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ry\Desktop\"/>
    </mc:Choice>
  </mc:AlternateContent>
  <bookViews>
    <workbookView xWindow="0" yWindow="0" windowWidth="20490" windowHeight="7755"/>
  </bookViews>
  <sheets>
    <sheet name="Introduction" sheetId="9" r:id="rId1"/>
    <sheet name="Projection 1" sheetId="3" r:id="rId2"/>
    <sheet name="Projection 2" sheetId="5" r:id="rId3"/>
    <sheet name="Projection 3" sheetId="6" r:id="rId4"/>
    <sheet name="Projection 4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0" i="7" l="1"/>
  <c r="Z41" i="7" s="1"/>
  <c r="O33" i="7"/>
  <c r="M33" i="7"/>
  <c r="N34" i="7"/>
  <c r="O37" i="7"/>
  <c r="O31" i="7"/>
  <c r="K35" i="7"/>
  <c r="K34" i="7"/>
  <c r="K33" i="7"/>
  <c r="K30" i="7"/>
  <c r="L30" i="7"/>
  <c r="M30" i="7"/>
  <c r="M32" i="7" s="1"/>
  <c r="N30" i="7"/>
  <c r="P30" i="7"/>
  <c r="Q30" i="7"/>
  <c r="Q32" i="7" s="1"/>
  <c r="R30" i="7"/>
  <c r="S30" i="7"/>
  <c r="S32" i="7" s="1"/>
  <c r="T30" i="7"/>
  <c r="U30" i="7"/>
  <c r="U32" i="7" s="1"/>
  <c r="V30" i="7"/>
  <c r="W30" i="7"/>
  <c r="W32" i="7" s="1"/>
  <c r="X30" i="7"/>
  <c r="Y30" i="7"/>
  <c r="Y32" i="7" s="1"/>
  <c r="Z30" i="7"/>
  <c r="AA30" i="7"/>
  <c r="AA32" i="7" s="1"/>
  <c r="O26" i="5"/>
  <c r="AN41" i="7"/>
  <c r="AI41" i="7"/>
  <c r="AH41" i="7"/>
  <c r="AG41" i="7"/>
  <c r="AA41" i="7"/>
  <c r="V41" i="7"/>
  <c r="U41" i="7"/>
  <c r="T41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Z32" i="7"/>
  <c r="X32" i="7"/>
  <c r="V32" i="7"/>
  <c r="T32" i="7"/>
  <c r="R32" i="7"/>
  <c r="P32" i="7"/>
  <c r="D32" i="7"/>
  <c r="E32" i="7"/>
  <c r="F32" i="7"/>
  <c r="G32" i="7"/>
  <c r="H32" i="7"/>
  <c r="I32" i="7"/>
  <c r="J32" i="7"/>
  <c r="K32" i="7"/>
  <c r="L32" i="7"/>
  <c r="N32" i="7"/>
  <c r="C32" i="7"/>
  <c r="N41" i="7"/>
  <c r="I41" i="7"/>
  <c r="H41" i="7"/>
  <c r="G41" i="7"/>
  <c r="O27" i="7"/>
  <c r="B36" i="7"/>
  <c r="C31" i="7" s="1"/>
  <c r="O30" i="7"/>
  <c r="AB30" i="7" s="1"/>
  <c r="AO30" i="7" s="1"/>
  <c r="O28" i="7"/>
  <c r="O21" i="7"/>
  <c r="O14" i="7"/>
  <c r="AN165" i="6"/>
  <c r="AM165" i="6"/>
  <c r="AL165" i="6"/>
  <c r="AK165" i="6"/>
  <c r="AJ165" i="6"/>
  <c r="AI165" i="6"/>
  <c r="AO165" i="6" s="1"/>
  <c r="AO167" i="6" s="1"/>
  <c r="AH165" i="6"/>
  <c r="AA165" i="6"/>
  <c r="Z165" i="6"/>
  <c r="Y165" i="6"/>
  <c r="X165" i="6"/>
  <c r="W165" i="6"/>
  <c r="V165" i="6"/>
  <c r="AB165" i="6" s="1"/>
  <c r="AB167" i="6" s="1"/>
  <c r="U165" i="6"/>
  <c r="N165" i="6"/>
  <c r="M165" i="6"/>
  <c r="L165" i="6"/>
  <c r="K165" i="6"/>
  <c r="J165" i="6"/>
  <c r="I165" i="6"/>
  <c r="O165" i="6" s="1"/>
  <c r="O167" i="6" s="1"/>
  <c r="H165" i="6"/>
  <c r="AN132" i="6"/>
  <c r="AM132" i="6"/>
  <c r="AL132" i="6"/>
  <c r="AK132" i="6"/>
  <c r="AJ132" i="6"/>
  <c r="AI132" i="6"/>
  <c r="AH132" i="6"/>
  <c r="AO132" i="6" s="1"/>
  <c r="AO134" i="6" s="1"/>
  <c r="AA132" i="6"/>
  <c r="Z132" i="6"/>
  <c r="Y132" i="6"/>
  <c r="X132" i="6"/>
  <c r="W132" i="6"/>
  <c r="V132" i="6"/>
  <c r="U132" i="6"/>
  <c r="AB132" i="6" s="1"/>
  <c r="AB134" i="6" s="1"/>
  <c r="N132" i="6"/>
  <c r="M132" i="6"/>
  <c r="L132" i="6"/>
  <c r="K132" i="6"/>
  <c r="J132" i="6"/>
  <c r="I132" i="6"/>
  <c r="H132" i="6"/>
  <c r="O132" i="6" s="1"/>
  <c r="O134" i="6" s="1"/>
  <c r="AN99" i="6"/>
  <c r="AM99" i="6"/>
  <c r="AL99" i="6"/>
  <c r="AK99" i="6"/>
  <c r="AJ99" i="6"/>
  <c r="AI99" i="6"/>
  <c r="AH99" i="6"/>
  <c r="AO99" i="6" s="1"/>
  <c r="AO101" i="6" s="1"/>
  <c r="AA99" i="6"/>
  <c r="Z99" i="6"/>
  <c r="Y99" i="6"/>
  <c r="X99" i="6"/>
  <c r="W99" i="6"/>
  <c r="V99" i="6"/>
  <c r="U99" i="6"/>
  <c r="AB99" i="6" s="1"/>
  <c r="AB101" i="6" s="1"/>
  <c r="N99" i="6"/>
  <c r="M99" i="6"/>
  <c r="L99" i="6"/>
  <c r="K99" i="6"/>
  <c r="J99" i="6"/>
  <c r="I99" i="6"/>
  <c r="H99" i="6"/>
  <c r="O99" i="6" s="1"/>
  <c r="O101" i="6" s="1"/>
  <c r="AN66" i="6"/>
  <c r="AM66" i="6"/>
  <c r="AL66" i="6"/>
  <c r="AK66" i="6"/>
  <c r="AJ66" i="6"/>
  <c r="AI66" i="6"/>
  <c r="AH66" i="6"/>
  <c r="AO66" i="6" s="1"/>
  <c r="AO68" i="6" s="1"/>
  <c r="AA66" i="6"/>
  <c r="Z66" i="6"/>
  <c r="Y66" i="6"/>
  <c r="X66" i="6"/>
  <c r="W66" i="6"/>
  <c r="V66" i="6"/>
  <c r="U66" i="6"/>
  <c r="AB66" i="6" s="1"/>
  <c r="AB68" i="6" s="1"/>
  <c r="N66" i="6"/>
  <c r="M66" i="6"/>
  <c r="L66" i="6"/>
  <c r="K66" i="6"/>
  <c r="J66" i="6"/>
  <c r="I66" i="6"/>
  <c r="H66" i="6"/>
  <c r="O66" i="6" s="1"/>
  <c r="O68" i="6" s="1"/>
  <c r="AN33" i="6"/>
  <c r="AM33" i="6"/>
  <c r="AL33" i="6"/>
  <c r="AK33" i="6"/>
  <c r="AJ33" i="6"/>
  <c r="AI33" i="6"/>
  <c r="AH33" i="6"/>
  <c r="AO33" i="6" s="1"/>
  <c r="AO35" i="6" s="1"/>
  <c r="AA33" i="6"/>
  <c r="Z33" i="6"/>
  <c r="Y33" i="6"/>
  <c r="X33" i="6"/>
  <c r="W33" i="6"/>
  <c r="V33" i="6"/>
  <c r="AB33" i="6" s="1"/>
  <c r="AB35" i="6" s="1"/>
  <c r="U33" i="6"/>
  <c r="N33" i="6"/>
  <c r="M33" i="6"/>
  <c r="L33" i="6"/>
  <c r="K33" i="6"/>
  <c r="J33" i="6"/>
  <c r="I33" i="6"/>
  <c r="O33" i="6" s="1"/>
  <c r="O35" i="6" s="1"/>
  <c r="H33" i="6"/>
  <c r="AN32" i="5"/>
  <c r="AM32" i="5"/>
  <c r="AL32" i="5"/>
  <c r="AJ32" i="5"/>
  <c r="AI32" i="5"/>
  <c r="AH32" i="5"/>
  <c r="AA32" i="5"/>
  <c r="Z32" i="5"/>
  <c r="Y32" i="5"/>
  <c r="W32" i="5"/>
  <c r="V32" i="5"/>
  <c r="U32" i="5"/>
  <c r="I32" i="5"/>
  <c r="H32" i="5"/>
  <c r="AB23" i="7"/>
  <c r="O23" i="7"/>
  <c r="AO20" i="7"/>
  <c r="AB27" i="7"/>
  <c r="AO27" i="7" s="1"/>
  <c r="O20" i="7"/>
  <c r="AO10" i="7"/>
  <c r="AO7" i="7"/>
  <c r="AB10" i="7"/>
  <c r="AB7" i="7"/>
  <c r="O10" i="7"/>
  <c r="O7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F27" i="7"/>
  <c r="AN27" i="7"/>
  <c r="AM27" i="7"/>
  <c r="AL27" i="7"/>
  <c r="AK27" i="7"/>
  <c r="AJ27" i="7"/>
  <c r="AI27" i="7"/>
  <c r="AH27" i="7"/>
  <c r="AG27" i="7"/>
  <c r="AE27" i="7"/>
  <c r="AD27" i="7"/>
  <c r="AC27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C24" i="7"/>
  <c r="AA27" i="7"/>
  <c r="Z27" i="7"/>
  <c r="Y27" i="7"/>
  <c r="X27" i="7"/>
  <c r="W27" i="7"/>
  <c r="V27" i="7"/>
  <c r="U27" i="7"/>
  <c r="T27" i="7"/>
  <c r="S27" i="7"/>
  <c r="R27" i="7"/>
  <c r="Q27" i="7"/>
  <c r="P27" i="7"/>
  <c r="AA26" i="7"/>
  <c r="Z26" i="7"/>
  <c r="Y26" i="7"/>
  <c r="X26" i="7"/>
  <c r="W26" i="7"/>
  <c r="V26" i="7"/>
  <c r="U26" i="7"/>
  <c r="T26" i="7"/>
  <c r="S26" i="7"/>
  <c r="R26" i="7"/>
  <c r="Q26" i="7"/>
  <c r="P26" i="7"/>
  <c r="AA25" i="7"/>
  <c r="Z25" i="7"/>
  <c r="Y25" i="7"/>
  <c r="X25" i="7"/>
  <c r="W25" i="7"/>
  <c r="V25" i="7"/>
  <c r="U25" i="7"/>
  <c r="T25" i="7"/>
  <c r="S25" i="7"/>
  <c r="R25" i="7"/>
  <c r="Q25" i="7"/>
  <c r="P25" i="7"/>
  <c r="P24" i="7"/>
  <c r="D24" i="7"/>
  <c r="D29" i="7" s="1"/>
  <c r="E24" i="7" s="1"/>
  <c r="D25" i="7"/>
  <c r="E25" i="7"/>
  <c r="F25" i="7"/>
  <c r="G25" i="7"/>
  <c r="H25" i="7"/>
  <c r="I25" i="7"/>
  <c r="J25" i="7"/>
  <c r="K25" i="7"/>
  <c r="L25" i="7"/>
  <c r="M25" i="7"/>
  <c r="N25" i="7"/>
  <c r="D26" i="7"/>
  <c r="E26" i="7"/>
  <c r="F26" i="7"/>
  <c r="G26" i="7"/>
  <c r="H26" i="7"/>
  <c r="I26" i="7"/>
  <c r="J26" i="7"/>
  <c r="K26" i="7"/>
  <c r="L26" i="7"/>
  <c r="M26" i="7"/>
  <c r="N26" i="7"/>
  <c r="D27" i="7"/>
  <c r="E27" i="7"/>
  <c r="F27" i="7"/>
  <c r="G27" i="7"/>
  <c r="H27" i="7"/>
  <c r="I27" i="7"/>
  <c r="J27" i="7"/>
  <c r="K27" i="7"/>
  <c r="L27" i="7"/>
  <c r="M27" i="7"/>
  <c r="N27" i="7"/>
  <c r="D28" i="7"/>
  <c r="C26" i="7"/>
  <c r="C25" i="7"/>
  <c r="AM20" i="7"/>
  <c r="AK20" i="7"/>
  <c r="AI20" i="7"/>
  <c r="AG20" i="7"/>
  <c r="AE20" i="7"/>
  <c r="AM19" i="7"/>
  <c r="AK19" i="7"/>
  <c r="AI19" i="7"/>
  <c r="AG19" i="7"/>
  <c r="AE19" i="7"/>
  <c r="AM18" i="7"/>
  <c r="AK18" i="7"/>
  <c r="AI18" i="7"/>
  <c r="AG18" i="7"/>
  <c r="AE18" i="7"/>
  <c r="D18" i="7"/>
  <c r="D19" i="7"/>
  <c r="E19" i="7"/>
  <c r="G19" i="7"/>
  <c r="I19" i="7"/>
  <c r="M19" i="7"/>
  <c r="D20" i="7"/>
  <c r="C19" i="7"/>
  <c r="C18" i="7"/>
  <c r="B29" i="7"/>
  <c r="C24" i="7" s="1"/>
  <c r="C27" i="7"/>
  <c r="B22" i="7"/>
  <c r="C17" i="7" s="1"/>
  <c r="C20" i="7"/>
  <c r="K16" i="7"/>
  <c r="B15" i="7"/>
  <c r="C11" i="7" s="1"/>
  <c r="AN10" i="7"/>
  <c r="AN13" i="7" s="1"/>
  <c r="AM10" i="7"/>
  <c r="AM13" i="7" s="1"/>
  <c r="AL10" i="7"/>
  <c r="AL13" i="7" s="1"/>
  <c r="AN16" i="7" s="1"/>
  <c r="AK10" i="7"/>
  <c r="AK13" i="7" s="1"/>
  <c r="AM16" i="7" s="1"/>
  <c r="AJ10" i="7"/>
  <c r="AJ13" i="7" s="1"/>
  <c r="AL16" i="7" s="1"/>
  <c r="AI10" i="7"/>
  <c r="AI13" i="7" s="1"/>
  <c r="AK16" i="7" s="1"/>
  <c r="AH10" i="7"/>
  <c r="AH12" i="7" s="1"/>
  <c r="AG10" i="7"/>
  <c r="AG13" i="7" s="1"/>
  <c r="AI16" i="7" s="1"/>
  <c r="AF10" i="7"/>
  <c r="AF13" i="7" s="1"/>
  <c r="AH16" i="7" s="1"/>
  <c r="AE10" i="7"/>
  <c r="AE13" i="7" s="1"/>
  <c r="AG16" i="7" s="1"/>
  <c r="AD10" i="7"/>
  <c r="AD13" i="7" s="1"/>
  <c r="AF16" i="7" s="1"/>
  <c r="AC10" i="7"/>
  <c r="AC13" i="7" s="1"/>
  <c r="AE16" i="7" s="1"/>
  <c r="AA10" i="7"/>
  <c r="AA12" i="7" s="1"/>
  <c r="Z10" i="7"/>
  <c r="Y10" i="7"/>
  <c r="Y13" i="7" s="1"/>
  <c r="AA16" i="7" s="1"/>
  <c r="X10" i="7"/>
  <c r="W10" i="7"/>
  <c r="W12" i="7" s="1"/>
  <c r="V10" i="7"/>
  <c r="U10" i="7"/>
  <c r="U13" i="7" s="1"/>
  <c r="W16" i="7" s="1"/>
  <c r="T10" i="7"/>
  <c r="S10" i="7"/>
  <c r="S12" i="7" s="1"/>
  <c r="R10" i="7"/>
  <c r="Q10" i="7"/>
  <c r="Q13" i="7" s="1"/>
  <c r="S16" i="7" s="1"/>
  <c r="P10" i="7"/>
  <c r="N10" i="7"/>
  <c r="N13" i="7" s="1"/>
  <c r="Q16" i="7" s="1"/>
  <c r="M10" i="7"/>
  <c r="M13" i="7" s="1"/>
  <c r="P16" i="7" s="1"/>
  <c r="P20" i="7" s="1"/>
  <c r="L10" i="7"/>
  <c r="L13" i="7" s="1"/>
  <c r="N16" i="7" s="1"/>
  <c r="K10" i="7"/>
  <c r="K13" i="7" s="1"/>
  <c r="M16" i="7" s="1"/>
  <c r="M18" i="7" s="1"/>
  <c r="J10" i="7"/>
  <c r="J13" i="7" s="1"/>
  <c r="L16" i="7" s="1"/>
  <c r="I10" i="7"/>
  <c r="I13" i="7" s="1"/>
  <c r="H10" i="7"/>
  <c r="H13" i="7" s="1"/>
  <c r="J16" i="7" s="1"/>
  <c r="G10" i="7"/>
  <c r="G13" i="7" s="1"/>
  <c r="I16" i="7" s="1"/>
  <c r="I18" i="7" s="1"/>
  <c r="F10" i="7"/>
  <c r="F13" i="7" s="1"/>
  <c r="H16" i="7" s="1"/>
  <c r="E10" i="7"/>
  <c r="E13" i="7" s="1"/>
  <c r="G16" i="7" s="1"/>
  <c r="G18" i="7" s="1"/>
  <c r="D10" i="7"/>
  <c r="D13" i="7" s="1"/>
  <c r="F16" i="7" s="1"/>
  <c r="C10" i="7"/>
  <c r="C13" i="7" s="1"/>
  <c r="E16" i="7" s="1"/>
  <c r="E18" i="7" s="1"/>
  <c r="AN8" i="7"/>
  <c r="AM8" i="7"/>
  <c r="AL8" i="7"/>
  <c r="AK8" i="7"/>
  <c r="AJ8" i="7"/>
  <c r="AI8" i="7"/>
  <c r="AH8" i="7"/>
  <c r="AG8" i="7"/>
  <c r="AF8" i="7"/>
  <c r="AE8" i="7"/>
  <c r="AD8" i="7"/>
  <c r="AC8" i="7"/>
  <c r="AA8" i="7"/>
  <c r="Z8" i="7"/>
  <c r="Y8" i="7"/>
  <c r="X8" i="7"/>
  <c r="W8" i="7"/>
  <c r="V8" i="7"/>
  <c r="U8" i="7"/>
  <c r="T8" i="7"/>
  <c r="S8" i="7"/>
  <c r="R8" i="7"/>
  <c r="Q8" i="7"/>
  <c r="P8" i="7"/>
  <c r="N8" i="7"/>
  <c r="M8" i="7"/>
  <c r="L8" i="7"/>
  <c r="K8" i="7"/>
  <c r="J8" i="7"/>
  <c r="I8" i="7"/>
  <c r="H8" i="7"/>
  <c r="G8" i="7"/>
  <c r="F8" i="7"/>
  <c r="E8" i="7"/>
  <c r="D8" i="7"/>
  <c r="C8" i="7"/>
  <c r="C7" i="7"/>
  <c r="B160" i="6"/>
  <c r="C156" i="6" s="1"/>
  <c r="C159" i="6" s="1"/>
  <c r="G158" i="6"/>
  <c r="F158" i="6"/>
  <c r="E158" i="6"/>
  <c r="D158" i="6"/>
  <c r="C158" i="6"/>
  <c r="G157" i="6"/>
  <c r="F157" i="6"/>
  <c r="E157" i="6"/>
  <c r="D157" i="6"/>
  <c r="C157" i="6"/>
  <c r="B154" i="6"/>
  <c r="C149" i="6" s="1"/>
  <c r="C153" i="6" s="1"/>
  <c r="D152" i="6"/>
  <c r="C152" i="6"/>
  <c r="D151" i="6"/>
  <c r="C151" i="6"/>
  <c r="D150" i="6"/>
  <c r="C150" i="6"/>
  <c r="AK148" i="6"/>
  <c r="AG148" i="6"/>
  <c r="B147" i="6"/>
  <c r="C143" i="6" s="1"/>
  <c r="AA145" i="6"/>
  <c r="AD148" i="6" s="1"/>
  <c r="Y145" i="6"/>
  <c r="AA148" i="6" s="1"/>
  <c r="W145" i="6"/>
  <c r="Y148" i="6" s="1"/>
  <c r="U145" i="6"/>
  <c r="W148" i="6" s="1"/>
  <c r="S145" i="6"/>
  <c r="U148" i="6" s="1"/>
  <c r="Q145" i="6"/>
  <c r="S148" i="6" s="1"/>
  <c r="N145" i="6"/>
  <c r="Q148" i="6" s="1"/>
  <c r="J145" i="6"/>
  <c r="L148" i="6" s="1"/>
  <c r="F145" i="6"/>
  <c r="H148" i="6" s="1"/>
  <c r="AA144" i="6"/>
  <c r="Y144" i="6"/>
  <c r="W144" i="6"/>
  <c r="U144" i="6"/>
  <c r="S144" i="6"/>
  <c r="Q144" i="6"/>
  <c r="N144" i="6"/>
  <c r="J144" i="6"/>
  <c r="F144" i="6"/>
  <c r="AN142" i="6"/>
  <c r="AN145" i="6" s="1"/>
  <c r="AM142" i="6"/>
  <c r="AM145" i="6" s="1"/>
  <c r="AL142" i="6"/>
  <c r="AL145" i="6" s="1"/>
  <c r="AN148" i="6" s="1"/>
  <c r="AK142" i="6"/>
  <c r="AK145" i="6" s="1"/>
  <c r="AM148" i="6" s="1"/>
  <c r="AJ142" i="6"/>
  <c r="AJ145" i="6" s="1"/>
  <c r="AL148" i="6" s="1"/>
  <c r="AI142" i="6"/>
  <c r="AI145" i="6" s="1"/>
  <c r="AH142" i="6"/>
  <c r="AH145" i="6" s="1"/>
  <c r="AJ148" i="6" s="1"/>
  <c r="AG142" i="6"/>
  <c r="AG145" i="6" s="1"/>
  <c r="AI148" i="6" s="1"/>
  <c r="AF142" i="6"/>
  <c r="AF145" i="6" s="1"/>
  <c r="AH148" i="6" s="1"/>
  <c r="AE142" i="6"/>
  <c r="AE145" i="6" s="1"/>
  <c r="AD142" i="6"/>
  <c r="AD145" i="6" s="1"/>
  <c r="AF148" i="6" s="1"/>
  <c r="AC142" i="6"/>
  <c r="AC145" i="6" s="1"/>
  <c r="AE148" i="6" s="1"/>
  <c r="AA142" i="6"/>
  <c r="Z142" i="6"/>
  <c r="Y142" i="6"/>
  <c r="X142" i="6"/>
  <c r="W142" i="6"/>
  <c r="V142" i="6"/>
  <c r="U142" i="6"/>
  <c r="T142" i="6"/>
  <c r="S142" i="6"/>
  <c r="R142" i="6"/>
  <c r="Q142" i="6"/>
  <c r="P142" i="6"/>
  <c r="N142" i="6"/>
  <c r="M142" i="6"/>
  <c r="M145" i="6" s="1"/>
  <c r="P148" i="6" s="1"/>
  <c r="L142" i="6"/>
  <c r="L145" i="6" s="1"/>
  <c r="N148" i="6" s="1"/>
  <c r="K142" i="6"/>
  <c r="K145" i="6" s="1"/>
  <c r="M148" i="6" s="1"/>
  <c r="J142" i="6"/>
  <c r="I142" i="6"/>
  <c r="I145" i="6" s="1"/>
  <c r="K148" i="6" s="1"/>
  <c r="H142" i="6"/>
  <c r="H145" i="6" s="1"/>
  <c r="J148" i="6" s="1"/>
  <c r="G142" i="6"/>
  <c r="G145" i="6" s="1"/>
  <c r="I148" i="6" s="1"/>
  <c r="F142" i="6"/>
  <c r="E142" i="6"/>
  <c r="E145" i="6" s="1"/>
  <c r="G148" i="6" s="1"/>
  <c r="D142" i="6"/>
  <c r="D145" i="6" s="1"/>
  <c r="F148" i="6" s="1"/>
  <c r="C142" i="6"/>
  <c r="C145" i="6" s="1"/>
  <c r="E148" i="6" s="1"/>
  <c r="AN140" i="6"/>
  <c r="AM140" i="6"/>
  <c r="AL140" i="6"/>
  <c r="AK140" i="6"/>
  <c r="AJ140" i="6"/>
  <c r="AI140" i="6"/>
  <c r="AH140" i="6"/>
  <c r="AG140" i="6"/>
  <c r="AF140" i="6"/>
  <c r="AE140" i="6"/>
  <c r="AD140" i="6"/>
  <c r="AC140" i="6"/>
  <c r="AA140" i="6"/>
  <c r="Z140" i="6"/>
  <c r="Y140" i="6"/>
  <c r="X140" i="6"/>
  <c r="W140" i="6"/>
  <c r="V140" i="6"/>
  <c r="U140" i="6"/>
  <c r="T140" i="6"/>
  <c r="S140" i="6"/>
  <c r="R140" i="6"/>
  <c r="Q140" i="6"/>
  <c r="P140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C141" i="6" s="1"/>
  <c r="D139" i="6" s="1"/>
  <c r="D141" i="6" s="1"/>
  <c r="E139" i="6" s="1"/>
  <c r="E141" i="6" s="1"/>
  <c r="F139" i="6" s="1"/>
  <c r="F141" i="6" s="1"/>
  <c r="G139" i="6" s="1"/>
  <c r="G141" i="6" s="1"/>
  <c r="H139" i="6" s="1"/>
  <c r="H141" i="6" s="1"/>
  <c r="I139" i="6" s="1"/>
  <c r="I141" i="6" s="1"/>
  <c r="J139" i="6" s="1"/>
  <c r="J141" i="6" s="1"/>
  <c r="K139" i="6" s="1"/>
  <c r="K141" i="6" s="1"/>
  <c r="L139" i="6" s="1"/>
  <c r="L141" i="6" s="1"/>
  <c r="M139" i="6" s="1"/>
  <c r="M141" i="6" s="1"/>
  <c r="N139" i="6" s="1"/>
  <c r="N141" i="6" s="1"/>
  <c r="C139" i="6"/>
  <c r="B127" i="6"/>
  <c r="C123" i="6" s="1"/>
  <c r="C126" i="6" s="1"/>
  <c r="G125" i="6"/>
  <c r="F125" i="6"/>
  <c r="E125" i="6"/>
  <c r="D125" i="6"/>
  <c r="C125" i="6"/>
  <c r="G124" i="6"/>
  <c r="F124" i="6"/>
  <c r="E124" i="6"/>
  <c r="D124" i="6"/>
  <c r="C124" i="6"/>
  <c r="B121" i="6"/>
  <c r="C116" i="6" s="1"/>
  <c r="C120" i="6" s="1"/>
  <c r="D119" i="6"/>
  <c r="C119" i="6"/>
  <c r="D118" i="6"/>
  <c r="C118" i="6"/>
  <c r="D117" i="6"/>
  <c r="C117" i="6"/>
  <c r="AK115" i="6"/>
  <c r="AG115" i="6"/>
  <c r="B114" i="6"/>
  <c r="C110" i="6" s="1"/>
  <c r="AA112" i="6"/>
  <c r="AD115" i="6" s="1"/>
  <c r="Y112" i="6"/>
  <c r="AA115" i="6" s="1"/>
  <c r="W112" i="6"/>
  <c r="Y115" i="6" s="1"/>
  <c r="U112" i="6"/>
  <c r="W115" i="6" s="1"/>
  <c r="S112" i="6"/>
  <c r="U115" i="6" s="1"/>
  <c r="Q112" i="6"/>
  <c r="S115" i="6" s="1"/>
  <c r="N112" i="6"/>
  <c r="Q115" i="6" s="1"/>
  <c r="J112" i="6"/>
  <c r="L115" i="6" s="1"/>
  <c r="F112" i="6"/>
  <c r="H115" i="6" s="1"/>
  <c r="AA111" i="6"/>
  <c r="Y111" i="6"/>
  <c r="W111" i="6"/>
  <c r="U111" i="6"/>
  <c r="S111" i="6"/>
  <c r="Q111" i="6"/>
  <c r="N111" i="6"/>
  <c r="J111" i="6"/>
  <c r="F111" i="6"/>
  <c r="AN109" i="6"/>
  <c r="AN112" i="6" s="1"/>
  <c r="AM109" i="6"/>
  <c r="AM112" i="6" s="1"/>
  <c r="AL109" i="6"/>
  <c r="AL112" i="6" s="1"/>
  <c r="AN115" i="6" s="1"/>
  <c r="AK109" i="6"/>
  <c r="AK112" i="6" s="1"/>
  <c r="AM115" i="6" s="1"/>
  <c r="AJ109" i="6"/>
  <c r="AJ112" i="6" s="1"/>
  <c r="AL115" i="6" s="1"/>
  <c r="AI109" i="6"/>
  <c r="AI112" i="6" s="1"/>
  <c r="AH109" i="6"/>
  <c r="AH112" i="6" s="1"/>
  <c r="AJ115" i="6" s="1"/>
  <c r="AG109" i="6"/>
  <c r="AG112" i="6" s="1"/>
  <c r="AI115" i="6" s="1"/>
  <c r="AF109" i="6"/>
  <c r="AF112" i="6" s="1"/>
  <c r="AH115" i="6" s="1"/>
  <c r="AE109" i="6"/>
  <c r="AE112" i="6" s="1"/>
  <c r="AD109" i="6"/>
  <c r="AD112" i="6" s="1"/>
  <c r="AF115" i="6" s="1"/>
  <c r="AC109" i="6"/>
  <c r="AC112" i="6" s="1"/>
  <c r="AE115" i="6" s="1"/>
  <c r="AA109" i="6"/>
  <c r="Z109" i="6"/>
  <c r="Y109" i="6"/>
  <c r="X109" i="6"/>
  <c r="W109" i="6"/>
  <c r="V109" i="6"/>
  <c r="U109" i="6"/>
  <c r="T109" i="6"/>
  <c r="S109" i="6"/>
  <c r="R109" i="6"/>
  <c r="Q109" i="6"/>
  <c r="P109" i="6"/>
  <c r="N109" i="6"/>
  <c r="M109" i="6"/>
  <c r="M112" i="6" s="1"/>
  <c r="P115" i="6" s="1"/>
  <c r="L109" i="6"/>
  <c r="L112" i="6" s="1"/>
  <c r="N115" i="6" s="1"/>
  <c r="K109" i="6"/>
  <c r="K112" i="6" s="1"/>
  <c r="M115" i="6" s="1"/>
  <c r="J109" i="6"/>
  <c r="I109" i="6"/>
  <c r="I112" i="6" s="1"/>
  <c r="K115" i="6" s="1"/>
  <c r="H109" i="6"/>
  <c r="H112" i="6" s="1"/>
  <c r="J115" i="6" s="1"/>
  <c r="G109" i="6"/>
  <c r="G112" i="6" s="1"/>
  <c r="I115" i="6" s="1"/>
  <c r="F109" i="6"/>
  <c r="E109" i="6"/>
  <c r="E112" i="6" s="1"/>
  <c r="G115" i="6" s="1"/>
  <c r="D109" i="6"/>
  <c r="D112" i="6" s="1"/>
  <c r="F115" i="6" s="1"/>
  <c r="C109" i="6"/>
  <c r="C112" i="6" s="1"/>
  <c r="E115" i="6" s="1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C108" i="6" s="1"/>
  <c r="D106" i="6" s="1"/>
  <c r="D108" i="6" s="1"/>
  <c r="E106" i="6" s="1"/>
  <c r="E108" i="6" s="1"/>
  <c r="F106" i="6" s="1"/>
  <c r="F108" i="6" s="1"/>
  <c r="G106" i="6" s="1"/>
  <c r="G108" i="6" s="1"/>
  <c r="H106" i="6" s="1"/>
  <c r="H108" i="6" s="1"/>
  <c r="I106" i="6" s="1"/>
  <c r="I108" i="6" s="1"/>
  <c r="J106" i="6" s="1"/>
  <c r="J108" i="6" s="1"/>
  <c r="K106" i="6" s="1"/>
  <c r="K108" i="6" s="1"/>
  <c r="L106" i="6" s="1"/>
  <c r="L108" i="6" s="1"/>
  <c r="M106" i="6" s="1"/>
  <c r="M108" i="6" s="1"/>
  <c r="N106" i="6" s="1"/>
  <c r="N108" i="6" s="1"/>
  <c r="C106" i="6"/>
  <c r="B94" i="6"/>
  <c r="C90" i="6" s="1"/>
  <c r="G92" i="6"/>
  <c r="F92" i="6"/>
  <c r="E92" i="6"/>
  <c r="D92" i="6"/>
  <c r="C92" i="6"/>
  <c r="G91" i="6"/>
  <c r="F91" i="6"/>
  <c r="E91" i="6"/>
  <c r="D91" i="6"/>
  <c r="C91" i="6"/>
  <c r="B88" i="6"/>
  <c r="C83" i="6" s="1"/>
  <c r="D86" i="6"/>
  <c r="C86" i="6"/>
  <c r="D85" i="6"/>
  <c r="C85" i="6"/>
  <c r="D84" i="6"/>
  <c r="C84" i="6"/>
  <c r="B81" i="6"/>
  <c r="C77" i="6" s="1"/>
  <c r="AN79" i="6"/>
  <c r="AJ79" i="6"/>
  <c r="AL82" i="6" s="1"/>
  <c r="AF79" i="6"/>
  <c r="AH82" i="6" s="1"/>
  <c r="N79" i="6"/>
  <c r="Q82" i="6" s="1"/>
  <c r="J79" i="6"/>
  <c r="L82" i="6" s="1"/>
  <c r="F79" i="6"/>
  <c r="H82" i="6" s="1"/>
  <c r="AN78" i="6"/>
  <c r="AJ78" i="6"/>
  <c r="AF78" i="6"/>
  <c r="N78" i="6"/>
  <c r="J78" i="6"/>
  <c r="F78" i="6"/>
  <c r="AN76" i="6"/>
  <c r="AM76" i="6"/>
  <c r="AL76" i="6"/>
  <c r="AL79" i="6" s="1"/>
  <c r="AN82" i="6" s="1"/>
  <c r="AK76" i="6"/>
  <c r="AJ76" i="6"/>
  <c r="AI76" i="6"/>
  <c r="AH76" i="6"/>
  <c r="AH79" i="6" s="1"/>
  <c r="AJ82" i="6" s="1"/>
  <c r="AG76" i="6"/>
  <c r="AF76" i="6"/>
  <c r="AE76" i="6"/>
  <c r="AD76" i="6"/>
  <c r="AD79" i="6" s="1"/>
  <c r="AF82" i="6" s="1"/>
  <c r="AC76" i="6"/>
  <c r="AA76" i="6"/>
  <c r="AA79" i="6" s="1"/>
  <c r="AD82" i="6" s="1"/>
  <c r="Z76" i="6"/>
  <c r="Y76" i="6"/>
  <c r="Y79" i="6" s="1"/>
  <c r="AA82" i="6" s="1"/>
  <c r="X76" i="6"/>
  <c r="W76" i="6"/>
  <c r="W79" i="6" s="1"/>
  <c r="Y82" i="6" s="1"/>
  <c r="V76" i="6"/>
  <c r="U76" i="6"/>
  <c r="U79" i="6" s="1"/>
  <c r="W82" i="6" s="1"/>
  <c r="T76" i="6"/>
  <c r="S76" i="6"/>
  <c r="S79" i="6" s="1"/>
  <c r="U82" i="6" s="1"/>
  <c r="R76" i="6"/>
  <c r="Q76" i="6"/>
  <c r="Q79" i="6" s="1"/>
  <c r="S82" i="6" s="1"/>
  <c r="P76" i="6"/>
  <c r="N76" i="6"/>
  <c r="M76" i="6"/>
  <c r="L76" i="6"/>
  <c r="L79" i="6" s="1"/>
  <c r="N82" i="6" s="1"/>
  <c r="K76" i="6"/>
  <c r="J76" i="6"/>
  <c r="I76" i="6"/>
  <c r="H76" i="6"/>
  <c r="H79" i="6" s="1"/>
  <c r="J82" i="6" s="1"/>
  <c r="G76" i="6"/>
  <c r="F76" i="6"/>
  <c r="E76" i="6"/>
  <c r="D76" i="6"/>
  <c r="D79" i="6" s="1"/>
  <c r="F82" i="6" s="1"/>
  <c r="C76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A74" i="6"/>
  <c r="Z74" i="6"/>
  <c r="Y74" i="6"/>
  <c r="X74" i="6"/>
  <c r="W74" i="6"/>
  <c r="V74" i="6"/>
  <c r="U74" i="6"/>
  <c r="T74" i="6"/>
  <c r="S74" i="6"/>
  <c r="R74" i="6"/>
  <c r="Q74" i="6"/>
  <c r="P74" i="6"/>
  <c r="N74" i="6"/>
  <c r="M74" i="6"/>
  <c r="L74" i="6"/>
  <c r="K74" i="6"/>
  <c r="J74" i="6"/>
  <c r="I74" i="6"/>
  <c r="H74" i="6"/>
  <c r="G74" i="6"/>
  <c r="F74" i="6"/>
  <c r="E74" i="6"/>
  <c r="D74" i="6"/>
  <c r="C74" i="6"/>
  <c r="C73" i="6"/>
  <c r="C75" i="6" s="1"/>
  <c r="D73" i="6" s="1"/>
  <c r="D75" i="6" s="1"/>
  <c r="E73" i="6" s="1"/>
  <c r="E75" i="6" s="1"/>
  <c r="F73" i="6" s="1"/>
  <c r="F75" i="6" s="1"/>
  <c r="G73" i="6" s="1"/>
  <c r="G75" i="6" s="1"/>
  <c r="H73" i="6" s="1"/>
  <c r="H75" i="6" s="1"/>
  <c r="I73" i="6" s="1"/>
  <c r="I75" i="6" s="1"/>
  <c r="J73" i="6" s="1"/>
  <c r="J75" i="6" s="1"/>
  <c r="K73" i="6" s="1"/>
  <c r="K75" i="6" s="1"/>
  <c r="L73" i="6" s="1"/>
  <c r="L75" i="6" s="1"/>
  <c r="M73" i="6" s="1"/>
  <c r="M75" i="6" s="1"/>
  <c r="N73" i="6" s="1"/>
  <c r="N75" i="6" s="1"/>
  <c r="B61" i="6"/>
  <c r="C57" i="6" s="1"/>
  <c r="G59" i="6"/>
  <c r="F59" i="6"/>
  <c r="E59" i="6"/>
  <c r="D59" i="6"/>
  <c r="C59" i="6"/>
  <c r="G58" i="6"/>
  <c r="F58" i="6"/>
  <c r="E58" i="6"/>
  <c r="D58" i="6"/>
  <c r="C58" i="6"/>
  <c r="B55" i="6"/>
  <c r="C50" i="6" s="1"/>
  <c r="D53" i="6"/>
  <c r="C53" i="6"/>
  <c r="D52" i="6"/>
  <c r="C52" i="6"/>
  <c r="D51" i="6"/>
  <c r="C51" i="6"/>
  <c r="AK49" i="6"/>
  <c r="AG49" i="6"/>
  <c r="B48" i="6"/>
  <c r="C44" i="6" s="1"/>
  <c r="AA46" i="6"/>
  <c r="AD49" i="6" s="1"/>
  <c r="Y46" i="6"/>
  <c r="AA49" i="6" s="1"/>
  <c r="W46" i="6"/>
  <c r="Y49" i="6" s="1"/>
  <c r="U46" i="6"/>
  <c r="W49" i="6" s="1"/>
  <c r="S46" i="6"/>
  <c r="U49" i="6" s="1"/>
  <c r="Q46" i="6"/>
  <c r="S49" i="6" s="1"/>
  <c r="N46" i="6"/>
  <c r="Q49" i="6" s="1"/>
  <c r="J46" i="6"/>
  <c r="L49" i="6" s="1"/>
  <c r="F46" i="6"/>
  <c r="H49" i="6" s="1"/>
  <c r="AA45" i="6"/>
  <c r="Y45" i="6"/>
  <c r="W45" i="6"/>
  <c r="U45" i="6"/>
  <c r="S45" i="6"/>
  <c r="Q45" i="6"/>
  <c r="N45" i="6"/>
  <c r="J45" i="6"/>
  <c r="F45" i="6"/>
  <c r="AN43" i="6"/>
  <c r="AN46" i="6" s="1"/>
  <c r="AM43" i="6"/>
  <c r="AM46" i="6" s="1"/>
  <c r="AL43" i="6"/>
  <c r="AL46" i="6" s="1"/>
  <c r="AN49" i="6" s="1"/>
  <c r="AK43" i="6"/>
  <c r="AK46" i="6" s="1"/>
  <c r="AM49" i="6" s="1"/>
  <c r="AJ43" i="6"/>
  <c r="AJ46" i="6" s="1"/>
  <c r="AL49" i="6" s="1"/>
  <c r="AI43" i="6"/>
  <c r="AI46" i="6" s="1"/>
  <c r="AH43" i="6"/>
  <c r="AH46" i="6" s="1"/>
  <c r="AJ49" i="6" s="1"/>
  <c r="AG43" i="6"/>
  <c r="AG46" i="6" s="1"/>
  <c r="AI49" i="6" s="1"/>
  <c r="AF43" i="6"/>
  <c r="AF46" i="6" s="1"/>
  <c r="AH49" i="6" s="1"/>
  <c r="AE43" i="6"/>
  <c r="AE46" i="6" s="1"/>
  <c r="AD43" i="6"/>
  <c r="AD46" i="6" s="1"/>
  <c r="AF49" i="6" s="1"/>
  <c r="AC43" i="6"/>
  <c r="AC46" i="6" s="1"/>
  <c r="AE49" i="6" s="1"/>
  <c r="AA43" i="6"/>
  <c r="Z43" i="6"/>
  <c r="Y43" i="6"/>
  <c r="X43" i="6"/>
  <c r="W43" i="6"/>
  <c r="V43" i="6"/>
  <c r="U43" i="6"/>
  <c r="T43" i="6"/>
  <c r="S43" i="6"/>
  <c r="R43" i="6"/>
  <c r="Q43" i="6"/>
  <c r="P43" i="6"/>
  <c r="N43" i="6"/>
  <c r="M43" i="6"/>
  <c r="M46" i="6" s="1"/>
  <c r="P49" i="6" s="1"/>
  <c r="L43" i="6"/>
  <c r="L46" i="6" s="1"/>
  <c r="N49" i="6" s="1"/>
  <c r="K43" i="6"/>
  <c r="K46" i="6" s="1"/>
  <c r="M49" i="6" s="1"/>
  <c r="J43" i="6"/>
  <c r="I43" i="6"/>
  <c r="I46" i="6" s="1"/>
  <c r="K49" i="6" s="1"/>
  <c r="H43" i="6"/>
  <c r="H46" i="6" s="1"/>
  <c r="J49" i="6" s="1"/>
  <c r="G43" i="6"/>
  <c r="G46" i="6" s="1"/>
  <c r="I49" i="6" s="1"/>
  <c r="F43" i="6"/>
  <c r="E43" i="6"/>
  <c r="E46" i="6" s="1"/>
  <c r="G49" i="6" s="1"/>
  <c r="D43" i="6"/>
  <c r="D46" i="6" s="1"/>
  <c r="F49" i="6" s="1"/>
  <c r="C43" i="6"/>
  <c r="C46" i="6" s="1"/>
  <c r="E49" i="6" s="1"/>
  <c r="AN41" i="6"/>
  <c r="AM41" i="6"/>
  <c r="AL41" i="6"/>
  <c r="AK41" i="6"/>
  <c r="AJ41" i="6"/>
  <c r="AI41" i="6"/>
  <c r="AH41" i="6"/>
  <c r="AG41" i="6"/>
  <c r="AF41" i="6"/>
  <c r="AE41" i="6"/>
  <c r="AD41" i="6"/>
  <c r="AC41" i="6"/>
  <c r="AA41" i="6"/>
  <c r="Z41" i="6"/>
  <c r="Y41" i="6"/>
  <c r="X41" i="6"/>
  <c r="W41" i="6"/>
  <c r="V41" i="6"/>
  <c r="U41" i="6"/>
  <c r="T41" i="6"/>
  <c r="S41" i="6"/>
  <c r="R41" i="6"/>
  <c r="Q41" i="6"/>
  <c r="P41" i="6"/>
  <c r="N41" i="6"/>
  <c r="M41" i="6"/>
  <c r="L41" i="6"/>
  <c r="K41" i="6"/>
  <c r="J41" i="6"/>
  <c r="I41" i="6"/>
  <c r="H41" i="6"/>
  <c r="G41" i="6"/>
  <c r="F41" i="6"/>
  <c r="E41" i="6"/>
  <c r="D41" i="6"/>
  <c r="C41" i="6"/>
  <c r="C42" i="6" s="1"/>
  <c r="D40" i="6" s="1"/>
  <c r="D42" i="6" s="1"/>
  <c r="E40" i="6" s="1"/>
  <c r="E42" i="6" s="1"/>
  <c r="F40" i="6" s="1"/>
  <c r="F42" i="6" s="1"/>
  <c r="G40" i="6" s="1"/>
  <c r="G42" i="6" s="1"/>
  <c r="H40" i="6" s="1"/>
  <c r="H42" i="6" s="1"/>
  <c r="I40" i="6" s="1"/>
  <c r="I42" i="6" s="1"/>
  <c r="J40" i="6" s="1"/>
  <c r="J42" i="6" s="1"/>
  <c r="K40" i="6" s="1"/>
  <c r="K42" i="6" s="1"/>
  <c r="L40" i="6" s="1"/>
  <c r="L42" i="6" s="1"/>
  <c r="M40" i="6" s="1"/>
  <c r="M42" i="6" s="1"/>
  <c r="N40" i="6" s="1"/>
  <c r="N42" i="6" s="1"/>
  <c r="C40" i="6"/>
  <c r="B28" i="6"/>
  <c r="G26" i="6"/>
  <c r="F26" i="6"/>
  <c r="E26" i="6"/>
  <c r="D26" i="6"/>
  <c r="C26" i="6"/>
  <c r="G25" i="6"/>
  <c r="F25" i="6"/>
  <c r="E25" i="6"/>
  <c r="D25" i="6"/>
  <c r="C25" i="6"/>
  <c r="C28" i="6" s="1"/>
  <c r="D24" i="6" s="1"/>
  <c r="C24" i="6"/>
  <c r="C27" i="6" s="1"/>
  <c r="B22" i="6"/>
  <c r="D20" i="6"/>
  <c r="C20" i="6"/>
  <c r="D19" i="6"/>
  <c r="C19" i="6"/>
  <c r="D18" i="6"/>
  <c r="C18" i="6"/>
  <c r="C17" i="6"/>
  <c r="C21" i="6" s="1"/>
  <c r="AK16" i="6"/>
  <c r="AG16" i="6"/>
  <c r="B15" i="6"/>
  <c r="C11" i="6" s="1"/>
  <c r="AA13" i="6"/>
  <c r="AD16" i="6" s="1"/>
  <c r="Y13" i="6"/>
  <c r="AA16" i="6" s="1"/>
  <c r="W13" i="6"/>
  <c r="Y16" i="6" s="1"/>
  <c r="U13" i="6"/>
  <c r="W16" i="6" s="1"/>
  <c r="S13" i="6"/>
  <c r="U16" i="6" s="1"/>
  <c r="Q13" i="6"/>
  <c r="S16" i="6" s="1"/>
  <c r="N13" i="6"/>
  <c r="Q16" i="6" s="1"/>
  <c r="J13" i="6"/>
  <c r="L16" i="6" s="1"/>
  <c r="F13" i="6"/>
  <c r="H16" i="6" s="1"/>
  <c r="AA12" i="6"/>
  <c r="Y12" i="6"/>
  <c r="W12" i="6"/>
  <c r="U12" i="6"/>
  <c r="S12" i="6"/>
  <c r="Q12" i="6"/>
  <c r="N12" i="6"/>
  <c r="J12" i="6"/>
  <c r="F12" i="6"/>
  <c r="AN10" i="6"/>
  <c r="AN13" i="6" s="1"/>
  <c r="AM10" i="6"/>
  <c r="AM13" i="6" s="1"/>
  <c r="AL10" i="6"/>
  <c r="AL13" i="6" s="1"/>
  <c r="AN16" i="6" s="1"/>
  <c r="AK10" i="6"/>
  <c r="AK13" i="6" s="1"/>
  <c r="AM16" i="6" s="1"/>
  <c r="AJ10" i="6"/>
  <c r="AJ13" i="6" s="1"/>
  <c r="AL16" i="6" s="1"/>
  <c r="AI10" i="6"/>
  <c r="AI13" i="6" s="1"/>
  <c r="AH10" i="6"/>
  <c r="AH13" i="6" s="1"/>
  <c r="AJ16" i="6" s="1"/>
  <c r="AG10" i="6"/>
  <c r="AG13" i="6" s="1"/>
  <c r="AI16" i="6" s="1"/>
  <c r="AF10" i="6"/>
  <c r="AF13" i="6" s="1"/>
  <c r="AH16" i="6" s="1"/>
  <c r="AE10" i="6"/>
  <c r="AE13" i="6" s="1"/>
  <c r="AD10" i="6"/>
  <c r="AD13" i="6" s="1"/>
  <c r="AF16" i="6" s="1"/>
  <c r="AC10" i="6"/>
  <c r="AC13" i="6" s="1"/>
  <c r="AE16" i="6" s="1"/>
  <c r="AA10" i="6"/>
  <c r="Z10" i="6"/>
  <c r="Y10" i="6"/>
  <c r="X10" i="6"/>
  <c r="W10" i="6"/>
  <c r="V10" i="6"/>
  <c r="U10" i="6"/>
  <c r="T10" i="6"/>
  <c r="S10" i="6"/>
  <c r="R10" i="6"/>
  <c r="Q10" i="6"/>
  <c r="P10" i="6"/>
  <c r="N10" i="6"/>
  <c r="M10" i="6"/>
  <c r="M13" i="6" s="1"/>
  <c r="P16" i="6" s="1"/>
  <c r="L10" i="6"/>
  <c r="L13" i="6" s="1"/>
  <c r="N16" i="6" s="1"/>
  <c r="K10" i="6"/>
  <c r="K13" i="6" s="1"/>
  <c r="M16" i="6" s="1"/>
  <c r="J10" i="6"/>
  <c r="I10" i="6"/>
  <c r="I13" i="6" s="1"/>
  <c r="K16" i="6" s="1"/>
  <c r="H10" i="6"/>
  <c r="H13" i="6" s="1"/>
  <c r="J16" i="6" s="1"/>
  <c r="G10" i="6"/>
  <c r="G13" i="6" s="1"/>
  <c r="I16" i="6" s="1"/>
  <c r="F10" i="6"/>
  <c r="E10" i="6"/>
  <c r="E13" i="6" s="1"/>
  <c r="G16" i="6" s="1"/>
  <c r="D10" i="6"/>
  <c r="D13" i="6" s="1"/>
  <c r="F16" i="6" s="1"/>
  <c r="C10" i="6"/>
  <c r="C13" i="6" s="1"/>
  <c r="E16" i="6" s="1"/>
  <c r="AN8" i="6"/>
  <c r="AM8" i="6"/>
  <c r="AL8" i="6"/>
  <c r="AK8" i="6"/>
  <c r="AJ8" i="6"/>
  <c r="AI8" i="6"/>
  <c r="AH8" i="6"/>
  <c r="AG8" i="6"/>
  <c r="AF8" i="6"/>
  <c r="AE8" i="6"/>
  <c r="AD8" i="6"/>
  <c r="AC8" i="6"/>
  <c r="AA8" i="6"/>
  <c r="Z8" i="6"/>
  <c r="Y8" i="6"/>
  <c r="X8" i="6"/>
  <c r="W8" i="6"/>
  <c r="V8" i="6"/>
  <c r="U8" i="6"/>
  <c r="T8" i="6"/>
  <c r="S8" i="6"/>
  <c r="R8" i="6"/>
  <c r="Q8" i="6"/>
  <c r="P8" i="6"/>
  <c r="N8" i="6"/>
  <c r="M8" i="6"/>
  <c r="L8" i="6"/>
  <c r="K8" i="6"/>
  <c r="J8" i="6"/>
  <c r="I8" i="6"/>
  <c r="H8" i="6"/>
  <c r="G8" i="6"/>
  <c r="F8" i="6"/>
  <c r="E8" i="6"/>
  <c r="D8" i="6"/>
  <c r="C8" i="6"/>
  <c r="C9" i="6" s="1"/>
  <c r="D7" i="6" s="1"/>
  <c r="D9" i="6" s="1"/>
  <c r="E7" i="6" s="1"/>
  <c r="E9" i="6" s="1"/>
  <c r="F7" i="6" s="1"/>
  <c r="F9" i="6" s="1"/>
  <c r="G7" i="6" s="1"/>
  <c r="G9" i="6" s="1"/>
  <c r="H7" i="6" s="1"/>
  <c r="H9" i="6" s="1"/>
  <c r="I7" i="6" s="1"/>
  <c r="I9" i="6" s="1"/>
  <c r="J7" i="6" s="1"/>
  <c r="J9" i="6" s="1"/>
  <c r="K7" i="6" s="1"/>
  <c r="K9" i="6" s="1"/>
  <c r="L7" i="6" s="1"/>
  <c r="L9" i="6" s="1"/>
  <c r="M7" i="6" s="1"/>
  <c r="M9" i="6" s="1"/>
  <c r="N7" i="6" s="1"/>
  <c r="N9" i="6" s="1"/>
  <c r="C7" i="6"/>
  <c r="C6" i="5"/>
  <c r="B27" i="5"/>
  <c r="B21" i="5"/>
  <c r="B14" i="5"/>
  <c r="D24" i="5"/>
  <c r="E24" i="5"/>
  <c r="F24" i="5"/>
  <c r="G24" i="5"/>
  <c r="D25" i="5"/>
  <c r="E25" i="5"/>
  <c r="F25" i="5"/>
  <c r="G25" i="5"/>
  <c r="C24" i="5"/>
  <c r="C23" i="5"/>
  <c r="D17" i="5"/>
  <c r="D18" i="5"/>
  <c r="D19" i="5"/>
  <c r="C18" i="5"/>
  <c r="C17" i="5"/>
  <c r="X12" i="5"/>
  <c r="Z15" i="5" s="1"/>
  <c r="T12" i="5"/>
  <c r="V15" i="5" s="1"/>
  <c r="P12" i="5"/>
  <c r="R15" i="5" s="1"/>
  <c r="X11" i="5"/>
  <c r="T11" i="5"/>
  <c r="P11" i="5"/>
  <c r="G11" i="5"/>
  <c r="K11" i="5"/>
  <c r="E12" i="5"/>
  <c r="G15" i="5" s="1"/>
  <c r="G12" i="5"/>
  <c r="I15" i="5" s="1"/>
  <c r="I12" i="5"/>
  <c r="K15" i="5" s="1"/>
  <c r="K12" i="5"/>
  <c r="M15" i="5" s="1"/>
  <c r="M12" i="5"/>
  <c r="P15" i="5" s="1"/>
  <c r="C12" i="5"/>
  <c r="E15" i="5" s="1"/>
  <c r="AN9" i="5"/>
  <c r="AM9" i="5"/>
  <c r="AM12" i="5" s="1"/>
  <c r="AL9" i="5"/>
  <c r="AK9" i="5"/>
  <c r="AK12" i="5" s="1"/>
  <c r="AM15" i="5" s="1"/>
  <c r="AJ9" i="5"/>
  <c r="AI9" i="5"/>
  <c r="AI12" i="5" s="1"/>
  <c r="AK15" i="5" s="1"/>
  <c r="AH9" i="5"/>
  <c r="AG9" i="5"/>
  <c r="AG12" i="5" s="1"/>
  <c r="AI15" i="5" s="1"/>
  <c r="AF9" i="5"/>
  <c r="AE9" i="5"/>
  <c r="AE12" i="5" s="1"/>
  <c r="AG15" i="5" s="1"/>
  <c r="AD9" i="5"/>
  <c r="AC9" i="5"/>
  <c r="AC12" i="5" s="1"/>
  <c r="AE15" i="5" s="1"/>
  <c r="AN7" i="5"/>
  <c r="AM7" i="5"/>
  <c r="AL7" i="5"/>
  <c r="AK7" i="5"/>
  <c r="AJ7" i="5"/>
  <c r="AI7" i="5"/>
  <c r="AH7" i="5"/>
  <c r="AG7" i="5"/>
  <c r="AF7" i="5"/>
  <c r="AE7" i="5"/>
  <c r="AD7" i="5"/>
  <c r="AC7" i="5"/>
  <c r="AA9" i="5"/>
  <c r="Z9" i="5"/>
  <c r="Z12" i="5" s="1"/>
  <c r="AC15" i="5" s="1"/>
  <c r="Y9" i="5"/>
  <c r="X9" i="5"/>
  <c r="W9" i="5"/>
  <c r="V9" i="5"/>
  <c r="V12" i="5" s="1"/>
  <c r="X15" i="5" s="1"/>
  <c r="U9" i="5"/>
  <c r="T9" i="5"/>
  <c r="S9" i="5"/>
  <c r="R9" i="5"/>
  <c r="R12" i="5" s="1"/>
  <c r="T15" i="5" s="1"/>
  <c r="Q9" i="5"/>
  <c r="P9" i="5"/>
  <c r="AA7" i="5"/>
  <c r="Z7" i="5"/>
  <c r="Y7" i="5"/>
  <c r="X7" i="5"/>
  <c r="W7" i="5"/>
  <c r="V7" i="5"/>
  <c r="U7" i="5"/>
  <c r="T7" i="5"/>
  <c r="S7" i="5"/>
  <c r="R7" i="5"/>
  <c r="Q7" i="5"/>
  <c r="P7" i="5"/>
  <c r="D7" i="5"/>
  <c r="E7" i="5"/>
  <c r="F7" i="5"/>
  <c r="G7" i="5"/>
  <c r="H7" i="5"/>
  <c r="I7" i="5"/>
  <c r="J7" i="5"/>
  <c r="K7" i="5"/>
  <c r="L7" i="5"/>
  <c r="M7" i="5"/>
  <c r="N7" i="5"/>
  <c r="C8" i="5"/>
  <c r="D6" i="5" s="1"/>
  <c r="D8" i="5" s="1"/>
  <c r="E6" i="5" s="1"/>
  <c r="E8" i="5" s="1"/>
  <c r="F6" i="5" s="1"/>
  <c r="F8" i="5" s="1"/>
  <c r="G6" i="5" s="1"/>
  <c r="G8" i="5" s="1"/>
  <c r="H6" i="5" s="1"/>
  <c r="H8" i="5" s="1"/>
  <c r="I6" i="5" s="1"/>
  <c r="I8" i="5" s="1"/>
  <c r="J6" i="5" s="1"/>
  <c r="J8" i="5" s="1"/>
  <c r="K6" i="5" s="1"/>
  <c r="K8" i="5" s="1"/>
  <c r="L6" i="5" s="1"/>
  <c r="L8" i="5" s="1"/>
  <c r="M6" i="5" s="1"/>
  <c r="M8" i="5" s="1"/>
  <c r="N6" i="5" s="1"/>
  <c r="N8" i="5" s="1"/>
  <c r="C7" i="5"/>
  <c r="N9" i="5"/>
  <c r="N12" i="5" s="1"/>
  <c r="Q15" i="5" s="1"/>
  <c r="M9" i="5"/>
  <c r="M11" i="5" s="1"/>
  <c r="D9" i="5"/>
  <c r="D11" i="5" s="1"/>
  <c r="E9" i="5"/>
  <c r="E11" i="5" s="1"/>
  <c r="F9" i="5"/>
  <c r="F11" i="5" s="1"/>
  <c r="G9" i="5"/>
  <c r="H9" i="5"/>
  <c r="H11" i="5" s="1"/>
  <c r="I9" i="5"/>
  <c r="I11" i="5" s="1"/>
  <c r="J9" i="5"/>
  <c r="J11" i="5" s="1"/>
  <c r="K9" i="5"/>
  <c r="L9" i="5"/>
  <c r="L11" i="5" s="1"/>
  <c r="C9" i="5"/>
  <c r="C11" i="5" s="1"/>
  <c r="AO23" i="7" l="1"/>
  <c r="C33" i="7"/>
  <c r="C34" i="7"/>
  <c r="AC29" i="7"/>
  <c r="AD24" i="7" s="1"/>
  <c r="AC28" i="7"/>
  <c r="P28" i="7"/>
  <c r="P29" i="7" s="1"/>
  <c r="Q24" i="7" s="1"/>
  <c r="E28" i="7"/>
  <c r="E29" i="7" s="1"/>
  <c r="F24" i="7" s="1"/>
  <c r="F19" i="7"/>
  <c r="F18" i="7"/>
  <c r="F20" i="7"/>
  <c r="H19" i="7"/>
  <c r="H18" i="7"/>
  <c r="J19" i="7"/>
  <c r="J18" i="7"/>
  <c r="L19" i="7"/>
  <c r="L18" i="7"/>
  <c r="N19" i="7"/>
  <c r="N18" i="7"/>
  <c r="Q20" i="7"/>
  <c r="Q19" i="7"/>
  <c r="T23" i="7" s="1"/>
  <c r="Q18" i="7"/>
  <c r="S20" i="7"/>
  <c r="S19" i="7"/>
  <c r="S18" i="7"/>
  <c r="W20" i="7"/>
  <c r="W19" i="7"/>
  <c r="W18" i="7"/>
  <c r="AA20" i="7"/>
  <c r="AA19" i="7"/>
  <c r="AA18" i="7"/>
  <c r="AF20" i="7"/>
  <c r="AF19" i="7"/>
  <c r="AF18" i="7"/>
  <c r="AH20" i="7"/>
  <c r="AH19" i="7"/>
  <c r="AH18" i="7"/>
  <c r="AL20" i="7"/>
  <c r="AL19" i="7"/>
  <c r="AL18" i="7"/>
  <c r="AN20" i="7"/>
  <c r="AN19" i="7"/>
  <c r="AN18" i="7"/>
  <c r="K18" i="7"/>
  <c r="K20" i="7"/>
  <c r="K19" i="7"/>
  <c r="L20" i="7"/>
  <c r="H20" i="7"/>
  <c r="N20" i="7"/>
  <c r="J20" i="7"/>
  <c r="M20" i="7"/>
  <c r="I20" i="7"/>
  <c r="G20" i="7"/>
  <c r="E20" i="7"/>
  <c r="P18" i="7"/>
  <c r="P19" i="7"/>
  <c r="Q12" i="7"/>
  <c r="U12" i="7"/>
  <c r="Y12" i="7"/>
  <c r="AD12" i="7"/>
  <c r="AL12" i="7"/>
  <c r="S13" i="7"/>
  <c r="U16" i="7" s="1"/>
  <c r="W13" i="7"/>
  <c r="Y16" i="7" s="1"/>
  <c r="AA13" i="7"/>
  <c r="AD16" i="7" s="1"/>
  <c r="AH13" i="7"/>
  <c r="AJ16" i="7" s="1"/>
  <c r="C9" i="7"/>
  <c r="D7" i="7" s="1"/>
  <c r="D9" i="7" s="1"/>
  <c r="E7" i="7" s="1"/>
  <c r="E9" i="7" s="1"/>
  <c r="F7" i="7" s="1"/>
  <c r="F9" i="7" s="1"/>
  <c r="G7" i="7" s="1"/>
  <c r="G9" i="7" s="1"/>
  <c r="H7" i="7" s="1"/>
  <c r="H9" i="7" s="1"/>
  <c r="I7" i="7" s="1"/>
  <c r="I9" i="7" s="1"/>
  <c r="J7" i="7" s="1"/>
  <c r="J9" i="7" s="1"/>
  <c r="K7" i="7" s="1"/>
  <c r="K9" i="7" s="1"/>
  <c r="L7" i="7" s="1"/>
  <c r="L9" i="7" s="1"/>
  <c r="M7" i="7" s="1"/>
  <c r="M9" i="7" s="1"/>
  <c r="N7" i="7" s="1"/>
  <c r="N9" i="7" s="1"/>
  <c r="I23" i="7"/>
  <c r="K23" i="7"/>
  <c r="M23" i="7"/>
  <c r="P23" i="7"/>
  <c r="R23" i="7"/>
  <c r="AK23" i="7"/>
  <c r="O9" i="7"/>
  <c r="P7" i="7" s="1"/>
  <c r="P9" i="7" s="1"/>
  <c r="Q7" i="7" s="1"/>
  <c r="Q9" i="7" s="1"/>
  <c r="R7" i="7" s="1"/>
  <c r="R9" i="7" s="1"/>
  <c r="S7" i="7" s="1"/>
  <c r="S9" i="7" s="1"/>
  <c r="T7" i="7" s="1"/>
  <c r="T9" i="7" s="1"/>
  <c r="U7" i="7" s="1"/>
  <c r="U9" i="7" s="1"/>
  <c r="V7" i="7" s="1"/>
  <c r="V9" i="7" s="1"/>
  <c r="W7" i="7" s="1"/>
  <c r="W9" i="7" s="1"/>
  <c r="X7" i="7" s="1"/>
  <c r="X9" i="7" s="1"/>
  <c r="Y7" i="7" s="1"/>
  <c r="Y9" i="7" s="1"/>
  <c r="Z7" i="7" s="1"/>
  <c r="Z9" i="7" s="1"/>
  <c r="AA7" i="7" s="1"/>
  <c r="AA9" i="7" s="1"/>
  <c r="H23" i="7"/>
  <c r="L23" i="7"/>
  <c r="Q23" i="7"/>
  <c r="AH23" i="7"/>
  <c r="AJ23" i="7"/>
  <c r="AL23" i="7"/>
  <c r="V23" i="7"/>
  <c r="Z23" i="7"/>
  <c r="AE23" i="7"/>
  <c r="AN23" i="7"/>
  <c r="D12" i="7"/>
  <c r="H12" i="7"/>
  <c r="L12" i="7"/>
  <c r="AI23" i="7"/>
  <c r="J23" i="7"/>
  <c r="N23" i="7"/>
  <c r="S23" i="7"/>
  <c r="P13" i="7"/>
  <c r="R16" i="7" s="1"/>
  <c r="P12" i="7"/>
  <c r="R13" i="7"/>
  <c r="T16" i="7" s="1"/>
  <c r="R12" i="7"/>
  <c r="T13" i="7"/>
  <c r="V16" i="7" s="1"/>
  <c r="T12" i="7"/>
  <c r="V13" i="7"/>
  <c r="X16" i="7" s="1"/>
  <c r="V12" i="7"/>
  <c r="X13" i="7"/>
  <c r="Z16" i="7" s="1"/>
  <c r="X12" i="7"/>
  <c r="Z13" i="7"/>
  <c r="AC16" i="7" s="1"/>
  <c r="Z12" i="7"/>
  <c r="F12" i="7"/>
  <c r="J12" i="7"/>
  <c r="N12" i="7"/>
  <c r="AF12" i="7"/>
  <c r="AJ12" i="7"/>
  <c r="AN12" i="7"/>
  <c r="C29" i="7"/>
  <c r="C28" i="7"/>
  <c r="C12" i="7"/>
  <c r="E12" i="7"/>
  <c r="G12" i="7"/>
  <c r="I12" i="7"/>
  <c r="K12" i="7"/>
  <c r="M12" i="7"/>
  <c r="AC12" i="7"/>
  <c r="AE12" i="7"/>
  <c r="AG12" i="7"/>
  <c r="AI12" i="7"/>
  <c r="AK12" i="7"/>
  <c r="AM12" i="7"/>
  <c r="C21" i="7"/>
  <c r="C22" i="7" s="1"/>
  <c r="D17" i="7" s="1"/>
  <c r="C160" i="6"/>
  <c r="D156" i="6" s="1"/>
  <c r="C127" i="6"/>
  <c r="D123" i="6" s="1"/>
  <c r="D126" i="6" s="1"/>
  <c r="D127" i="6" s="1"/>
  <c r="E123" i="6" s="1"/>
  <c r="O142" i="6"/>
  <c r="O139" i="6"/>
  <c r="E152" i="6"/>
  <c r="O152" i="6" s="1"/>
  <c r="E151" i="6"/>
  <c r="H155" i="6" s="1"/>
  <c r="E150" i="6"/>
  <c r="G152" i="6"/>
  <c r="G151" i="6"/>
  <c r="J155" i="6" s="1"/>
  <c r="G150" i="6"/>
  <c r="I152" i="6"/>
  <c r="I151" i="6"/>
  <c r="L155" i="6" s="1"/>
  <c r="I150" i="6"/>
  <c r="K152" i="6"/>
  <c r="K151" i="6"/>
  <c r="N155" i="6" s="1"/>
  <c r="K150" i="6"/>
  <c r="M152" i="6"/>
  <c r="M151" i="6"/>
  <c r="Q155" i="6" s="1"/>
  <c r="M150" i="6"/>
  <c r="AE152" i="6"/>
  <c r="AE151" i="6"/>
  <c r="AH155" i="6" s="1"/>
  <c r="AE150" i="6"/>
  <c r="AI152" i="6"/>
  <c r="AI151" i="6"/>
  <c r="AL155" i="6" s="1"/>
  <c r="AI150" i="6"/>
  <c r="AM152" i="6"/>
  <c r="AM151" i="6"/>
  <c r="AM150" i="6"/>
  <c r="S152" i="6"/>
  <c r="S150" i="6"/>
  <c r="S151" i="6"/>
  <c r="V155" i="6" s="1"/>
  <c r="W152" i="6"/>
  <c r="W150" i="6"/>
  <c r="W151" i="6"/>
  <c r="Z155" i="6" s="1"/>
  <c r="AA152" i="6"/>
  <c r="AA150" i="6"/>
  <c r="AA151" i="6"/>
  <c r="AE155" i="6" s="1"/>
  <c r="C146" i="6"/>
  <c r="F152" i="6"/>
  <c r="F150" i="6"/>
  <c r="F151" i="6"/>
  <c r="I155" i="6" s="1"/>
  <c r="J152" i="6"/>
  <c r="J150" i="6"/>
  <c r="J151" i="6"/>
  <c r="M155" i="6" s="1"/>
  <c r="N152" i="6"/>
  <c r="N150" i="6"/>
  <c r="N151" i="6"/>
  <c r="R155" i="6" s="1"/>
  <c r="AF150" i="6"/>
  <c r="AF152" i="6"/>
  <c r="AF151" i="6"/>
  <c r="AI155" i="6" s="1"/>
  <c r="AH152" i="6"/>
  <c r="AH151" i="6"/>
  <c r="AK155" i="6" s="1"/>
  <c r="AH150" i="6"/>
  <c r="AJ150" i="6"/>
  <c r="AJ152" i="6"/>
  <c r="AJ151" i="6"/>
  <c r="AM155" i="6" s="1"/>
  <c r="AL152" i="6"/>
  <c r="AL151" i="6"/>
  <c r="AL150" i="6"/>
  <c r="AN150" i="6"/>
  <c r="AN152" i="6"/>
  <c r="AN151" i="6"/>
  <c r="Q152" i="6"/>
  <c r="Q151" i="6"/>
  <c r="T155" i="6" s="1"/>
  <c r="Q150" i="6"/>
  <c r="U152" i="6"/>
  <c r="U151" i="6"/>
  <c r="X155" i="6" s="1"/>
  <c r="U150" i="6"/>
  <c r="Y152" i="6"/>
  <c r="Y151" i="6"/>
  <c r="AC155" i="6" s="1"/>
  <c r="Y150" i="6"/>
  <c r="P151" i="6"/>
  <c r="S155" i="6" s="1"/>
  <c r="P150" i="6"/>
  <c r="P152" i="6"/>
  <c r="P145" i="6"/>
  <c r="R148" i="6" s="1"/>
  <c r="P144" i="6"/>
  <c r="R145" i="6"/>
  <c r="T148" i="6" s="1"/>
  <c r="R144" i="6"/>
  <c r="T145" i="6"/>
  <c r="V148" i="6" s="1"/>
  <c r="T144" i="6"/>
  <c r="V145" i="6"/>
  <c r="X148" i="6" s="1"/>
  <c r="V144" i="6"/>
  <c r="X145" i="6"/>
  <c r="Z148" i="6" s="1"/>
  <c r="X144" i="6"/>
  <c r="Z145" i="6"/>
  <c r="AC148" i="6" s="1"/>
  <c r="Z144" i="6"/>
  <c r="AF144" i="6"/>
  <c r="AJ144" i="6"/>
  <c r="AN144" i="6"/>
  <c r="H151" i="6"/>
  <c r="K155" i="6" s="1"/>
  <c r="H152" i="6"/>
  <c r="L151" i="6"/>
  <c r="P155" i="6" s="1"/>
  <c r="L152" i="6"/>
  <c r="AD152" i="6"/>
  <c r="AD151" i="6"/>
  <c r="AG155" i="6" s="1"/>
  <c r="AG152" i="6"/>
  <c r="AG151" i="6"/>
  <c r="AJ155" i="6" s="1"/>
  <c r="AG150" i="6"/>
  <c r="AK152" i="6"/>
  <c r="AK151" i="6"/>
  <c r="AN155" i="6" s="1"/>
  <c r="AK150" i="6"/>
  <c r="H150" i="6"/>
  <c r="D159" i="6"/>
  <c r="D160" i="6" s="1"/>
  <c r="E156" i="6" s="1"/>
  <c r="D144" i="6"/>
  <c r="H144" i="6"/>
  <c r="L144" i="6"/>
  <c r="AD144" i="6"/>
  <c r="AH144" i="6"/>
  <c r="AL144" i="6"/>
  <c r="C154" i="6"/>
  <c r="D149" i="6" s="1"/>
  <c r="L150" i="6"/>
  <c r="AD150" i="6"/>
  <c r="C144" i="6"/>
  <c r="C147" i="6" s="1"/>
  <c r="D143" i="6" s="1"/>
  <c r="E144" i="6"/>
  <c r="G144" i="6"/>
  <c r="I144" i="6"/>
  <c r="K144" i="6"/>
  <c r="M144" i="6"/>
  <c r="AC144" i="6"/>
  <c r="AE144" i="6"/>
  <c r="AG144" i="6"/>
  <c r="AI144" i="6"/>
  <c r="AK144" i="6"/>
  <c r="AM144" i="6"/>
  <c r="O109" i="6"/>
  <c r="O106" i="6"/>
  <c r="E119" i="6"/>
  <c r="E118" i="6"/>
  <c r="H122" i="6" s="1"/>
  <c r="E117" i="6"/>
  <c r="G119" i="6"/>
  <c r="G118" i="6"/>
  <c r="J122" i="6" s="1"/>
  <c r="G117" i="6"/>
  <c r="I119" i="6"/>
  <c r="I118" i="6"/>
  <c r="L122" i="6" s="1"/>
  <c r="I117" i="6"/>
  <c r="K119" i="6"/>
  <c r="K118" i="6"/>
  <c r="N122" i="6" s="1"/>
  <c r="K117" i="6"/>
  <c r="M119" i="6"/>
  <c r="M118" i="6"/>
  <c r="Q122" i="6" s="1"/>
  <c r="M117" i="6"/>
  <c r="AE119" i="6"/>
  <c r="AE118" i="6"/>
  <c r="AH122" i="6" s="1"/>
  <c r="AE117" i="6"/>
  <c r="AI119" i="6"/>
  <c r="AI118" i="6"/>
  <c r="AL122" i="6" s="1"/>
  <c r="AI117" i="6"/>
  <c r="AM119" i="6"/>
  <c r="AM118" i="6"/>
  <c r="AM117" i="6"/>
  <c r="S119" i="6"/>
  <c r="S117" i="6"/>
  <c r="S118" i="6"/>
  <c r="V122" i="6" s="1"/>
  <c r="W119" i="6"/>
  <c r="W117" i="6"/>
  <c r="W118" i="6"/>
  <c r="Z122" i="6" s="1"/>
  <c r="AA119" i="6"/>
  <c r="AA117" i="6"/>
  <c r="AA118" i="6"/>
  <c r="AE122" i="6" s="1"/>
  <c r="F119" i="6"/>
  <c r="F117" i="6"/>
  <c r="F118" i="6"/>
  <c r="I122" i="6" s="1"/>
  <c r="J119" i="6"/>
  <c r="J117" i="6"/>
  <c r="J118" i="6"/>
  <c r="M122" i="6" s="1"/>
  <c r="N119" i="6"/>
  <c r="N117" i="6"/>
  <c r="N118" i="6"/>
  <c r="R122" i="6" s="1"/>
  <c r="AF117" i="6"/>
  <c r="AF119" i="6"/>
  <c r="AF118" i="6"/>
  <c r="AI122" i="6" s="1"/>
  <c r="AH119" i="6"/>
  <c r="AH118" i="6"/>
  <c r="AK122" i="6" s="1"/>
  <c r="AH117" i="6"/>
  <c r="AJ117" i="6"/>
  <c r="AJ119" i="6"/>
  <c r="AJ118" i="6"/>
  <c r="AM122" i="6" s="1"/>
  <c r="AL119" i="6"/>
  <c r="AL118" i="6"/>
  <c r="AL117" i="6"/>
  <c r="AN117" i="6"/>
  <c r="AN119" i="6"/>
  <c r="AN118" i="6"/>
  <c r="Q119" i="6"/>
  <c r="Q118" i="6"/>
  <c r="T122" i="6" s="1"/>
  <c r="Q117" i="6"/>
  <c r="U119" i="6"/>
  <c r="U118" i="6"/>
  <c r="X122" i="6" s="1"/>
  <c r="U117" i="6"/>
  <c r="Y119" i="6"/>
  <c r="Y118" i="6"/>
  <c r="AC122" i="6" s="1"/>
  <c r="Y117" i="6"/>
  <c r="P118" i="6"/>
  <c r="S122" i="6" s="1"/>
  <c r="P117" i="6"/>
  <c r="P119" i="6"/>
  <c r="P112" i="6"/>
  <c r="R115" i="6" s="1"/>
  <c r="P111" i="6"/>
  <c r="R112" i="6"/>
  <c r="T115" i="6" s="1"/>
  <c r="R111" i="6"/>
  <c r="T112" i="6"/>
  <c r="V115" i="6" s="1"/>
  <c r="T111" i="6"/>
  <c r="V112" i="6"/>
  <c r="X115" i="6" s="1"/>
  <c r="V111" i="6"/>
  <c r="X112" i="6"/>
  <c r="Z115" i="6" s="1"/>
  <c r="X111" i="6"/>
  <c r="Z112" i="6"/>
  <c r="AC115" i="6" s="1"/>
  <c r="Z111" i="6"/>
  <c r="AF111" i="6"/>
  <c r="AJ111" i="6"/>
  <c r="AN111" i="6"/>
  <c r="H118" i="6"/>
  <c r="K122" i="6" s="1"/>
  <c r="H119" i="6"/>
  <c r="L118" i="6"/>
  <c r="P122" i="6" s="1"/>
  <c r="L119" i="6"/>
  <c r="AD119" i="6"/>
  <c r="AD118" i="6"/>
  <c r="AG122" i="6" s="1"/>
  <c r="AG119" i="6"/>
  <c r="AG118" i="6"/>
  <c r="AJ122" i="6" s="1"/>
  <c r="AG117" i="6"/>
  <c r="AK119" i="6"/>
  <c r="AK118" i="6"/>
  <c r="AN122" i="6" s="1"/>
  <c r="AK117" i="6"/>
  <c r="H117" i="6"/>
  <c r="D111" i="6"/>
  <c r="H111" i="6"/>
  <c r="L111" i="6"/>
  <c r="AD111" i="6"/>
  <c r="AH111" i="6"/>
  <c r="AL111" i="6"/>
  <c r="C121" i="6"/>
  <c r="D116" i="6" s="1"/>
  <c r="L117" i="6"/>
  <c r="AD117" i="6"/>
  <c r="C111" i="6"/>
  <c r="C113" i="6" s="1"/>
  <c r="E111" i="6"/>
  <c r="G111" i="6"/>
  <c r="I111" i="6"/>
  <c r="K111" i="6"/>
  <c r="M111" i="6"/>
  <c r="AC111" i="6"/>
  <c r="AE111" i="6"/>
  <c r="AG111" i="6"/>
  <c r="AI111" i="6"/>
  <c r="AK111" i="6"/>
  <c r="AM111" i="6"/>
  <c r="O119" i="6"/>
  <c r="O76" i="6"/>
  <c r="O73" i="6"/>
  <c r="F86" i="6"/>
  <c r="F85" i="6"/>
  <c r="I89" i="6" s="1"/>
  <c r="F84" i="6"/>
  <c r="J86" i="6"/>
  <c r="J85" i="6"/>
  <c r="M89" i="6" s="1"/>
  <c r="J84" i="6"/>
  <c r="N86" i="6"/>
  <c r="N85" i="6"/>
  <c r="R89" i="6" s="1"/>
  <c r="N84" i="6"/>
  <c r="S85" i="6"/>
  <c r="V89" i="6" s="1"/>
  <c r="S84" i="6"/>
  <c r="S86" i="6"/>
  <c r="U85" i="6"/>
  <c r="X89" i="6" s="1"/>
  <c r="U84" i="6"/>
  <c r="U86" i="6"/>
  <c r="W85" i="6"/>
  <c r="Z89" i="6" s="1"/>
  <c r="W84" i="6"/>
  <c r="W86" i="6"/>
  <c r="Y85" i="6"/>
  <c r="AC89" i="6" s="1"/>
  <c r="Y84" i="6"/>
  <c r="Y86" i="6"/>
  <c r="AA85" i="6"/>
  <c r="AE89" i="6" s="1"/>
  <c r="AA84" i="6"/>
  <c r="AA86" i="6"/>
  <c r="AD86" i="6"/>
  <c r="AD85" i="6"/>
  <c r="AG89" i="6" s="1"/>
  <c r="AD84" i="6"/>
  <c r="AF86" i="6"/>
  <c r="AF85" i="6"/>
  <c r="AI89" i="6" s="1"/>
  <c r="AF84" i="6"/>
  <c r="AJ86" i="6"/>
  <c r="AJ85" i="6"/>
  <c r="AM89" i="6" s="1"/>
  <c r="AJ84" i="6"/>
  <c r="AN86" i="6"/>
  <c r="AN85" i="6"/>
  <c r="AN84" i="6"/>
  <c r="C79" i="6"/>
  <c r="E82" i="6" s="1"/>
  <c r="C78" i="6"/>
  <c r="C80" i="6" s="1"/>
  <c r="E79" i="6"/>
  <c r="G82" i="6" s="1"/>
  <c r="E78" i="6"/>
  <c r="G79" i="6"/>
  <c r="I82" i="6" s="1"/>
  <c r="G78" i="6"/>
  <c r="I79" i="6"/>
  <c r="K82" i="6" s="1"/>
  <c r="I78" i="6"/>
  <c r="K79" i="6"/>
  <c r="M82" i="6" s="1"/>
  <c r="K78" i="6"/>
  <c r="M79" i="6"/>
  <c r="P82" i="6" s="1"/>
  <c r="M78" i="6"/>
  <c r="AC79" i="6"/>
  <c r="AE82" i="6" s="1"/>
  <c r="AC78" i="6"/>
  <c r="AE79" i="6"/>
  <c r="AG82" i="6" s="1"/>
  <c r="AE78" i="6"/>
  <c r="AG79" i="6"/>
  <c r="AI82" i="6" s="1"/>
  <c r="AG78" i="6"/>
  <c r="AI79" i="6"/>
  <c r="AK82" i="6" s="1"/>
  <c r="AI78" i="6"/>
  <c r="AK79" i="6"/>
  <c r="AM82" i="6" s="1"/>
  <c r="AK78" i="6"/>
  <c r="AM79" i="6"/>
  <c r="AM78" i="6"/>
  <c r="S78" i="6"/>
  <c r="W78" i="6"/>
  <c r="AA78" i="6"/>
  <c r="H86" i="6"/>
  <c r="H85" i="6"/>
  <c r="K89" i="6" s="1"/>
  <c r="H84" i="6"/>
  <c r="L86" i="6"/>
  <c r="L85" i="6"/>
  <c r="P89" i="6" s="1"/>
  <c r="L84" i="6"/>
  <c r="Q85" i="6"/>
  <c r="T89" i="6" s="1"/>
  <c r="Q84" i="6"/>
  <c r="Q86" i="6"/>
  <c r="AH86" i="6"/>
  <c r="AH85" i="6"/>
  <c r="AK89" i="6" s="1"/>
  <c r="AH84" i="6"/>
  <c r="AL86" i="6"/>
  <c r="AL85" i="6"/>
  <c r="AL84" i="6"/>
  <c r="P79" i="6"/>
  <c r="R82" i="6" s="1"/>
  <c r="P78" i="6"/>
  <c r="R79" i="6"/>
  <c r="T82" i="6" s="1"/>
  <c r="R78" i="6"/>
  <c r="T79" i="6"/>
  <c r="V82" i="6" s="1"/>
  <c r="T78" i="6"/>
  <c r="V79" i="6"/>
  <c r="X82" i="6" s="1"/>
  <c r="V78" i="6"/>
  <c r="X79" i="6"/>
  <c r="Z82" i="6" s="1"/>
  <c r="X78" i="6"/>
  <c r="Z79" i="6"/>
  <c r="AC82" i="6" s="1"/>
  <c r="Z78" i="6"/>
  <c r="D78" i="6"/>
  <c r="H78" i="6"/>
  <c r="L78" i="6"/>
  <c r="Q78" i="6"/>
  <c r="U78" i="6"/>
  <c r="Y78" i="6"/>
  <c r="AD78" i="6"/>
  <c r="AH78" i="6"/>
  <c r="AL78" i="6"/>
  <c r="C88" i="6"/>
  <c r="D83" i="6" s="1"/>
  <c r="C87" i="6"/>
  <c r="C94" i="6"/>
  <c r="D90" i="6" s="1"/>
  <c r="C93" i="6"/>
  <c r="O43" i="6"/>
  <c r="O40" i="6"/>
  <c r="E52" i="6"/>
  <c r="H56" i="6" s="1"/>
  <c r="E53" i="6"/>
  <c r="O53" i="6" s="1"/>
  <c r="E51" i="6"/>
  <c r="G53" i="6"/>
  <c r="G52" i="6"/>
  <c r="J56" i="6" s="1"/>
  <c r="G51" i="6"/>
  <c r="I52" i="6"/>
  <c r="L56" i="6" s="1"/>
  <c r="I53" i="6"/>
  <c r="I51" i="6"/>
  <c r="K53" i="6"/>
  <c r="K51" i="6"/>
  <c r="K52" i="6"/>
  <c r="N56" i="6" s="1"/>
  <c r="M52" i="6"/>
  <c r="Q56" i="6" s="1"/>
  <c r="M53" i="6"/>
  <c r="M51" i="6"/>
  <c r="AE53" i="6"/>
  <c r="AE52" i="6"/>
  <c r="AH56" i="6" s="1"/>
  <c r="AE51" i="6"/>
  <c r="AI53" i="6"/>
  <c r="AI52" i="6"/>
  <c r="AL56" i="6" s="1"/>
  <c r="AI51" i="6"/>
  <c r="AM53" i="6"/>
  <c r="AM52" i="6"/>
  <c r="AM51" i="6"/>
  <c r="S52" i="6"/>
  <c r="V56" i="6" s="1"/>
  <c r="S51" i="6"/>
  <c r="S53" i="6"/>
  <c r="W52" i="6"/>
  <c r="Z56" i="6" s="1"/>
  <c r="W51" i="6"/>
  <c r="W53" i="6"/>
  <c r="AA52" i="6"/>
  <c r="AE56" i="6" s="1"/>
  <c r="AA51" i="6"/>
  <c r="AA53" i="6"/>
  <c r="F53" i="6"/>
  <c r="F52" i="6"/>
  <c r="I56" i="6" s="1"/>
  <c r="F51" i="6"/>
  <c r="J53" i="6"/>
  <c r="J52" i="6"/>
  <c r="M56" i="6" s="1"/>
  <c r="J51" i="6"/>
  <c r="N53" i="6"/>
  <c r="N52" i="6"/>
  <c r="R56" i="6" s="1"/>
  <c r="N51" i="6"/>
  <c r="AF53" i="6"/>
  <c r="AF52" i="6"/>
  <c r="AI56" i="6" s="1"/>
  <c r="AF51" i="6"/>
  <c r="AH53" i="6"/>
  <c r="AH52" i="6"/>
  <c r="AK56" i="6" s="1"/>
  <c r="AH51" i="6"/>
  <c r="AJ53" i="6"/>
  <c r="AJ52" i="6"/>
  <c r="AM56" i="6" s="1"/>
  <c r="AJ51" i="6"/>
  <c r="AL53" i="6"/>
  <c r="AL52" i="6"/>
  <c r="AL51" i="6"/>
  <c r="AN53" i="6"/>
  <c r="AN52" i="6"/>
  <c r="AN51" i="6"/>
  <c r="Q52" i="6"/>
  <c r="T56" i="6" s="1"/>
  <c r="Q51" i="6"/>
  <c r="Q53" i="6"/>
  <c r="U52" i="6"/>
  <c r="X56" i="6" s="1"/>
  <c r="U51" i="6"/>
  <c r="U53" i="6"/>
  <c r="Y52" i="6"/>
  <c r="AC56" i="6" s="1"/>
  <c r="Y51" i="6"/>
  <c r="Y53" i="6"/>
  <c r="P53" i="6"/>
  <c r="P51" i="6"/>
  <c r="P52" i="6"/>
  <c r="S56" i="6" s="1"/>
  <c r="P46" i="6"/>
  <c r="R49" i="6" s="1"/>
  <c r="P45" i="6"/>
  <c r="R46" i="6"/>
  <c r="T49" i="6" s="1"/>
  <c r="R45" i="6"/>
  <c r="T46" i="6"/>
  <c r="V49" i="6" s="1"/>
  <c r="T45" i="6"/>
  <c r="V46" i="6"/>
  <c r="X49" i="6" s="1"/>
  <c r="V45" i="6"/>
  <c r="X46" i="6"/>
  <c r="Z49" i="6" s="1"/>
  <c r="X45" i="6"/>
  <c r="Z46" i="6"/>
  <c r="AC49" i="6" s="1"/>
  <c r="Z45" i="6"/>
  <c r="AF45" i="6"/>
  <c r="AJ45" i="6"/>
  <c r="AN45" i="6"/>
  <c r="H53" i="6"/>
  <c r="H52" i="6"/>
  <c r="K56" i="6" s="1"/>
  <c r="H51" i="6"/>
  <c r="L53" i="6"/>
  <c r="L52" i="6"/>
  <c r="P56" i="6" s="1"/>
  <c r="L51" i="6"/>
  <c r="AD53" i="6"/>
  <c r="AD52" i="6"/>
  <c r="AG56" i="6" s="1"/>
  <c r="AD51" i="6"/>
  <c r="AG51" i="6"/>
  <c r="AG53" i="6"/>
  <c r="AG52" i="6"/>
  <c r="AJ56" i="6" s="1"/>
  <c r="AK51" i="6"/>
  <c r="AK53" i="6"/>
  <c r="AK52" i="6"/>
  <c r="AN56" i="6" s="1"/>
  <c r="D45" i="6"/>
  <c r="H45" i="6"/>
  <c r="L45" i="6"/>
  <c r="AD45" i="6"/>
  <c r="AH45" i="6"/>
  <c r="AL45" i="6"/>
  <c r="C55" i="6"/>
  <c r="D50" i="6" s="1"/>
  <c r="C54" i="6"/>
  <c r="C45" i="6"/>
  <c r="C47" i="6" s="1"/>
  <c r="E45" i="6"/>
  <c r="G45" i="6"/>
  <c r="I45" i="6"/>
  <c r="K45" i="6"/>
  <c r="M45" i="6"/>
  <c r="AC45" i="6"/>
  <c r="AE45" i="6"/>
  <c r="AG45" i="6"/>
  <c r="AI45" i="6"/>
  <c r="AK45" i="6"/>
  <c r="AM45" i="6"/>
  <c r="C61" i="6"/>
  <c r="D57" i="6" s="1"/>
  <c r="C60" i="6"/>
  <c r="O10" i="6"/>
  <c r="O7" i="6"/>
  <c r="E20" i="6"/>
  <c r="O20" i="6" s="1"/>
  <c r="E19" i="6"/>
  <c r="H23" i="6" s="1"/>
  <c r="E18" i="6"/>
  <c r="G20" i="6"/>
  <c r="G19" i="6"/>
  <c r="J23" i="6" s="1"/>
  <c r="G18" i="6"/>
  <c r="I20" i="6"/>
  <c r="I19" i="6"/>
  <c r="L23" i="6" s="1"/>
  <c r="I18" i="6"/>
  <c r="K20" i="6"/>
  <c r="K19" i="6"/>
  <c r="N23" i="6" s="1"/>
  <c r="K18" i="6"/>
  <c r="M20" i="6"/>
  <c r="M19" i="6"/>
  <c r="Q23" i="6" s="1"/>
  <c r="M18" i="6"/>
  <c r="AE20" i="6"/>
  <c r="AE19" i="6"/>
  <c r="AH23" i="6" s="1"/>
  <c r="AE18" i="6"/>
  <c r="AI20" i="6"/>
  <c r="AI19" i="6"/>
  <c r="AL23" i="6" s="1"/>
  <c r="AI18" i="6"/>
  <c r="AM20" i="6"/>
  <c r="AM19" i="6"/>
  <c r="AM18" i="6"/>
  <c r="S20" i="6"/>
  <c r="S18" i="6"/>
  <c r="S19" i="6"/>
  <c r="V23" i="6" s="1"/>
  <c r="W20" i="6"/>
  <c r="W18" i="6"/>
  <c r="W19" i="6"/>
  <c r="Z23" i="6" s="1"/>
  <c r="AA20" i="6"/>
  <c r="AA18" i="6"/>
  <c r="AA19" i="6"/>
  <c r="AE23" i="6" s="1"/>
  <c r="C14" i="6"/>
  <c r="F20" i="6"/>
  <c r="F18" i="6"/>
  <c r="F19" i="6"/>
  <c r="I23" i="6" s="1"/>
  <c r="J20" i="6"/>
  <c r="J18" i="6"/>
  <c r="J19" i="6"/>
  <c r="M23" i="6" s="1"/>
  <c r="N20" i="6"/>
  <c r="N18" i="6"/>
  <c r="N19" i="6"/>
  <c r="R23" i="6" s="1"/>
  <c r="AF18" i="6"/>
  <c r="AF20" i="6"/>
  <c r="AF19" i="6"/>
  <c r="AI23" i="6" s="1"/>
  <c r="AH20" i="6"/>
  <c r="AH19" i="6"/>
  <c r="AK23" i="6" s="1"/>
  <c r="AH18" i="6"/>
  <c r="AJ18" i="6"/>
  <c r="AJ20" i="6"/>
  <c r="AJ19" i="6"/>
  <c r="AM23" i="6" s="1"/>
  <c r="AL20" i="6"/>
  <c r="AL19" i="6"/>
  <c r="AL18" i="6"/>
  <c r="AN18" i="6"/>
  <c r="AN20" i="6"/>
  <c r="AN19" i="6"/>
  <c r="Q20" i="6"/>
  <c r="Q19" i="6"/>
  <c r="T23" i="6" s="1"/>
  <c r="Q18" i="6"/>
  <c r="U20" i="6"/>
  <c r="U19" i="6"/>
  <c r="X23" i="6" s="1"/>
  <c r="U18" i="6"/>
  <c r="Y20" i="6"/>
  <c r="Y19" i="6"/>
  <c r="AC23" i="6" s="1"/>
  <c r="Y18" i="6"/>
  <c r="P19" i="6"/>
  <c r="S23" i="6" s="1"/>
  <c r="P18" i="6"/>
  <c r="P20" i="6"/>
  <c r="P13" i="6"/>
  <c r="R16" i="6" s="1"/>
  <c r="P12" i="6"/>
  <c r="R13" i="6"/>
  <c r="T16" i="6" s="1"/>
  <c r="R12" i="6"/>
  <c r="T13" i="6"/>
  <c r="V16" i="6" s="1"/>
  <c r="T12" i="6"/>
  <c r="V13" i="6"/>
  <c r="X16" i="6" s="1"/>
  <c r="V12" i="6"/>
  <c r="X13" i="6"/>
  <c r="Z16" i="6" s="1"/>
  <c r="X12" i="6"/>
  <c r="Z13" i="6"/>
  <c r="AC16" i="6" s="1"/>
  <c r="Z12" i="6"/>
  <c r="AF12" i="6"/>
  <c r="AJ12" i="6"/>
  <c r="AN12" i="6"/>
  <c r="H19" i="6"/>
  <c r="K23" i="6" s="1"/>
  <c r="H20" i="6"/>
  <c r="L19" i="6"/>
  <c r="P23" i="6" s="1"/>
  <c r="L20" i="6"/>
  <c r="AD20" i="6"/>
  <c r="AD19" i="6"/>
  <c r="AG23" i="6" s="1"/>
  <c r="AG20" i="6"/>
  <c r="AG19" i="6"/>
  <c r="AJ23" i="6" s="1"/>
  <c r="AG18" i="6"/>
  <c r="AK20" i="6"/>
  <c r="AK19" i="6"/>
  <c r="AN23" i="6" s="1"/>
  <c r="AK18" i="6"/>
  <c r="H18" i="6"/>
  <c r="D27" i="6"/>
  <c r="D28" i="6" s="1"/>
  <c r="E24" i="6" s="1"/>
  <c r="D12" i="6"/>
  <c r="H12" i="6"/>
  <c r="L12" i="6"/>
  <c r="AD12" i="6"/>
  <c r="AH12" i="6"/>
  <c r="AL12" i="6"/>
  <c r="C22" i="6"/>
  <c r="D17" i="6" s="1"/>
  <c r="L18" i="6"/>
  <c r="AD18" i="6"/>
  <c r="C12" i="6"/>
  <c r="C15" i="6" s="1"/>
  <c r="D11" i="6" s="1"/>
  <c r="E12" i="6"/>
  <c r="G12" i="6"/>
  <c r="I12" i="6"/>
  <c r="K12" i="6"/>
  <c r="M12" i="6"/>
  <c r="AC12" i="6"/>
  <c r="AE12" i="6"/>
  <c r="AG12" i="6"/>
  <c r="AI12" i="6"/>
  <c r="AK12" i="6"/>
  <c r="AM12" i="6"/>
  <c r="P19" i="5"/>
  <c r="P18" i="5"/>
  <c r="S22" i="5" s="1"/>
  <c r="S25" i="5" s="1"/>
  <c r="P17" i="5"/>
  <c r="K17" i="5"/>
  <c r="K19" i="5"/>
  <c r="K18" i="5"/>
  <c r="N22" i="5" s="1"/>
  <c r="G17" i="5"/>
  <c r="G19" i="5"/>
  <c r="G18" i="5"/>
  <c r="J22" i="5" s="1"/>
  <c r="R19" i="5"/>
  <c r="R18" i="5"/>
  <c r="U22" i="5" s="1"/>
  <c r="U25" i="5" s="1"/>
  <c r="R17" i="5"/>
  <c r="Z19" i="5"/>
  <c r="Z18" i="5"/>
  <c r="AD22" i="5" s="1"/>
  <c r="AD25" i="5" s="1"/>
  <c r="Z17" i="5"/>
  <c r="Q19" i="5"/>
  <c r="Q18" i="5"/>
  <c r="T22" i="5" s="1"/>
  <c r="Q17" i="5"/>
  <c r="T19" i="5"/>
  <c r="T18" i="5"/>
  <c r="W22" i="5" s="1"/>
  <c r="W25" i="5" s="1"/>
  <c r="T17" i="5"/>
  <c r="X19" i="5"/>
  <c r="X18" i="5"/>
  <c r="AA22" i="5" s="1"/>
  <c r="AA25" i="5" s="1"/>
  <c r="X17" i="5"/>
  <c r="AC19" i="5"/>
  <c r="AC18" i="5"/>
  <c r="AF22" i="5" s="1"/>
  <c r="AF25" i="5" s="1"/>
  <c r="AC17" i="5"/>
  <c r="AE19" i="5"/>
  <c r="AE18" i="5"/>
  <c r="AH22" i="5" s="1"/>
  <c r="AH25" i="5" s="1"/>
  <c r="AE17" i="5"/>
  <c r="AG19" i="5"/>
  <c r="AG18" i="5"/>
  <c r="AJ22" i="5" s="1"/>
  <c r="AJ25" i="5" s="1"/>
  <c r="AG17" i="5"/>
  <c r="AI19" i="5"/>
  <c r="AI18" i="5"/>
  <c r="AL22" i="5" s="1"/>
  <c r="AL25" i="5" s="1"/>
  <c r="AI17" i="5"/>
  <c r="AK19" i="5"/>
  <c r="AK18" i="5"/>
  <c r="AN22" i="5" s="1"/>
  <c r="AN25" i="5" s="1"/>
  <c r="AK17" i="5"/>
  <c r="AM19" i="5"/>
  <c r="AM18" i="5"/>
  <c r="AM17" i="5"/>
  <c r="E17" i="5"/>
  <c r="E19" i="5"/>
  <c r="E18" i="5"/>
  <c r="H22" i="5" s="1"/>
  <c r="M17" i="5"/>
  <c r="M19" i="5"/>
  <c r="M18" i="5"/>
  <c r="Q22" i="5" s="1"/>
  <c r="I17" i="5"/>
  <c r="I19" i="5"/>
  <c r="I18" i="5"/>
  <c r="L22" i="5" s="1"/>
  <c r="V19" i="5"/>
  <c r="V18" i="5"/>
  <c r="Y22" i="5" s="1"/>
  <c r="Y25" i="5" s="1"/>
  <c r="V17" i="5"/>
  <c r="Q12" i="5"/>
  <c r="S15" i="5" s="1"/>
  <c r="Q11" i="5"/>
  <c r="S12" i="5"/>
  <c r="U15" i="5" s="1"/>
  <c r="S11" i="5"/>
  <c r="U12" i="5"/>
  <c r="W15" i="5" s="1"/>
  <c r="U11" i="5"/>
  <c r="W12" i="5"/>
  <c r="Y15" i="5" s="1"/>
  <c r="W11" i="5"/>
  <c r="Y12" i="5"/>
  <c r="AA15" i="5" s="1"/>
  <c r="Y11" i="5"/>
  <c r="AA12" i="5"/>
  <c r="AD15" i="5" s="1"/>
  <c r="AA11" i="5"/>
  <c r="N11" i="5"/>
  <c r="AC11" i="5"/>
  <c r="AG11" i="5"/>
  <c r="AK11" i="5"/>
  <c r="AD12" i="5"/>
  <c r="AF15" i="5" s="1"/>
  <c r="AD11" i="5"/>
  <c r="AF12" i="5"/>
  <c r="AH15" i="5" s="1"/>
  <c r="AF11" i="5"/>
  <c r="AH12" i="5"/>
  <c r="AJ15" i="5" s="1"/>
  <c r="AH11" i="5"/>
  <c r="AJ12" i="5"/>
  <c r="AL15" i="5" s="1"/>
  <c r="AJ11" i="5"/>
  <c r="AL12" i="5"/>
  <c r="AN15" i="5" s="1"/>
  <c r="AL11" i="5"/>
  <c r="AN12" i="5"/>
  <c r="AN11" i="5"/>
  <c r="L12" i="5"/>
  <c r="N15" i="5" s="1"/>
  <c r="J12" i="5"/>
  <c r="L15" i="5" s="1"/>
  <c r="H12" i="5"/>
  <c r="J15" i="5" s="1"/>
  <c r="F12" i="5"/>
  <c r="H15" i="5" s="1"/>
  <c r="D12" i="5"/>
  <c r="F15" i="5" s="1"/>
  <c r="R11" i="5"/>
  <c r="V11" i="5"/>
  <c r="Z11" i="5"/>
  <c r="AE11" i="5"/>
  <c r="AI11" i="5"/>
  <c r="AM11" i="5"/>
  <c r="AH24" i="5"/>
  <c r="AL24" i="5"/>
  <c r="U24" i="5"/>
  <c r="Y24" i="5"/>
  <c r="AA24" i="5"/>
  <c r="S24" i="5"/>
  <c r="AC13" i="3"/>
  <c r="AC9" i="3"/>
  <c r="AC5" i="3"/>
  <c r="AB13" i="3"/>
  <c r="AB9" i="3"/>
  <c r="AB5" i="3"/>
  <c r="Z19" i="3"/>
  <c r="AA19" i="3"/>
  <c r="Q5" i="3"/>
  <c r="P7" i="3"/>
  <c r="P6" i="3"/>
  <c r="P5" i="3"/>
  <c r="AB15" i="3"/>
  <c r="AB11" i="3"/>
  <c r="AB7" i="3"/>
  <c r="P13" i="3"/>
  <c r="P9" i="3"/>
  <c r="P10" i="3" s="1"/>
  <c r="O19" i="3"/>
  <c r="N19" i="3"/>
  <c r="M19" i="3"/>
  <c r="L19" i="3"/>
  <c r="K19" i="3"/>
  <c r="J19" i="3"/>
  <c r="B15" i="3"/>
  <c r="C13" i="3"/>
  <c r="O10" i="3"/>
  <c r="O5" i="3"/>
  <c r="O6" i="3"/>
  <c r="O11" i="3"/>
  <c r="O9" i="3"/>
  <c r="E9" i="3"/>
  <c r="E10" i="3"/>
  <c r="E11" i="3" s="1"/>
  <c r="F9" i="3" s="1"/>
  <c r="D9" i="3"/>
  <c r="D10" i="3"/>
  <c r="D11" i="3" s="1"/>
  <c r="AD29" i="7" l="1"/>
  <c r="AE24" i="7" s="1"/>
  <c r="AD28" i="7"/>
  <c r="Q28" i="7"/>
  <c r="Q29" i="7" s="1"/>
  <c r="R24" i="7" s="1"/>
  <c r="F29" i="7"/>
  <c r="G24" i="7" s="1"/>
  <c r="F28" i="7"/>
  <c r="D22" i="7"/>
  <c r="E17" i="7" s="1"/>
  <c r="D21" i="7"/>
  <c r="AJ20" i="7"/>
  <c r="AJ19" i="7"/>
  <c r="AM23" i="7" s="1"/>
  <c r="AJ18" i="7"/>
  <c r="Y20" i="7"/>
  <c r="Y19" i="7"/>
  <c r="AC23" i="7" s="1"/>
  <c r="Y18" i="7"/>
  <c r="AC20" i="7"/>
  <c r="AC19" i="7"/>
  <c r="AC18" i="7"/>
  <c r="Z20" i="7"/>
  <c r="Z19" i="7"/>
  <c r="Z18" i="7"/>
  <c r="X20" i="7"/>
  <c r="X19" i="7"/>
  <c r="X18" i="7"/>
  <c r="V20" i="7"/>
  <c r="V19" i="7"/>
  <c r="V18" i="7"/>
  <c r="T20" i="7"/>
  <c r="T19" i="7"/>
  <c r="T18" i="7"/>
  <c r="R20" i="7"/>
  <c r="R19" i="7"/>
  <c r="R18" i="7"/>
  <c r="AD20" i="7"/>
  <c r="AD19" i="7"/>
  <c r="AG23" i="7" s="1"/>
  <c r="AD18" i="7"/>
  <c r="U20" i="7"/>
  <c r="U19" i="7"/>
  <c r="X23" i="7" s="1"/>
  <c r="U18" i="7"/>
  <c r="AF23" i="7"/>
  <c r="AD23" i="7"/>
  <c r="AA23" i="7"/>
  <c r="Y23" i="7"/>
  <c r="W23" i="7"/>
  <c r="U23" i="7"/>
  <c r="C14" i="7"/>
  <c r="C15" i="7" s="1"/>
  <c r="D11" i="7" s="1"/>
  <c r="AB9" i="7"/>
  <c r="AC7" i="7" s="1"/>
  <c r="AC9" i="7" s="1"/>
  <c r="AD7" i="7" s="1"/>
  <c r="AD9" i="7" s="1"/>
  <c r="AE7" i="7" s="1"/>
  <c r="AE9" i="7" s="1"/>
  <c r="AF7" i="7" s="1"/>
  <c r="AF9" i="7" s="1"/>
  <c r="AG7" i="7" s="1"/>
  <c r="AG9" i="7" s="1"/>
  <c r="AH7" i="7" s="1"/>
  <c r="AH9" i="7" s="1"/>
  <c r="AI7" i="7" s="1"/>
  <c r="AI9" i="7" s="1"/>
  <c r="AJ7" i="7" s="1"/>
  <c r="AJ9" i="7" s="1"/>
  <c r="AK7" i="7" s="1"/>
  <c r="AK9" i="7" s="1"/>
  <c r="AL7" i="7" s="1"/>
  <c r="AL9" i="7" s="1"/>
  <c r="AM7" i="7" s="1"/>
  <c r="AM9" i="7" s="1"/>
  <c r="AN7" i="7" s="1"/>
  <c r="AN9" i="7" s="1"/>
  <c r="D146" i="6"/>
  <c r="D147" i="6" s="1"/>
  <c r="E143" i="6" s="1"/>
  <c r="E159" i="6"/>
  <c r="E160" i="6" s="1"/>
  <c r="F156" i="6" s="1"/>
  <c r="D154" i="6"/>
  <c r="E149" i="6" s="1"/>
  <c r="D153" i="6"/>
  <c r="AN158" i="6"/>
  <c r="AN157" i="6"/>
  <c r="P157" i="6"/>
  <c r="P158" i="6"/>
  <c r="K158" i="6"/>
  <c r="K157" i="6"/>
  <c r="S158" i="6"/>
  <c r="S157" i="6"/>
  <c r="AC158" i="6"/>
  <c r="AC157" i="6"/>
  <c r="T157" i="6"/>
  <c r="T158" i="6"/>
  <c r="AM158" i="6"/>
  <c r="AM157" i="6"/>
  <c r="AK158" i="6"/>
  <c r="AK157" i="6"/>
  <c r="AI158" i="6"/>
  <c r="AI157" i="6"/>
  <c r="M158" i="6"/>
  <c r="M157" i="6"/>
  <c r="AE158" i="6"/>
  <c r="AE157" i="6"/>
  <c r="V157" i="6"/>
  <c r="V158" i="6"/>
  <c r="AH158" i="6"/>
  <c r="AH157" i="6"/>
  <c r="N158" i="6"/>
  <c r="N157" i="6"/>
  <c r="J158" i="6"/>
  <c r="J157" i="6"/>
  <c r="AJ158" i="6"/>
  <c r="AJ157" i="6"/>
  <c r="AG158" i="6"/>
  <c r="AG157" i="6"/>
  <c r="AC152" i="6"/>
  <c r="AC151" i="6"/>
  <c r="AF155" i="6" s="1"/>
  <c r="AC150" i="6"/>
  <c r="Z151" i="6"/>
  <c r="AD155" i="6" s="1"/>
  <c r="Z150" i="6"/>
  <c r="Z152" i="6"/>
  <c r="X151" i="6"/>
  <c r="AA155" i="6" s="1"/>
  <c r="X150" i="6"/>
  <c r="X152" i="6"/>
  <c r="V151" i="6"/>
  <c r="Y155" i="6" s="1"/>
  <c r="V150" i="6"/>
  <c r="V152" i="6"/>
  <c r="T151" i="6"/>
  <c r="W155" i="6" s="1"/>
  <c r="T150" i="6"/>
  <c r="T152" i="6"/>
  <c r="R151" i="6"/>
  <c r="U155" i="6" s="1"/>
  <c r="R150" i="6"/>
  <c r="R152" i="6"/>
  <c r="AB152" i="6" s="1"/>
  <c r="X157" i="6"/>
  <c r="X158" i="6"/>
  <c r="R157" i="6"/>
  <c r="R158" i="6"/>
  <c r="I158" i="6"/>
  <c r="I157" i="6"/>
  <c r="Z157" i="6"/>
  <c r="Z158" i="6"/>
  <c r="AL158" i="6"/>
  <c r="AL157" i="6"/>
  <c r="Q158" i="6"/>
  <c r="Q157" i="6"/>
  <c r="L157" i="6"/>
  <c r="L158" i="6"/>
  <c r="H157" i="6"/>
  <c r="H158" i="6"/>
  <c r="O141" i="6"/>
  <c r="P139" i="6" s="1"/>
  <c r="P141" i="6" s="1"/>
  <c r="Q139" i="6" s="1"/>
  <c r="Q141" i="6" s="1"/>
  <c r="R139" i="6" s="1"/>
  <c r="R141" i="6" s="1"/>
  <c r="S139" i="6" s="1"/>
  <c r="S141" i="6" s="1"/>
  <c r="T139" i="6" s="1"/>
  <c r="T141" i="6" s="1"/>
  <c r="U139" i="6" s="1"/>
  <c r="U141" i="6" s="1"/>
  <c r="V139" i="6" s="1"/>
  <c r="V141" i="6" s="1"/>
  <c r="W139" i="6" s="1"/>
  <c r="W141" i="6" s="1"/>
  <c r="X139" i="6" s="1"/>
  <c r="X141" i="6" s="1"/>
  <c r="Y139" i="6" s="1"/>
  <c r="Y141" i="6" s="1"/>
  <c r="Z139" i="6" s="1"/>
  <c r="Z141" i="6" s="1"/>
  <c r="AA139" i="6" s="1"/>
  <c r="AA141" i="6" s="1"/>
  <c r="E127" i="6"/>
  <c r="F123" i="6" s="1"/>
  <c r="E126" i="6"/>
  <c r="AJ125" i="6"/>
  <c r="AJ124" i="6"/>
  <c r="AG125" i="6"/>
  <c r="AG124" i="6"/>
  <c r="AC119" i="6"/>
  <c r="AC118" i="6"/>
  <c r="AF122" i="6" s="1"/>
  <c r="AC117" i="6"/>
  <c r="Z118" i="6"/>
  <c r="AD122" i="6" s="1"/>
  <c r="Z117" i="6"/>
  <c r="Z119" i="6"/>
  <c r="X118" i="6"/>
  <c r="AA122" i="6" s="1"/>
  <c r="X117" i="6"/>
  <c r="X119" i="6"/>
  <c r="V118" i="6"/>
  <c r="Y122" i="6" s="1"/>
  <c r="V117" i="6"/>
  <c r="V119" i="6"/>
  <c r="T118" i="6"/>
  <c r="W122" i="6" s="1"/>
  <c r="T117" i="6"/>
  <c r="T119" i="6"/>
  <c r="R118" i="6"/>
  <c r="U122" i="6" s="1"/>
  <c r="R117" i="6"/>
  <c r="R119" i="6"/>
  <c r="AB119" i="6" s="1"/>
  <c r="X124" i="6"/>
  <c r="X125" i="6"/>
  <c r="R124" i="6"/>
  <c r="R125" i="6"/>
  <c r="I125" i="6"/>
  <c r="I124" i="6"/>
  <c r="C114" i="6"/>
  <c r="D110" i="6" s="1"/>
  <c r="Z124" i="6"/>
  <c r="Z125" i="6"/>
  <c r="AL125" i="6"/>
  <c r="AL124" i="6"/>
  <c r="Q125" i="6"/>
  <c r="Q124" i="6"/>
  <c r="L124" i="6"/>
  <c r="L125" i="6"/>
  <c r="H124" i="6"/>
  <c r="H125" i="6"/>
  <c r="O125" i="6" s="1"/>
  <c r="O108" i="6"/>
  <c r="P106" i="6" s="1"/>
  <c r="P108" i="6" s="1"/>
  <c r="Q106" i="6" s="1"/>
  <c r="Q108" i="6" s="1"/>
  <c r="R106" i="6" s="1"/>
  <c r="R108" i="6" s="1"/>
  <c r="S106" i="6" s="1"/>
  <c r="S108" i="6" s="1"/>
  <c r="T106" i="6" s="1"/>
  <c r="T108" i="6" s="1"/>
  <c r="U106" i="6" s="1"/>
  <c r="U108" i="6" s="1"/>
  <c r="V106" i="6" s="1"/>
  <c r="V108" i="6" s="1"/>
  <c r="W106" i="6" s="1"/>
  <c r="W108" i="6" s="1"/>
  <c r="X106" i="6" s="1"/>
  <c r="X108" i="6" s="1"/>
  <c r="Y106" i="6" s="1"/>
  <c r="Y108" i="6" s="1"/>
  <c r="Z106" i="6" s="1"/>
  <c r="Z108" i="6" s="1"/>
  <c r="AA106" i="6" s="1"/>
  <c r="AA108" i="6" s="1"/>
  <c r="D120" i="6"/>
  <c r="AN125" i="6"/>
  <c r="AN124" i="6"/>
  <c r="P124" i="6"/>
  <c r="P125" i="6"/>
  <c r="K125" i="6"/>
  <c r="K124" i="6"/>
  <c r="S125" i="6"/>
  <c r="S124" i="6"/>
  <c r="AC125" i="6"/>
  <c r="AC124" i="6"/>
  <c r="T124" i="6"/>
  <c r="T125" i="6"/>
  <c r="AM125" i="6"/>
  <c r="AM124" i="6"/>
  <c r="AK125" i="6"/>
  <c r="AK124" i="6"/>
  <c r="AI125" i="6"/>
  <c r="AI124" i="6"/>
  <c r="M125" i="6"/>
  <c r="M124" i="6"/>
  <c r="AE125" i="6"/>
  <c r="AE124" i="6"/>
  <c r="V124" i="6"/>
  <c r="V125" i="6"/>
  <c r="AH125" i="6"/>
  <c r="AH124" i="6"/>
  <c r="N125" i="6"/>
  <c r="N124" i="6"/>
  <c r="J125" i="6"/>
  <c r="J124" i="6"/>
  <c r="C81" i="6"/>
  <c r="D77" i="6" s="1"/>
  <c r="D94" i="6"/>
  <c r="E90" i="6" s="1"/>
  <c r="D93" i="6"/>
  <c r="D87" i="6"/>
  <c r="D88" i="6" s="1"/>
  <c r="E83" i="6" s="1"/>
  <c r="AC86" i="6"/>
  <c r="AC85" i="6"/>
  <c r="AF89" i="6" s="1"/>
  <c r="AC84" i="6"/>
  <c r="Z86" i="6"/>
  <c r="Z84" i="6"/>
  <c r="Z85" i="6"/>
  <c r="AD89" i="6" s="1"/>
  <c r="X86" i="6"/>
  <c r="X85" i="6"/>
  <c r="AA89" i="6" s="1"/>
  <c r="X84" i="6"/>
  <c r="V86" i="6"/>
  <c r="V84" i="6"/>
  <c r="V85" i="6"/>
  <c r="Y89" i="6" s="1"/>
  <c r="T86" i="6"/>
  <c r="T85" i="6"/>
  <c r="W89" i="6" s="1"/>
  <c r="T84" i="6"/>
  <c r="R86" i="6"/>
  <c r="R84" i="6"/>
  <c r="R85" i="6"/>
  <c r="U89" i="6" s="1"/>
  <c r="K92" i="6"/>
  <c r="K91" i="6"/>
  <c r="AM84" i="6"/>
  <c r="AM86" i="6"/>
  <c r="AM85" i="6"/>
  <c r="AK86" i="6"/>
  <c r="AK85" i="6"/>
  <c r="AN89" i="6" s="1"/>
  <c r="AK84" i="6"/>
  <c r="AI84" i="6"/>
  <c r="AI85" i="6"/>
  <c r="AL89" i="6" s="1"/>
  <c r="AI86" i="6"/>
  <c r="AG86" i="6"/>
  <c r="AG85" i="6"/>
  <c r="AJ89" i="6" s="1"/>
  <c r="AG84" i="6"/>
  <c r="AE84" i="6"/>
  <c r="AE86" i="6"/>
  <c r="AE85" i="6"/>
  <c r="AH89" i="6" s="1"/>
  <c r="P86" i="6"/>
  <c r="P85" i="6"/>
  <c r="S89" i="6" s="1"/>
  <c r="P84" i="6"/>
  <c r="M86" i="6"/>
  <c r="M84" i="6"/>
  <c r="M85" i="6"/>
  <c r="Q89" i="6" s="1"/>
  <c r="K85" i="6"/>
  <c r="N89" i="6" s="1"/>
  <c r="K84" i="6"/>
  <c r="K86" i="6"/>
  <c r="I86" i="6"/>
  <c r="I84" i="6"/>
  <c r="I85" i="6"/>
  <c r="L89" i="6" s="1"/>
  <c r="G85" i="6"/>
  <c r="J89" i="6" s="1"/>
  <c r="G86" i="6"/>
  <c r="G84" i="6"/>
  <c r="E86" i="6"/>
  <c r="O86" i="6" s="1"/>
  <c r="E84" i="6"/>
  <c r="E85" i="6"/>
  <c r="H89" i="6" s="1"/>
  <c r="AI92" i="6"/>
  <c r="AI91" i="6"/>
  <c r="AC92" i="6"/>
  <c r="AC91" i="6"/>
  <c r="X91" i="6"/>
  <c r="X92" i="6"/>
  <c r="M92" i="6"/>
  <c r="M91" i="6"/>
  <c r="AK92" i="6"/>
  <c r="AK91" i="6"/>
  <c r="T91" i="6"/>
  <c r="T92" i="6"/>
  <c r="P91" i="6"/>
  <c r="P92" i="6"/>
  <c r="AM92" i="6"/>
  <c r="AM91" i="6"/>
  <c r="AG92" i="6"/>
  <c r="AG91" i="6"/>
  <c r="AE92" i="6"/>
  <c r="AE91" i="6"/>
  <c r="Z91" i="6"/>
  <c r="Z92" i="6"/>
  <c r="V91" i="6"/>
  <c r="V92" i="6"/>
  <c r="R91" i="6"/>
  <c r="R92" i="6"/>
  <c r="I92" i="6"/>
  <c r="I91" i="6"/>
  <c r="O75" i="6"/>
  <c r="P73" i="6" s="1"/>
  <c r="P75" i="6" s="1"/>
  <c r="Q73" i="6" s="1"/>
  <c r="Q75" i="6" s="1"/>
  <c r="R73" i="6" s="1"/>
  <c r="R75" i="6" s="1"/>
  <c r="S73" i="6" s="1"/>
  <c r="S75" i="6" s="1"/>
  <c r="T73" i="6" s="1"/>
  <c r="T75" i="6" s="1"/>
  <c r="U73" i="6" s="1"/>
  <c r="U75" i="6" s="1"/>
  <c r="V73" i="6" s="1"/>
  <c r="V75" i="6" s="1"/>
  <c r="W73" i="6" s="1"/>
  <c r="W75" i="6" s="1"/>
  <c r="X73" i="6" s="1"/>
  <c r="X75" i="6" s="1"/>
  <c r="Y73" i="6" s="1"/>
  <c r="Y75" i="6" s="1"/>
  <c r="Z73" i="6" s="1"/>
  <c r="Z75" i="6" s="1"/>
  <c r="AA73" i="6" s="1"/>
  <c r="AA75" i="6" s="1"/>
  <c r="D60" i="6"/>
  <c r="D61" i="6" s="1"/>
  <c r="E57" i="6" s="1"/>
  <c r="D54" i="6"/>
  <c r="D55" i="6" s="1"/>
  <c r="E50" i="6" s="1"/>
  <c r="AJ59" i="6"/>
  <c r="AJ58" i="6"/>
  <c r="AG59" i="6"/>
  <c r="AG58" i="6"/>
  <c r="K58" i="6"/>
  <c r="K59" i="6"/>
  <c r="AC51" i="6"/>
  <c r="AC53" i="6"/>
  <c r="AC52" i="6"/>
  <c r="AF56" i="6" s="1"/>
  <c r="Z53" i="6"/>
  <c r="Z52" i="6"/>
  <c r="AD56" i="6" s="1"/>
  <c r="Z51" i="6"/>
  <c r="X53" i="6"/>
  <c r="X51" i="6"/>
  <c r="X52" i="6"/>
  <c r="AA56" i="6" s="1"/>
  <c r="V53" i="6"/>
  <c r="V52" i="6"/>
  <c r="Y56" i="6" s="1"/>
  <c r="V51" i="6"/>
  <c r="T53" i="6"/>
  <c r="T51" i="6"/>
  <c r="T52" i="6"/>
  <c r="W56" i="6" s="1"/>
  <c r="R53" i="6"/>
  <c r="AB53" i="6" s="1"/>
  <c r="R52" i="6"/>
  <c r="U56" i="6" s="1"/>
  <c r="R51" i="6"/>
  <c r="AC59" i="6"/>
  <c r="AC58" i="6"/>
  <c r="T59" i="6"/>
  <c r="T58" i="6"/>
  <c r="AM58" i="6"/>
  <c r="AM59" i="6"/>
  <c r="AI58" i="6"/>
  <c r="AI59" i="6"/>
  <c r="M59" i="6"/>
  <c r="M58" i="6"/>
  <c r="C48" i="6"/>
  <c r="D44" i="6" s="1"/>
  <c r="Z59" i="6"/>
  <c r="Z58" i="6"/>
  <c r="AL59" i="6"/>
  <c r="AL58" i="6"/>
  <c r="N59" i="6"/>
  <c r="N58" i="6"/>
  <c r="O42" i="6"/>
  <c r="P40" i="6" s="1"/>
  <c r="P42" i="6" s="1"/>
  <c r="Q40" i="6" s="1"/>
  <c r="Q42" i="6" s="1"/>
  <c r="R40" i="6" s="1"/>
  <c r="R42" i="6" s="1"/>
  <c r="S40" i="6" s="1"/>
  <c r="S42" i="6" s="1"/>
  <c r="T40" i="6" s="1"/>
  <c r="T42" i="6" s="1"/>
  <c r="U40" i="6" s="1"/>
  <c r="U42" i="6" s="1"/>
  <c r="V40" i="6" s="1"/>
  <c r="V42" i="6" s="1"/>
  <c r="W40" i="6" s="1"/>
  <c r="W42" i="6" s="1"/>
  <c r="X40" i="6" s="1"/>
  <c r="X42" i="6" s="1"/>
  <c r="Y40" i="6" s="1"/>
  <c r="Y42" i="6" s="1"/>
  <c r="Z40" i="6" s="1"/>
  <c r="Z42" i="6" s="1"/>
  <c r="AA40" i="6" s="1"/>
  <c r="AA42" i="6" s="1"/>
  <c r="AN59" i="6"/>
  <c r="AN58" i="6"/>
  <c r="P59" i="6"/>
  <c r="P58" i="6"/>
  <c r="S58" i="6"/>
  <c r="S59" i="6"/>
  <c r="X59" i="6"/>
  <c r="X58" i="6"/>
  <c r="AK59" i="6"/>
  <c r="AK58" i="6"/>
  <c r="R59" i="6"/>
  <c r="R58" i="6"/>
  <c r="I59" i="6"/>
  <c r="I58" i="6"/>
  <c r="AE58" i="6"/>
  <c r="AE59" i="6"/>
  <c r="V59" i="6"/>
  <c r="V58" i="6"/>
  <c r="AH59" i="6"/>
  <c r="AH58" i="6"/>
  <c r="Q58" i="6"/>
  <c r="Q59" i="6"/>
  <c r="L59" i="6"/>
  <c r="L58" i="6"/>
  <c r="J59" i="6"/>
  <c r="J58" i="6"/>
  <c r="H59" i="6"/>
  <c r="H58" i="6"/>
  <c r="D15" i="6"/>
  <c r="E11" i="6" s="1"/>
  <c r="D14" i="6"/>
  <c r="E28" i="6"/>
  <c r="F24" i="6" s="1"/>
  <c r="E27" i="6"/>
  <c r="D22" i="6"/>
  <c r="E17" i="6" s="1"/>
  <c r="D21" i="6"/>
  <c r="AN26" i="6"/>
  <c r="AN25" i="6"/>
  <c r="P25" i="6"/>
  <c r="P26" i="6"/>
  <c r="K26" i="6"/>
  <c r="K25" i="6"/>
  <c r="S26" i="6"/>
  <c r="S25" i="6"/>
  <c r="AC26" i="6"/>
  <c r="AC25" i="6"/>
  <c r="T25" i="6"/>
  <c r="T26" i="6"/>
  <c r="AM26" i="6"/>
  <c r="AM25" i="6"/>
  <c r="AK26" i="6"/>
  <c r="AK25" i="6"/>
  <c r="AI26" i="6"/>
  <c r="AI25" i="6"/>
  <c r="M26" i="6"/>
  <c r="M25" i="6"/>
  <c r="AE26" i="6"/>
  <c r="AE25" i="6"/>
  <c r="V25" i="6"/>
  <c r="V26" i="6"/>
  <c r="AH26" i="6"/>
  <c r="AH25" i="6"/>
  <c r="N26" i="6"/>
  <c r="N25" i="6"/>
  <c r="J26" i="6"/>
  <c r="J25" i="6"/>
  <c r="AJ26" i="6"/>
  <c r="AJ25" i="6"/>
  <c r="AG26" i="6"/>
  <c r="AG25" i="6"/>
  <c r="AC20" i="6"/>
  <c r="AC19" i="6"/>
  <c r="AF23" i="6" s="1"/>
  <c r="AC18" i="6"/>
  <c r="Z19" i="6"/>
  <c r="AD23" i="6" s="1"/>
  <c r="Z18" i="6"/>
  <c r="Z20" i="6"/>
  <c r="X19" i="6"/>
  <c r="AA23" i="6" s="1"/>
  <c r="X18" i="6"/>
  <c r="X20" i="6"/>
  <c r="V19" i="6"/>
  <c r="Y23" i="6" s="1"/>
  <c r="V18" i="6"/>
  <c r="V20" i="6"/>
  <c r="T19" i="6"/>
  <c r="W23" i="6" s="1"/>
  <c r="T18" i="6"/>
  <c r="T20" i="6"/>
  <c r="R19" i="6"/>
  <c r="U23" i="6" s="1"/>
  <c r="R18" i="6"/>
  <c r="R20" i="6"/>
  <c r="AB20" i="6" s="1"/>
  <c r="X25" i="6"/>
  <c r="X26" i="6"/>
  <c r="R25" i="6"/>
  <c r="R26" i="6"/>
  <c r="I26" i="6"/>
  <c r="I25" i="6"/>
  <c r="Z25" i="6"/>
  <c r="Z26" i="6"/>
  <c r="AL26" i="6"/>
  <c r="AL25" i="6"/>
  <c r="Q26" i="6"/>
  <c r="Q25" i="6"/>
  <c r="L25" i="6"/>
  <c r="L26" i="6"/>
  <c r="H25" i="6"/>
  <c r="H26" i="6"/>
  <c r="O9" i="6"/>
  <c r="P7" i="6" s="1"/>
  <c r="P9" i="6" s="1"/>
  <c r="Q7" i="6" s="1"/>
  <c r="Q9" i="6" s="1"/>
  <c r="R7" i="6" s="1"/>
  <c r="R9" i="6" s="1"/>
  <c r="S7" i="6" s="1"/>
  <c r="S9" i="6" s="1"/>
  <c r="T7" i="6" s="1"/>
  <c r="T9" i="6" s="1"/>
  <c r="U7" i="6" s="1"/>
  <c r="U9" i="6" s="1"/>
  <c r="V7" i="6" s="1"/>
  <c r="V9" i="6" s="1"/>
  <c r="W7" i="6" s="1"/>
  <c r="W9" i="6" s="1"/>
  <c r="X7" i="6" s="1"/>
  <c r="X9" i="6" s="1"/>
  <c r="Y7" i="6" s="1"/>
  <c r="Y9" i="6" s="1"/>
  <c r="Z7" i="6" s="1"/>
  <c r="Z9" i="6" s="1"/>
  <c r="AA7" i="6" s="1"/>
  <c r="AA9" i="6" s="1"/>
  <c r="AD24" i="5"/>
  <c r="H18" i="5"/>
  <c r="K22" i="5" s="1"/>
  <c r="H17" i="5"/>
  <c r="H19" i="5"/>
  <c r="L18" i="5"/>
  <c r="P22" i="5" s="1"/>
  <c r="L17" i="5"/>
  <c r="L19" i="5"/>
  <c r="N25" i="5"/>
  <c r="N24" i="5"/>
  <c r="W24" i="5"/>
  <c r="AN24" i="5"/>
  <c r="AJ24" i="5"/>
  <c r="AF24" i="5"/>
  <c r="F18" i="5"/>
  <c r="I22" i="5" s="1"/>
  <c r="F17" i="5"/>
  <c r="F19" i="5"/>
  <c r="J18" i="5"/>
  <c r="M22" i="5" s="1"/>
  <c r="J17" i="5"/>
  <c r="J19" i="5"/>
  <c r="N18" i="5"/>
  <c r="R22" i="5" s="1"/>
  <c r="N17" i="5"/>
  <c r="N19" i="5"/>
  <c r="AN19" i="5"/>
  <c r="AN17" i="5"/>
  <c r="AN18" i="5"/>
  <c r="AL19" i="5"/>
  <c r="AL18" i="5"/>
  <c r="AL17" i="5"/>
  <c r="AJ18" i="5"/>
  <c r="AM22" i="5" s="1"/>
  <c r="AJ19" i="5"/>
  <c r="AJ17" i="5"/>
  <c r="AH19" i="5"/>
  <c r="AH18" i="5"/>
  <c r="AK22" i="5" s="1"/>
  <c r="AH17" i="5"/>
  <c r="AF19" i="5"/>
  <c r="AF17" i="5"/>
  <c r="AF18" i="5"/>
  <c r="AI22" i="5" s="1"/>
  <c r="AD19" i="5"/>
  <c r="AD18" i="5"/>
  <c r="AG22" i="5" s="1"/>
  <c r="AD17" i="5"/>
  <c r="AA18" i="5"/>
  <c r="AE22" i="5" s="1"/>
  <c r="AA19" i="5"/>
  <c r="AA17" i="5"/>
  <c r="Y19" i="5"/>
  <c r="Y18" i="5"/>
  <c r="AC22" i="5" s="1"/>
  <c r="Y17" i="5"/>
  <c r="W19" i="5"/>
  <c r="W17" i="5"/>
  <c r="W18" i="5"/>
  <c r="Z22" i="5" s="1"/>
  <c r="U19" i="5"/>
  <c r="U18" i="5"/>
  <c r="X22" i="5" s="1"/>
  <c r="U17" i="5"/>
  <c r="S18" i="5"/>
  <c r="V22" i="5" s="1"/>
  <c r="S19" i="5"/>
  <c r="S17" i="5"/>
  <c r="L24" i="5"/>
  <c r="L25" i="5"/>
  <c r="H25" i="5"/>
  <c r="H24" i="5"/>
  <c r="J25" i="5"/>
  <c r="J24" i="5"/>
  <c r="O6" i="5"/>
  <c r="O9" i="5"/>
  <c r="C14" i="3"/>
  <c r="P11" i="3"/>
  <c r="Q9" i="3" s="1"/>
  <c r="F10" i="3"/>
  <c r="F11" i="3" s="1"/>
  <c r="G9" i="3" s="1"/>
  <c r="C35" i="7" l="1"/>
  <c r="AE29" i="7"/>
  <c r="AF24" i="7" s="1"/>
  <c r="AE28" i="7"/>
  <c r="R28" i="7"/>
  <c r="R29" i="7" s="1"/>
  <c r="S24" i="7" s="1"/>
  <c r="G28" i="7"/>
  <c r="G29" i="7" s="1"/>
  <c r="H24" i="7" s="1"/>
  <c r="E22" i="7"/>
  <c r="F17" i="7" s="1"/>
  <c r="F21" i="7" s="1"/>
  <c r="F22" i="7" s="1"/>
  <c r="G17" i="7" s="1"/>
  <c r="G22" i="7" s="1"/>
  <c r="H17" i="7" s="1"/>
  <c r="E21" i="7"/>
  <c r="G21" i="7"/>
  <c r="AO9" i="7"/>
  <c r="D14" i="7"/>
  <c r="D15" i="7" s="1"/>
  <c r="E11" i="7" s="1"/>
  <c r="AO152" i="6"/>
  <c r="W158" i="6"/>
  <c r="W157" i="6"/>
  <c r="AA158" i="6"/>
  <c r="AA157" i="6"/>
  <c r="E154" i="6"/>
  <c r="F149" i="6" s="1"/>
  <c r="E153" i="6"/>
  <c r="F159" i="6"/>
  <c r="F160" i="6" s="1"/>
  <c r="G156" i="6" s="1"/>
  <c r="E147" i="6"/>
  <c r="F143" i="6" s="1"/>
  <c r="E146" i="6"/>
  <c r="AB139" i="6"/>
  <c r="AB142" i="6"/>
  <c r="O158" i="6"/>
  <c r="U158" i="6"/>
  <c r="U157" i="6"/>
  <c r="Y158" i="6"/>
  <c r="Y157" i="6"/>
  <c r="AD158" i="6"/>
  <c r="AD157" i="6"/>
  <c r="AF158" i="6"/>
  <c r="AF157" i="6"/>
  <c r="AO119" i="6"/>
  <c r="AB106" i="6"/>
  <c r="AB109" i="6"/>
  <c r="AB125" i="6"/>
  <c r="AO125" i="6" s="1"/>
  <c r="D113" i="6"/>
  <c r="W125" i="6"/>
  <c r="W124" i="6"/>
  <c r="AA125" i="6"/>
  <c r="AA124" i="6"/>
  <c r="F126" i="6"/>
  <c r="F127" i="6" s="1"/>
  <c r="G123" i="6" s="1"/>
  <c r="D121" i="6"/>
  <c r="E116" i="6" s="1"/>
  <c r="U125" i="6"/>
  <c r="U124" i="6"/>
  <c r="Y125" i="6"/>
  <c r="Y124" i="6"/>
  <c r="AD125" i="6"/>
  <c r="AD124" i="6"/>
  <c r="AF125" i="6"/>
  <c r="AF124" i="6"/>
  <c r="H92" i="6"/>
  <c r="H91" i="6"/>
  <c r="AB86" i="6"/>
  <c r="L92" i="6"/>
  <c r="L91" i="6"/>
  <c r="Q92" i="6"/>
  <c r="Q91" i="6"/>
  <c r="S92" i="6"/>
  <c r="S91" i="6"/>
  <c r="AH92" i="6"/>
  <c r="AH91" i="6"/>
  <c r="AJ92" i="6"/>
  <c r="AJ91" i="6"/>
  <c r="AN92" i="6"/>
  <c r="AN91" i="6"/>
  <c r="E87" i="6"/>
  <c r="E88" i="6" s="1"/>
  <c r="F83" i="6" s="1"/>
  <c r="E93" i="6"/>
  <c r="AB76" i="6"/>
  <c r="AB73" i="6"/>
  <c r="J91" i="6"/>
  <c r="J92" i="6"/>
  <c r="N91" i="6"/>
  <c r="N92" i="6"/>
  <c r="AL91" i="6"/>
  <c r="AL92" i="6"/>
  <c r="U92" i="6"/>
  <c r="U91" i="6"/>
  <c r="W92" i="6"/>
  <c r="W91" i="6"/>
  <c r="Y92" i="6"/>
  <c r="Y91" i="6"/>
  <c r="AA92" i="6"/>
  <c r="AA91" i="6"/>
  <c r="AD91" i="6"/>
  <c r="AD92" i="6"/>
  <c r="AF92" i="6"/>
  <c r="AF91" i="6"/>
  <c r="D81" i="6"/>
  <c r="E77" i="6" s="1"/>
  <c r="D80" i="6"/>
  <c r="AO53" i="6"/>
  <c r="AB40" i="6"/>
  <c r="AB43" i="6"/>
  <c r="D47" i="6"/>
  <c r="U58" i="6"/>
  <c r="U59" i="6"/>
  <c r="W58" i="6"/>
  <c r="W59" i="6"/>
  <c r="Y58" i="6"/>
  <c r="Y59" i="6"/>
  <c r="AA58" i="6"/>
  <c r="AA59" i="6"/>
  <c r="AD59" i="6"/>
  <c r="AD58" i="6"/>
  <c r="AF59" i="6"/>
  <c r="AF58" i="6"/>
  <c r="E54" i="6"/>
  <c r="E60" i="6"/>
  <c r="O59" i="6"/>
  <c r="AO20" i="6"/>
  <c r="W26" i="6"/>
  <c r="W25" i="6"/>
  <c r="AA26" i="6"/>
  <c r="AA25" i="6"/>
  <c r="E22" i="6"/>
  <c r="F17" i="6" s="1"/>
  <c r="E21" i="6"/>
  <c r="F28" i="6"/>
  <c r="G24" i="6" s="1"/>
  <c r="F27" i="6"/>
  <c r="E15" i="6"/>
  <c r="F11" i="6" s="1"/>
  <c r="E14" i="6"/>
  <c r="AB7" i="6"/>
  <c r="AB10" i="6"/>
  <c r="O26" i="6"/>
  <c r="U26" i="6"/>
  <c r="U25" i="6"/>
  <c r="Y26" i="6"/>
  <c r="Y25" i="6"/>
  <c r="AD26" i="6"/>
  <c r="AD25" i="6"/>
  <c r="AF26" i="6"/>
  <c r="AF25" i="6"/>
  <c r="V25" i="5"/>
  <c r="V24" i="5"/>
  <c r="X25" i="5"/>
  <c r="X24" i="5"/>
  <c r="Z25" i="5"/>
  <c r="Z24" i="5"/>
  <c r="AC25" i="5"/>
  <c r="AC24" i="5"/>
  <c r="AE25" i="5"/>
  <c r="AE24" i="5"/>
  <c r="AG24" i="5"/>
  <c r="AG25" i="5"/>
  <c r="AI25" i="5"/>
  <c r="AI24" i="5"/>
  <c r="AK25" i="5"/>
  <c r="AK24" i="5"/>
  <c r="AM25" i="5"/>
  <c r="AM24" i="5"/>
  <c r="M24" i="5"/>
  <c r="M25" i="5"/>
  <c r="P24" i="5"/>
  <c r="P25" i="5"/>
  <c r="I24" i="5"/>
  <c r="I25" i="5"/>
  <c r="K24" i="5"/>
  <c r="K25" i="5"/>
  <c r="N32" i="5"/>
  <c r="O8" i="5"/>
  <c r="P6" i="5" s="1"/>
  <c r="P8" i="5" s="1"/>
  <c r="Q6" i="5" s="1"/>
  <c r="Q8" i="5" s="1"/>
  <c r="R6" i="5" s="1"/>
  <c r="R8" i="5" s="1"/>
  <c r="S6" i="5" s="1"/>
  <c r="S8" i="5" s="1"/>
  <c r="T6" i="5" s="1"/>
  <c r="T8" i="5" s="1"/>
  <c r="U6" i="5" s="1"/>
  <c r="U8" i="5" s="1"/>
  <c r="V6" i="5" s="1"/>
  <c r="V8" i="5" s="1"/>
  <c r="W6" i="5" s="1"/>
  <c r="W8" i="5" s="1"/>
  <c r="X6" i="5" s="1"/>
  <c r="X8" i="5" s="1"/>
  <c r="Y6" i="5" s="1"/>
  <c r="Y8" i="5" s="1"/>
  <c r="Z6" i="5" s="1"/>
  <c r="Z8" i="5" s="1"/>
  <c r="AA6" i="5" s="1"/>
  <c r="AA8" i="5" s="1"/>
  <c r="C15" i="3"/>
  <c r="D13" i="3" s="1"/>
  <c r="Q10" i="3"/>
  <c r="G11" i="3"/>
  <c r="H9" i="3" s="1"/>
  <c r="G10" i="3"/>
  <c r="C25" i="5"/>
  <c r="C19" i="5"/>
  <c r="C16" i="5"/>
  <c r="C20" i="5" s="1"/>
  <c r="C10" i="5"/>
  <c r="C5" i="3"/>
  <c r="C6" i="3" s="1"/>
  <c r="B7" i="3"/>
  <c r="C36" i="7" l="1"/>
  <c r="D31" i="7" s="1"/>
  <c r="AF29" i="7"/>
  <c r="AG24" i="7" s="1"/>
  <c r="AF28" i="7"/>
  <c r="S28" i="7"/>
  <c r="S29" i="7" s="1"/>
  <c r="T24" i="7" s="1"/>
  <c r="H29" i="7"/>
  <c r="I24" i="7" s="1"/>
  <c r="H28" i="7"/>
  <c r="H21" i="7"/>
  <c r="H22" i="7" s="1"/>
  <c r="I17" i="7" s="1"/>
  <c r="E14" i="7"/>
  <c r="E15" i="7" s="1"/>
  <c r="F11" i="7" s="1"/>
  <c r="AB158" i="6"/>
  <c r="AB141" i="6"/>
  <c r="AC139" i="6" s="1"/>
  <c r="AC141" i="6" s="1"/>
  <c r="AD139" i="6" s="1"/>
  <c r="AD141" i="6" s="1"/>
  <c r="AE139" i="6" s="1"/>
  <c r="AE141" i="6" s="1"/>
  <c r="AF139" i="6" s="1"/>
  <c r="AF141" i="6" s="1"/>
  <c r="AG139" i="6" s="1"/>
  <c r="AG141" i="6" s="1"/>
  <c r="AH139" i="6" s="1"/>
  <c r="AH141" i="6" s="1"/>
  <c r="AI139" i="6" s="1"/>
  <c r="AI141" i="6" s="1"/>
  <c r="AJ139" i="6" s="1"/>
  <c r="AJ141" i="6" s="1"/>
  <c r="AK139" i="6" s="1"/>
  <c r="AK141" i="6" s="1"/>
  <c r="AL139" i="6" s="1"/>
  <c r="AL141" i="6" s="1"/>
  <c r="AM139" i="6" s="1"/>
  <c r="AM141" i="6" s="1"/>
  <c r="AN139" i="6" s="1"/>
  <c r="AN141" i="6" s="1"/>
  <c r="F146" i="6"/>
  <c r="F147" i="6" s="1"/>
  <c r="G143" i="6" s="1"/>
  <c r="G159" i="6"/>
  <c r="F153" i="6"/>
  <c r="F154" i="6" s="1"/>
  <c r="G149" i="6" s="1"/>
  <c r="G126" i="6"/>
  <c r="G127" i="6"/>
  <c r="H123" i="6" s="1"/>
  <c r="E120" i="6"/>
  <c r="AB108" i="6"/>
  <c r="AC106" i="6" s="1"/>
  <c r="AC108" i="6" s="1"/>
  <c r="AD106" i="6" s="1"/>
  <c r="AD108" i="6" s="1"/>
  <c r="AE106" i="6" s="1"/>
  <c r="AE108" i="6" s="1"/>
  <c r="AF106" i="6" s="1"/>
  <c r="AF108" i="6" s="1"/>
  <c r="AG106" i="6" s="1"/>
  <c r="AG108" i="6" s="1"/>
  <c r="AH106" i="6" s="1"/>
  <c r="AH108" i="6" s="1"/>
  <c r="AI106" i="6" s="1"/>
  <c r="AI108" i="6" s="1"/>
  <c r="AJ106" i="6" s="1"/>
  <c r="AJ108" i="6" s="1"/>
  <c r="AK106" i="6" s="1"/>
  <c r="AK108" i="6" s="1"/>
  <c r="AL106" i="6" s="1"/>
  <c r="AL108" i="6" s="1"/>
  <c r="AM106" i="6" s="1"/>
  <c r="AM108" i="6" s="1"/>
  <c r="AN106" i="6" s="1"/>
  <c r="AN108" i="6" s="1"/>
  <c r="D114" i="6"/>
  <c r="E110" i="6" s="1"/>
  <c r="E80" i="6"/>
  <c r="E81" i="6" s="1"/>
  <c r="F77" i="6" s="1"/>
  <c r="F88" i="6"/>
  <c r="G83" i="6" s="1"/>
  <c r="F87" i="6"/>
  <c r="O92" i="6"/>
  <c r="AB75" i="6"/>
  <c r="AC73" i="6" s="1"/>
  <c r="AC75" i="6" s="1"/>
  <c r="AD73" i="6" s="1"/>
  <c r="AD75" i="6" s="1"/>
  <c r="AE73" i="6" s="1"/>
  <c r="AE75" i="6" s="1"/>
  <c r="AF73" i="6" s="1"/>
  <c r="AF75" i="6" s="1"/>
  <c r="AG73" i="6" s="1"/>
  <c r="AG75" i="6" s="1"/>
  <c r="AH73" i="6" s="1"/>
  <c r="AH75" i="6" s="1"/>
  <c r="AI73" i="6" s="1"/>
  <c r="AI75" i="6" s="1"/>
  <c r="AJ73" i="6" s="1"/>
  <c r="AJ75" i="6" s="1"/>
  <c r="AK73" i="6" s="1"/>
  <c r="AK75" i="6" s="1"/>
  <c r="AL73" i="6" s="1"/>
  <c r="AL75" i="6" s="1"/>
  <c r="AM73" i="6" s="1"/>
  <c r="AM75" i="6" s="1"/>
  <c r="AN73" i="6" s="1"/>
  <c r="AN75" i="6" s="1"/>
  <c r="E94" i="6"/>
  <c r="F90" i="6" s="1"/>
  <c r="AO86" i="6"/>
  <c r="AB59" i="6"/>
  <c r="E61" i="6"/>
  <c r="F57" i="6" s="1"/>
  <c r="E55" i="6"/>
  <c r="F50" i="6" s="1"/>
  <c r="D48" i="6"/>
  <c r="E44" i="6" s="1"/>
  <c r="AB42" i="6"/>
  <c r="AC40" i="6" s="1"/>
  <c r="AC42" i="6" s="1"/>
  <c r="AD40" i="6" s="1"/>
  <c r="AD42" i="6" s="1"/>
  <c r="AE40" i="6" s="1"/>
  <c r="AE42" i="6" s="1"/>
  <c r="AF40" i="6" s="1"/>
  <c r="AF42" i="6" s="1"/>
  <c r="AG40" i="6" s="1"/>
  <c r="AG42" i="6" s="1"/>
  <c r="AH40" i="6" s="1"/>
  <c r="AH42" i="6" s="1"/>
  <c r="AI40" i="6" s="1"/>
  <c r="AI42" i="6" s="1"/>
  <c r="AJ40" i="6" s="1"/>
  <c r="AJ42" i="6" s="1"/>
  <c r="AK40" i="6" s="1"/>
  <c r="AK42" i="6" s="1"/>
  <c r="AL40" i="6" s="1"/>
  <c r="AL42" i="6" s="1"/>
  <c r="AM40" i="6" s="1"/>
  <c r="AM42" i="6" s="1"/>
  <c r="AN40" i="6" s="1"/>
  <c r="AN42" i="6" s="1"/>
  <c r="AB26" i="6"/>
  <c r="AB9" i="6"/>
  <c r="AC7" i="6" s="1"/>
  <c r="AC9" i="6" s="1"/>
  <c r="AD7" i="6" s="1"/>
  <c r="AD9" i="6" s="1"/>
  <c r="AE7" i="6" s="1"/>
  <c r="AE9" i="6" s="1"/>
  <c r="AF7" i="6" s="1"/>
  <c r="AF9" i="6" s="1"/>
  <c r="AG7" i="6" s="1"/>
  <c r="AG9" i="6" s="1"/>
  <c r="AH7" i="6" s="1"/>
  <c r="AH9" i="6" s="1"/>
  <c r="AI7" i="6" s="1"/>
  <c r="AI9" i="6" s="1"/>
  <c r="AJ7" i="6" s="1"/>
  <c r="AJ9" i="6" s="1"/>
  <c r="AK7" i="6" s="1"/>
  <c r="AK9" i="6" s="1"/>
  <c r="AL7" i="6" s="1"/>
  <c r="AL9" i="6" s="1"/>
  <c r="AM7" i="6" s="1"/>
  <c r="AM9" i="6" s="1"/>
  <c r="AN7" i="6" s="1"/>
  <c r="AN9" i="6" s="1"/>
  <c r="F15" i="6"/>
  <c r="G11" i="6" s="1"/>
  <c r="F14" i="6"/>
  <c r="G27" i="6"/>
  <c r="F22" i="6"/>
  <c r="G17" i="6" s="1"/>
  <c r="F21" i="6"/>
  <c r="O25" i="5"/>
  <c r="O19" i="5"/>
  <c r="AB9" i="5"/>
  <c r="AB6" i="5"/>
  <c r="C26" i="5"/>
  <c r="C21" i="5"/>
  <c r="D16" i="5" s="1"/>
  <c r="Q11" i="3"/>
  <c r="R9" i="3" s="1"/>
  <c r="D14" i="3"/>
  <c r="R10" i="3"/>
  <c r="R11" i="3" s="1"/>
  <c r="S9" i="3" s="1"/>
  <c r="H10" i="3"/>
  <c r="H11" i="3" s="1"/>
  <c r="I9" i="3" s="1"/>
  <c r="C27" i="5"/>
  <c r="D23" i="5" s="1"/>
  <c r="C13" i="5"/>
  <c r="AB19" i="5"/>
  <c r="AO19" i="5" s="1"/>
  <c r="C7" i="3"/>
  <c r="D5" i="3" s="1"/>
  <c r="D6" i="3" s="1"/>
  <c r="D7" i="3" s="1"/>
  <c r="E5" i="3" s="1"/>
  <c r="E7" i="3" s="1"/>
  <c r="F5" i="3" s="1"/>
  <c r="E6" i="3"/>
  <c r="D33" i="7" l="1"/>
  <c r="AG29" i="7"/>
  <c r="AH24" i="7" s="1"/>
  <c r="AG28" i="7"/>
  <c r="T28" i="7"/>
  <c r="T29" i="7" s="1"/>
  <c r="U24" i="7" s="1"/>
  <c r="I28" i="7"/>
  <c r="I29" i="7" s="1"/>
  <c r="J24" i="7" s="1"/>
  <c r="I21" i="7"/>
  <c r="I22" i="7" s="1"/>
  <c r="J17" i="7" s="1"/>
  <c r="F14" i="7"/>
  <c r="F15" i="7" s="1"/>
  <c r="G11" i="7" s="1"/>
  <c r="G153" i="6"/>
  <c r="G154" i="6" s="1"/>
  <c r="H149" i="6" s="1"/>
  <c r="G146" i="6"/>
  <c r="AO158" i="6"/>
  <c r="G160" i="6"/>
  <c r="H156" i="6" s="1"/>
  <c r="AO142" i="6"/>
  <c r="AO139" i="6"/>
  <c r="E113" i="6"/>
  <c r="H127" i="6"/>
  <c r="I123" i="6" s="1"/>
  <c r="H126" i="6"/>
  <c r="AO109" i="6"/>
  <c r="AO106" i="6"/>
  <c r="E121" i="6"/>
  <c r="F116" i="6" s="1"/>
  <c r="F93" i="6"/>
  <c r="F94" i="6" s="1"/>
  <c r="G90" i="6" s="1"/>
  <c r="AB92" i="6"/>
  <c r="G87" i="6"/>
  <c r="G88" i="6" s="1"/>
  <c r="H83" i="6" s="1"/>
  <c r="F80" i="6"/>
  <c r="F81" i="6" s="1"/>
  <c r="G77" i="6" s="1"/>
  <c r="AO76" i="6"/>
  <c r="AO73" i="6"/>
  <c r="AO43" i="6"/>
  <c r="AO40" i="6"/>
  <c r="E47" i="6"/>
  <c r="F60" i="6"/>
  <c r="AO59" i="6"/>
  <c r="F54" i="6"/>
  <c r="G21" i="6"/>
  <c r="G22" i="6" s="1"/>
  <c r="H17" i="6" s="1"/>
  <c r="G14" i="6"/>
  <c r="AO26" i="6"/>
  <c r="G28" i="6"/>
  <c r="H24" i="6" s="1"/>
  <c r="AO10" i="6"/>
  <c r="AO7" i="6"/>
  <c r="M32" i="5"/>
  <c r="D26" i="5"/>
  <c r="D27" i="5"/>
  <c r="E23" i="5" s="1"/>
  <c r="D20" i="5"/>
  <c r="D21" i="5" s="1"/>
  <c r="E16" i="5" s="1"/>
  <c r="E20" i="5" s="1"/>
  <c r="E21" i="5" s="1"/>
  <c r="F16" i="5" s="1"/>
  <c r="Q25" i="5"/>
  <c r="Q24" i="5"/>
  <c r="AB8" i="5"/>
  <c r="AC6" i="5" s="1"/>
  <c r="AC8" i="5" s="1"/>
  <c r="AD6" i="5" s="1"/>
  <c r="AD8" i="5" s="1"/>
  <c r="AE6" i="5" s="1"/>
  <c r="AE8" i="5" s="1"/>
  <c r="AF6" i="5" s="1"/>
  <c r="AF8" i="5" s="1"/>
  <c r="AG6" i="5" s="1"/>
  <c r="AG8" i="5" s="1"/>
  <c r="AH6" i="5" s="1"/>
  <c r="AH8" i="5" s="1"/>
  <c r="AI6" i="5" s="1"/>
  <c r="AI8" i="5" s="1"/>
  <c r="AJ6" i="5" s="1"/>
  <c r="AJ8" i="5" s="1"/>
  <c r="AK6" i="5" s="1"/>
  <c r="AK8" i="5" s="1"/>
  <c r="AL6" i="5" s="1"/>
  <c r="AL8" i="5" s="1"/>
  <c r="AM6" i="5" s="1"/>
  <c r="AM8" i="5" s="1"/>
  <c r="AN6" i="5" s="1"/>
  <c r="AN8" i="5" s="1"/>
  <c r="D15" i="3"/>
  <c r="E13" i="3" s="1"/>
  <c r="S11" i="3"/>
  <c r="T9" i="3" s="1"/>
  <c r="S10" i="3"/>
  <c r="I11" i="3"/>
  <c r="J9" i="3" s="1"/>
  <c r="I10" i="3"/>
  <c r="C14" i="5"/>
  <c r="D10" i="5" s="1"/>
  <c r="F6" i="3"/>
  <c r="F7" i="3" s="1"/>
  <c r="G5" i="3" s="1"/>
  <c r="D34" i="7" l="1"/>
  <c r="AH29" i="7"/>
  <c r="AI24" i="7" s="1"/>
  <c r="AH28" i="7"/>
  <c r="U28" i="7"/>
  <c r="U29" i="7" s="1"/>
  <c r="V24" i="7" s="1"/>
  <c r="J29" i="7"/>
  <c r="K24" i="7" s="1"/>
  <c r="J28" i="7"/>
  <c r="J21" i="7"/>
  <c r="J22" i="7" s="1"/>
  <c r="K17" i="7" s="1"/>
  <c r="G14" i="7"/>
  <c r="G15" i="7" s="1"/>
  <c r="H11" i="7" s="1"/>
  <c r="H153" i="6"/>
  <c r="H154" i="6" s="1"/>
  <c r="I149" i="6" s="1"/>
  <c r="AO141" i="6"/>
  <c r="H159" i="6"/>
  <c r="H160" i="6" s="1"/>
  <c r="I156" i="6" s="1"/>
  <c r="G147" i="6"/>
  <c r="H143" i="6" s="1"/>
  <c r="F120" i="6"/>
  <c r="F121" i="6" s="1"/>
  <c r="G116" i="6" s="1"/>
  <c r="I127" i="6"/>
  <c r="J123" i="6" s="1"/>
  <c r="I126" i="6"/>
  <c r="AO108" i="6"/>
  <c r="E114" i="6"/>
  <c r="F110" i="6" s="1"/>
  <c r="AO75" i="6"/>
  <c r="G80" i="6"/>
  <c r="G81" i="6" s="1"/>
  <c r="H77" i="6" s="1"/>
  <c r="H87" i="6"/>
  <c r="H88" i="6" s="1"/>
  <c r="I83" i="6" s="1"/>
  <c r="AO92" i="6"/>
  <c r="G93" i="6"/>
  <c r="G94" i="6" s="1"/>
  <c r="H90" i="6" s="1"/>
  <c r="AO42" i="6"/>
  <c r="F55" i="6"/>
  <c r="G50" i="6" s="1"/>
  <c r="F61" i="6"/>
  <c r="G57" i="6" s="1"/>
  <c r="E48" i="6"/>
  <c r="F44" i="6" s="1"/>
  <c r="H22" i="6"/>
  <c r="I17" i="6" s="1"/>
  <c r="H21" i="6"/>
  <c r="AO9" i="6"/>
  <c r="H28" i="6"/>
  <c r="I24" i="6" s="1"/>
  <c r="H27" i="6"/>
  <c r="G15" i="6"/>
  <c r="H11" i="6" s="1"/>
  <c r="E26" i="5"/>
  <c r="E27" i="5" s="1"/>
  <c r="F23" i="5" s="1"/>
  <c r="F26" i="5" s="1"/>
  <c r="F27" i="5" s="1"/>
  <c r="G23" i="5" s="1"/>
  <c r="F20" i="5"/>
  <c r="F21" i="5" s="1"/>
  <c r="G16" i="5" s="1"/>
  <c r="D13" i="5"/>
  <c r="D14" i="5" s="1"/>
  <c r="E10" i="5" s="1"/>
  <c r="R25" i="5"/>
  <c r="R24" i="5"/>
  <c r="AO9" i="5"/>
  <c r="AO6" i="5"/>
  <c r="AO8" i="5" s="1"/>
  <c r="E14" i="3"/>
  <c r="T10" i="3"/>
  <c r="T11" i="3" s="1"/>
  <c r="U9" i="3" s="1"/>
  <c r="J10" i="3"/>
  <c r="J11" i="3" s="1"/>
  <c r="K9" i="3" s="1"/>
  <c r="G6" i="3"/>
  <c r="G7" i="3"/>
  <c r="H5" i="3" s="1"/>
  <c r="H6" i="3" s="1"/>
  <c r="D35" i="7" l="1"/>
  <c r="AI29" i="7"/>
  <c r="AJ24" i="7" s="1"/>
  <c r="AI28" i="7"/>
  <c r="V28" i="7"/>
  <c r="V29" i="7" s="1"/>
  <c r="W24" i="7" s="1"/>
  <c r="K28" i="7"/>
  <c r="K29" i="7" s="1"/>
  <c r="L24" i="7" s="1"/>
  <c r="K21" i="7"/>
  <c r="K22" i="7" s="1"/>
  <c r="L17" i="7" s="1"/>
  <c r="H14" i="7"/>
  <c r="H15" i="7" s="1"/>
  <c r="I11" i="7" s="1"/>
  <c r="H146" i="6"/>
  <c r="H147" i="6" s="1"/>
  <c r="I143" i="6" s="1"/>
  <c r="I159" i="6"/>
  <c r="I160" i="6" s="1"/>
  <c r="J156" i="6" s="1"/>
  <c r="I154" i="6"/>
  <c r="J149" i="6" s="1"/>
  <c r="I153" i="6"/>
  <c r="G120" i="6"/>
  <c r="G121" i="6" s="1"/>
  <c r="H116" i="6" s="1"/>
  <c r="J126" i="6"/>
  <c r="J127" i="6" s="1"/>
  <c r="K123" i="6" s="1"/>
  <c r="F113" i="6"/>
  <c r="F114" i="6" s="1"/>
  <c r="G110" i="6" s="1"/>
  <c r="I88" i="6"/>
  <c r="J83" i="6" s="1"/>
  <c r="I87" i="6"/>
  <c r="H94" i="6"/>
  <c r="I90" i="6" s="1"/>
  <c r="H93" i="6"/>
  <c r="H81" i="6"/>
  <c r="I77" i="6" s="1"/>
  <c r="H80" i="6"/>
  <c r="F47" i="6"/>
  <c r="F48" i="6" s="1"/>
  <c r="G44" i="6" s="1"/>
  <c r="G54" i="6"/>
  <c r="G55" i="6" s="1"/>
  <c r="H50" i="6" s="1"/>
  <c r="G60" i="6"/>
  <c r="G61" i="6" s="1"/>
  <c r="H57" i="6" s="1"/>
  <c r="H15" i="6"/>
  <c r="I11" i="6" s="1"/>
  <c r="H14" i="6"/>
  <c r="I28" i="6"/>
  <c r="J24" i="6" s="1"/>
  <c r="I27" i="6"/>
  <c r="I22" i="6"/>
  <c r="J17" i="6" s="1"/>
  <c r="I21" i="6"/>
  <c r="G26" i="5"/>
  <c r="G27" i="5" s="1"/>
  <c r="H23" i="5" s="1"/>
  <c r="H26" i="5" s="1"/>
  <c r="H27" i="5" s="1"/>
  <c r="I23" i="5" s="1"/>
  <c r="I26" i="5" s="1"/>
  <c r="I27" i="5" s="1"/>
  <c r="J23" i="5" s="1"/>
  <c r="J26" i="5" s="1"/>
  <c r="J27" i="5" s="1"/>
  <c r="K23" i="5" s="1"/>
  <c r="K26" i="5" s="1"/>
  <c r="K27" i="5" s="1"/>
  <c r="L23" i="5" s="1"/>
  <c r="G20" i="5"/>
  <c r="G21" i="5" s="1"/>
  <c r="H16" i="5" s="1"/>
  <c r="E13" i="5"/>
  <c r="E14" i="5" s="1"/>
  <c r="F10" i="5" s="1"/>
  <c r="F13" i="5" s="1"/>
  <c r="F14" i="5" s="1"/>
  <c r="G10" i="5" s="1"/>
  <c r="E15" i="3"/>
  <c r="F13" i="3" s="1"/>
  <c r="U11" i="3"/>
  <c r="V9" i="3" s="1"/>
  <c r="U10" i="3"/>
  <c r="K11" i="3"/>
  <c r="L9" i="3" s="1"/>
  <c r="K10" i="3"/>
  <c r="H7" i="3"/>
  <c r="I5" i="3" s="1"/>
  <c r="D36" i="7" l="1"/>
  <c r="E31" i="7"/>
  <c r="AJ29" i="7"/>
  <c r="AK24" i="7" s="1"/>
  <c r="AJ28" i="7"/>
  <c r="W28" i="7"/>
  <c r="W29" i="7" s="1"/>
  <c r="X24" i="7" s="1"/>
  <c r="L29" i="7"/>
  <c r="M24" i="7" s="1"/>
  <c r="L28" i="7"/>
  <c r="L21" i="7"/>
  <c r="L22" i="7" s="1"/>
  <c r="M17" i="7" s="1"/>
  <c r="I14" i="7"/>
  <c r="I15" i="7" s="1"/>
  <c r="J11" i="7" s="1"/>
  <c r="J153" i="6"/>
  <c r="J154" i="6" s="1"/>
  <c r="K149" i="6" s="1"/>
  <c r="J159" i="6"/>
  <c r="J160" i="6" s="1"/>
  <c r="K156" i="6" s="1"/>
  <c r="I146" i="6"/>
  <c r="I147" i="6" s="1"/>
  <c r="J143" i="6" s="1"/>
  <c r="G113" i="6"/>
  <c r="G114" i="6" s="1"/>
  <c r="H110" i="6" s="1"/>
  <c r="K126" i="6"/>
  <c r="K127" i="6"/>
  <c r="L123" i="6" s="1"/>
  <c r="H120" i="6"/>
  <c r="H121" i="6" s="1"/>
  <c r="I116" i="6" s="1"/>
  <c r="I80" i="6"/>
  <c r="I81" i="6" s="1"/>
  <c r="J77" i="6" s="1"/>
  <c r="I93" i="6"/>
  <c r="I94" i="6" s="1"/>
  <c r="J90" i="6" s="1"/>
  <c r="J87" i="6"/>
  <c r="J88" i="6" s="1"/>
  <c r="K83" i="6" s="1"/>
  <c r="H54" i="6"/>
  <c r="H55" i="6" s="1"/>
  <c r="I50" i="6" s="1"/>
  <c r="H60" i="6"/>
  <c r="H61" i="6" s="1"/>
  <c r="I57" i="6" s="1"/>
  <c r="G47" i="6"/>
  <c r="G48" i="6" s="1"/>
  <c r="H44" i="6" s="1"/>
  <c r="J22" i="6"/>
  <c r="K17" i="6" s="1"/>
  <c r="J21" i="6"/>
  <c r="J28" i="6"/>
  <c r="K24" i="6" s="1"/>
  <c r="J27" i="6"/>
  <c r="I15" i="6"/>
  <c r="J11" i="6" s="1"/>
  <c r="I14" i="6"/>
  <c r="H20" i="5"/>
  <c r="H21" i="5" s="1"/>
  <c r="I16" i="5" s="1"/>
  <c r="I20" i="5" s="1"/>
  <c r="I21" i="5" s="1"/>
  <c r="J16" i="5" s="1"/>
  <c r="G13" i="5"/>
  <c r="G14" i="5" s="1"/>
  <c r="H10" i="5" s="1"/>
  <c r="H13" i="5" s="1"/>
  <c r="H14" i="5" s="1"/>
  <c r="I10" i="5" s="1"/>
  <c r="T25" i="5"/>
  <c r="T24" i="5"/>
  <c r="L26" i="5"/>
  <c r="L27" i="5" s="1"/>
  <c r="M23" i="5" s="1"/>
  <c r="AB25" i="5"/>
  <c r="AO25" i="5" s="1"/>
  <c r="F14" i="3"/>
  <c r="F15" i="3" s="1"/>
  <c r="G13" i="3" s="1"/>
  <c r="V10" i="3"/>
  <c r="V11" i="3" s="1"/>
  <c r="W9" i="3" s="1"/>
  <c r="L10" i="3"/>
  <c r="L11" i="3" s="1"/>
  <c r="M9" i="3" s="1"/>
  <c r="I6" i="3"/>
  <c r="I7" i="3" s="1"/>
  <c r="J5" i="3" s="1"/>
  <c r="E33" i="7" l="1"/>
  <c r="AK29" i="7"/>
  <c r="AL24" i="7" s="1"/>
  <c r="AK28" i="7"/>
  <c r="X28" i="7"/>
  <c r="X29" i="7" s="1"/>
  <c r="Y24" i="7" s="1"/>
  <c r="M28" i="7"/>
  <c r="M29" i="7" s="1"/>
  <c r="N24" i="7" s="1"/>
  <c r="M21" i="7"/>
  <c r="M22" i="7" s="1"/>
  <c r="N17" i="7" s="1"/>
  <c r="J14" i="7"/>
  <c r="J15" i="7" s="1"/>
  <c r="K11" i="7" s="1"/>
  <c r="J146" i="6"/>
  <c r="J147" i="6" s="1"/>
  <c r="K143" i="6" s="1"/>
  <c r="K159" i="6"/>
  <c r="K160" i="6" s="1"/>
  <c r="L156" i="6" s="1"/>
  <c r="K153" i="6"/>
  <c r="K154" i="6" s="1"/>
  <c r="L149" i="6" s="1"/>
  <c r="I120" i="6"/>
  <c r="I121" i="6" s="1"/>
  <c r="J116" i="6" s="1"/>
  <c r="H113" i="6"/>
  <c r="H114" i="6" s="1"/>
  <c r="I110" i="6" s="1"/>
  <c r="L126" i="6"/>
  <c r="L127" i="6" s="1"/>
  <c r="M123" i="6" s="1"/>
  <c r="J80" i="6"/>
  <c r="J81" i="6" s="1"/>
  <c r="K77" i="6" s="1"/>
  <c r="K87" i="6"/>
  <c r="K88" i="6" s="1"/>
  <c r="L83" i="6" s="1"/>
  <c r="J93" i="6"/>
  <c r="J94" i="6" s="1"/>
  <c r="K90" i="6" s="1"/>
  <c r="H47" i="6"/>
  <c r="H48" i="6" s="1"/>
  <c r="I44" i="6" s="1"/>
  <c r="I54" i="6"/>
  <c r="I55" i="6" s="1"/>
  <c r="J50" i="6" s="1"/>
  <c r="I60" i="6"/>
  <c r="I61" i="6" s="1"/>
  <c r="J57" i="6" s="1"/>
  <c r="J15" i="6"/>
  <c r="K11" i="6" s="1"/>
  <c r="J14" i="6"/>
  <c r="K27" i="6"/>
  <c r="K28" i="6" s="1"/>
  <c r="L24" i="6" s="1"/>
  <c r="K21" i="6"/>
  <c r="K22" i="6" s="1"/>
  <c r="L17" i="6" s="1"/>
  <c r="J20" i="5"/>
  <c r="J21" i="5" s="1"/>
  <c r="K16" i="5" s="1"/>
  <c r="I14" i="5"/>
  <c r="J10" i="5" s="1"/>
  <c r="J13" i="5" s="1"/>
  <c r="J14" i="5" s="1"/>
  <c r="K10" i="5" s="1"/>
  <c r="I13" i="5"/>
  <c r="M26" i="5"/>
  <c r="M27" i="5" s="1"/>
  <c r="N23" i="5" s="1"/>
  <c r="G14" i="3"/>
  <c r="G15" i="3" s="1"/>
  <c r="H13" i="3" s="1"/>
  <c r="W10" i="3"/>
  <c r="W11" i="3" s="1"/>
  <c r="X9" i="3" s="1"/>
  <c r="M11" i="3"/>
  <c r="N9" i="3" s="1"/>
  <c r="M10" i="3"/>
  <c r="J7" i="3"/>
  <c r="K5" i="3" s="1"/>
  <c r="J6" i="3"/>
  <c r="E34" i="7" l="1"/>
  <c r="AL29" i="7"/>
  <c r="AM24" i="7" s="1"/>
  <c r="AL28" i="7"/>
  <c r="Y29" i="7"/>
  <c r="Z24" i="7" s="1"/>
  <c r="Y28" i="7"/>
  <c r="N29" i="7"/>
  <c r="N28" i="7"/>
  <c r="N21" i="7"/>
  <c r="N22" i="7" s="1"/>
  <c r="K14" i="7"/>
  <c r="K15" i="7" s="1"/>
  <c r="L11" i="7" s="1"/>
  <c r="L160" i="6"/>
  <c r="M156" i="6" s="1"/>
  <c r="L159" i="6"/>
  <c r="L153" i="6"/>
  <c r="L154" i="6" s="1"/>
  <c r="M149" i="6" s="1"/>
  <c r="K146" i="6"/>
  <c r="K147" i="6" s="1"/>
  <c r="L143" i="6" s="1"/>
  <c r="I113" i="6"/>
  <c r="I114" i="6" s="1"/>
  <c r="J110" i="6" s="1"/>
  <c r="M126" i="6"/>
  <c r="M127" i="6" s="1"/>
  <c r="N123" i="6" s="1"/>
  <c r="J120" i="6"/>
  <c r="J121" i="6" s="1"/>
  <c r="K116" i="6" s="1"/>
  <c r="K93" i="6"/>
  <c r="K94" i="6" s="1"/>
  <c r="L90" i="6" s="1"/>
  <c r="K80" i="6"/>
  <c r="K81" i="6" s="1"/>
  <c r="L77" i="6" s="1"/>
  <c r="L87" i="6"/>
  <c r="L88" i="6" s="1"/>
  <c r="M83" i="6" s="1"/>
  <c r="J54" i="6"/>
  <c r="J55" i="6" s="1"/>
  <c r="K50" i="6" s="1"/>
  <c r="J60" i="6"/>
  <c r="J61" i="6" s="1"/>
  <c r="K57" i="6" s="1"/>
  <c r="I47" i="6"/>
  <c r="I48" i="6" s="1"/>
  <c r="J44" i="6" s="1"/>
  <c r="L28" i="6"/>
  <c r="M24" i="6" s="1"/>
  <c r="L27" i="6"/>
  <c r="L22" i="6"/>
  <c r="M17" i="6" s="1"/>
  <c r="L21" i="6"/>
  <c r="K15" i="6"/>
  <c r="L11" i="6" s="1"/>
  <c r="K14" i="6"/>
  <c r="K20" i="5"/>
  <c r="K21" i="5" s="1"/>
  <c r="L16" i="5" s="1"/>
  <c r="K13" i="5"/>
  <c r="K14" i="5" s="1"/>
  <c r="L10" i="5" s="1"/>
  <c r="L13" i="5" s="1"/>
  <c r="L14" i="5" s="1"/>
  <c r="M10" i="5" s="1"/>
  <c r="N26" i="5"/>
  <c r="N27" i="5" s="1"/>
  <c r="O28" i="5" s="1"/>
  <c r="H14" i="3"/>
  <c r="H15" i="3" s="1"/>
  <c r="I13" i="3" s="1"/>
  <c r="X10" i="3"/>
  <c r="X11" i="3" s="1"/>
  <c r="Y9" i="3" s="1"/>
  <c r="N10" i="3"/>
  <c r="N11" i="3" s="1"/>
  <c r="K6" i="3"/>
  <c r="K7" i="3" s="1"/>
  <c r="L5" i="3" s="1"/>
  <c r="E35" i="7" l="1"/>
  <c r="AM29" i="7"/>
  <c r="AN24" i="7" s="1"/>
  <c r="AM28" i="7"/>
  <c r="Z28" i="7"/>
  <c r="Z29" i="7" s="1"/>
  <c r="AA24" i="7" s="1"/>
  <c r="L14" i="7"/>
  <c r="L15" i="7" s="1"/>
  <c r="M11" i="7" s="1"/>
  <c r="L146" i="6"/>
  <c r="L147" i="6" s="1"/>
  <c r="M143" i="6" s="1"/>
  <c r="M154" i="6"/>
  <c r="N149" i="6" s="1"/>
  <c r="M153" i="6"/>
  <c r="M159" i="6"/>
  <c r="M160" i="6" s="1"/>
  <c r="N156" i="6" s="1"/>
  <c r="N126" i="6"/>
  <c r="O126" i="6" s="1"/>
  <c r="K120" i="6"/>
  <c r="K121" i="6"/>
  <c r="L116" i="6" s="1"/>
  <c r="J113" i="6"/>
  <c r="J114" i="6" s="1"/>
  <c r="K110" i="6" s="1"/>
  <c r="M87" i="6"/>
  <c r="M88" i="6" s="1"/>
  <c r="N83" i="6" s="1"/>
  <c r="L93" i="6"/>
  <c r="L94" i="6" s="1"/>
  <c r="M90" i="6" s="1"/>
  <c r="L80" i="6"/>
  <c r="L81" i="6" s="1"/>
  <c r="M77" i="6" s="1"/>
  <c r="K60" i="6"/>
  <c r="K61" i="6" s="1"/>
  <c r="L57" i="6" s="1"/>
  <c r="J47" i="6"/>
  <c r="J48" i="6" s="1"/>
  <c r="K44" i="6" s="1"/>
  <c r="K54" i="6"/>
  <c r="K55" i="6" s="1"/>
  <c r="L50" i="6" s="1"/>
  <c r="L15" i="6"/>
  <c r="M11" i="6" s="1"/>
  <c r="L14" i="6"/>
  <c r="M22" i="6"/>
  <c r="N17" i="6" s="1"/>
  <c r="M21" i="6"/>
  <c r="M28" i="6"/>
  <c r="N24" i="6" s="1"/>
  <c r="M27" i="6"/>
  <c r="L20" i="5"/>
  <c r="L21" i="5" s="1"/>
  <c r="M16" i="5" s="1"/>
  <c r="M14" i="5"/>
  <c r="N10" i="5" s="1"/>
  <c r="N13" i="5" s="1"/>
  <c r="N14" i="5" s="1"/>
  <c r="M13" i="5"/>
  <c r="I14" i="3"/>
  <c r="I15" i="3" s="1"/>
  <c r="J13" i="3" s="1"/>
  <c r="Y10" i="3"/>
  <c r="Y11" i="3" s="1"/>
  <c r="Z9" i="3" s="1"/>
  <c r="L7" i="3"/>
  <c r="M5" i="3" s="1"/>
  <c r="L6" i="3"/>
  <c r="E36" i="7" l="1"/>
  <c r="F31" i="7" s="1"/>
  <c r="F33" i="7" s="1"/>
  <c r="F34" i="7" s="1"/>
  <c r="F35" i="7" s="1"/>
  <c r="AN29" i="7"/>
  <c r="AN28" i="7"/>
  <c r="AA28" i="7"/>
  <c r="AA29" i="7" s="1"/>
  <c r="M14" i="7"/>
  <c r="M15" i="7" s="1"/>
  <c r="N11" i="7" s="1"/>
  <c r="N160" i="6"/>
  <c r="N159" i="6"/>
  <c r="O159" i="6" s="1"/>
  <c r="N153" i="6"/>
  <c r="O153" i="6" s="1"/>
  <c r="M146" i="6"/>
  <c r="M147" i="6" s="1"/>
  <c r="N143" i="6" s="1"/>
  <c r="K113" i="6"/>
  <c r="K114" i="6" s="1"/>
  <c r="L110" i="6" s="1"/>
  <c r="L120" i="6"/>
  <c r="L121" i="6" s="1"/>
  <c r="M116" i="6" s="1"/>
  <c r="N127" i="6"/>
  <c r="M80" i="6"/>
  <c r="M81" i="6" s="1"/>
  <c r="N77" i="6" s="1"/>
  <c r="N87" i="6"/>
  <c r="O87" i="6" s="1"/>
  <c r="M93" i="6"/>
  <c r="M94" i="6"/>
  <c r="N90" i="6" s="1"/>
  <c r="K47" i="6"/>
  <c r="K48" i="6" s="1"/>
  <c r="L44" i="6" s="1"/>
  <c r="L54" i="6"/>
  <c r="L55" i="6" s="1"/>
  <c r="M50" i="6" s="1"/>
  <c r="L60" i="6"/>
  <c r="L61" i="6" s="1"/>
  <c r="M57" i="6" s="1"/>
  <c r="N28" i="6"/>
  <c r="N27" i="6"/>
  <c r="O27" i="6" s="1"/>
  <c r="N22" i="6"/>
  <c r="N21" i="6"/>
  <c r="O21" i="6" s="1"/>
  <c r="M15" i="6"/>
  <c r="N11" i="6" s="1"/>
  <c r="M14" i="6"/>
  <c r="M20" i="5"/>
  <c r="M21" i="5" s="1"/>
  <c r="N16" i="5" s="1"/>
  <c r="J14" i="3"/>
  <c r="J15" i="3" s="1"/>
  <c r="K13" i="3" s="1"/>
  <c r="Z10" i="3"/>
  <c r="Z11" i="3" s="1"/>
  <c r="AA9" i="3" s="1"/>
  <c r="M6" i="3"/>
  <c r="M7" i="3" s="1"/>
  <c r="N5" i="3" s="1"/>
  <c r="F36" i="7" l="1"/>
  <c r="G31" i="7" s="1"/>
  <c r="G33" i="7" s="1"/>
  <c r="G34" i="7" s="1"/>
  <c r="N14" i="7"/>
  <c r="N154" i="6"/>
  <c r="N146" i="6"/>
  <c r="O146" i="6" s="1"/>
  <c r="O155" i="6"/>
  <c r="O149" i="6"/>
  <c r="O161" i="6"/>
  <c r="O156" i="6"/>
  <c r="M120" i="6"/>
  <c r="M121" i="6" s="1"/>
  <c r="N116" i="6" s="1"/>
  <c r="L113" i="6"/>
  <c r="L114" i="6" s="1"/>
  <c r="M110" i="6" s="1"/>
  <c r="O128" i="6"/>
  <c r="O123" i="6"/>
  <c r="N80" i="6"/>
  <c r="O80" i="6" s="1"/>
  <c r="N93" i="6"/>
  <c r="O93" i="6" s="1"/>
  <c r="N88" i="6"/>
  <c r="M54" i="6"/>
  <c r="M55" i="6" s="1"/>
  <c r="N50" i="6" s="1"/>
  <c r="M60" i="6"/>
  <c r="M61" i="6" s="1"/>
  <c r="N57" i="6" s="1"/>
  <c r="L47" i="6"/>
  <c r="L48" i="6" s="1"/>
  <c r="M44" i="6" s="1"/>
  <c r="N15" i="6"/>
  <c r="N14" i="6"/>
  <c r="O14" i="6" s="1"/>
  <c r="O23" i="6"/>
  <c r="O17" i="6"/>
  <c r="O29" i="6"/>
  <c r="O24" i="6"/>
  <c r="N20" i="5"/>
  <c r="N21" i="5" s="1"/>
  <c r="K14" i="3"/>
  <c r="K15" i="3" s="1"/>
  <c r="L13" i="3" s="1"/>
  <c r="AA10" i="3"/>
  <c r="AB10" i="3" s="1"/>
  <c r="N7" i="3"/>
  <c r="N6" i="3"/>
  <c r="G35" i="7" l="1"/>
  <c r="N15" i="7"/>
  <c r="O16" i="7"/>
  <c r="O11" i="7"/>
  <c r="O15" i="7" s="1"/>
  <c r="P11" i="7" s="1"/>
  <c r="O17" i="7"/>
  <c r="O22" i="7" s="1"/>
  <c r="P17" i="7" s="1"/>
  <c r="P21" i="7" s="1"/>
  <c r="P22" i="7" s="1"/>
  <c r="Q17" i="7" s="1"/>
  <c r="Q21" i="7" s="1"/>
  <c r="Q22" i="7" s="1"/>
  <c r="R17" i="7" s="1"/>
  <c r="R21" i="7" s="1"/>
  <c r="R22" i="7" s="1"/>
  <c r="S17" i="7" s="1"/>
  <c r="S21" i="7" s="1"/>
  <c r="S22" i="7" s="1"/>
  <c r="T17" i="7" s="1"/>
  <c r="T21" i="7" s="1"/>
  <c r="T22" i="7" s="1"/>
  <c r="U17" i="7" s="1"/>
  <c r="U21" i="7" s="1"/>
  <c r="U22" i="7" s="1"/>
  <c r="V17" i="7" s="1"/>
  <c r="V21" i="7" s="1"/>
  <c r="V22" i="7" s="1"/>
  <c r="W17" i="7" s="1"/>
  <c r="W21" i="7" s="1"/>
  <c r="W22" i="7" s="1"/>
  <c r="X17" i="7" s="1"/>
  <c r="X21" i="7" s="1"/>
  <c r="X22" i="7" s="1"/>
  <c r="Y17" i="7" s="1"/>
  <c r="Y21" i="7" s="1"/>
  <c r="Y22" i="7" s="1"/>
  <c r="Z17" i="7" s="1"/>
  <c r="Z21" i="7" s="1"/>
  <c r="Z22" i="7" s="1"/>
  <c r="AA17" i="7" s="1"/>
  <c r="AA21" i="7" s="1"/>
  <c r="AA22" i="7" s="1"/>
  <c r="N147" i="6"/>
  <c r="O148" i="6"/>
  <c r="O143" i="6"/>
  <c r="O160" i="6"/>
  <c r="P156" i="6" s="1"/>
  <c r="O154" i="6"/>
  <c r="P149" i="6" s="1"/>
  <c r="M113" i="6"/>
  <c r="M114" i="6" s="1"/>
  <c r="N110" i="6" s="1"/>
  <c r="N120" i="6"/>
  <c r="O120" i="6" s="1"/>
  <c r="O127" i="6"/>
  <c r="P123" i="6" s="1"/>
  <c r="O89" i="6"/>
  <c r="O83" i="6"/>
  <c r="N94" i="6"/>
  <c r="N81" i="6"/>
  <c r="N60" i="6"/>
  <c r="O60" i="6" s="1"/>
  <c r="M47" i="6"/>
  <c r="M48" i="6" s="1"/>
  <c r="N44" i="6" s="1"/>
  <c r="N54" i="6"/>
  <c r="O54" i="6" s="1"/>
  <c r="O16" i="6"/>
  <c r="O11" i="6"/>
  <c r="O28" i="6"/>
  <c r="P24" i="6" s="1"/>
  <c r="O22" i="6"/>
  <c r="P17" i="6" s="1"/>
  <c r="AA11" i="3"/>
  <c r="L14" i="3"/>
  <c r="L15" i="3" s="1"/>
  <c r="M13" i="3" s="1"/>
  <c r="O7" i="3"/>
  <c r="G36" i="7" l="1"/>
  <c r="H31" i="7" s="1"/>
  <c r="H33" i="7" s="1"/>
  <c r="H34" i="7" s="1"/>
  <c r="H35" i="7" s="1"/>
  <c r="H36" i="7" s="1"/>
  <c r="I31" i="7" s="1"/>
  <c r="I33" i="7" s="1"/>
  <c r="I34" i="7" s="1"/>
  <c r="O24" i="7"/>
  <c r="O29" i="7" s="1"/>
  <c r="P14" i="7"/>
  <c r="P153" i="6"/>
  <c r="P154" i="6" s="1"/>
  <c r="Q149" i="6" s="1"/>
  <c r="P159" i="6"/>
  <c r="P160" i="6" s="1"/>
  <c r="Q156" i="6" s="1"/>
  <c r="O147" i="6"/>
  <c r="P143" i="6" s="1"/>
  <c r="N113" i="6"/>
  <c r="O113" i="6" s="1"/>
  <c r="P126" i="6"/>
  <c r="N121" i="6"/>
  <c r="O95" i="6"/>
  <c r="O90" i="6"/>
  <c r="O88" i="6"/>
  <c r="P83" i="6" s="1"/>
  <c r="O82" i="6"/>
  <c r="O77" i="6"/>
  <c r="N47" i="6"/>
  <c r="O47" i="6" s="1"/>
  <c r="N55" i="6"/>
  <c r="N61" i="6"/>
  <c r="P22" i="6"/>
  <c r="Q17" i="6" s="1"/>
  <c r="P21" i="6"/>
  <c r="P28" i="6"/>
  <c r="Q24" i="6" s="1"/>
  <c r="P27" i="6"/>
  <c r="O15" i="6"/>
  <c r="P11" i="6" s="1"/>
  <c r="X19" i="3"/>
  <c r="M14" i="3"/>
  <c r="M15" i="3" s="1"/>
  <c r="N13" i="3" s="1"/>
  <c r="O23" i="5"/>
  <c r="B11" i="3"/>
  <c r="I35" i="7" l="1"/>
  <c r="I36" i="7" s="1"/>
  <c r="J31" i="7" s="1"/>
  <c r="J33" i="7" s="1"/>
  <c r="J34" i="7" s="1"/>
  <c r="J35" i="7" s="1"/>
  <c r="J36" i="7" s="1"/>
  <c r="K31" i="7" s="1"/>
  <c r="P15" i="7"/>
  <c r="Q11" i="7" s="1"/>
  <c r="Q160" i="6"/>
  <c r="R156" i="6" s="1"/>
  <c r="Q159" i="6"/>
  <c r="Q153" i="6"/>
  <c r="Q154" i="6" s="1"/>
  <c r="R149" i="6" s="1"/>
  <c r="P146" i="6"/>
  <c r="P147" i="6" s="1"/>
  <c r="Q143" i="6" s="1"/>
  <c r="O122" i="6"/>
  <c r="O116" i="6"/>
  <c r="P127" i="6"/>
  <c r="Q123" i="6" s="1"/>
  <c r="N114" i="6"/>
  <c r="O81" i="6"/>
  <c r="P77" i="6" s="1"/>
  <c r="P87" i="6"/>
  <c r="O94" i="6"/>
  <c r="P90" i="6" s="1"/>
  <c r="O56" i="6"/>
  <c r="O50" i="6"/>
  <c r="O62" i="6"/>
  <c r="O57" i="6"/>
  <c r="N48" i="6"/>
  <c r="Q28" i="6"/>
  <c r="R24" i="6" s="1"/>
  <c r="Q27" i="6"/>
  <c r="Q22" i="6"/>
  <c r="R17" i="6" s="1"/>
  <c r="Q21" i="6"/>
  <c r="P15" i="6"/>
  <c r="Q11" i="6" s="1"/>
  <c r="P14" i="6"/>
  <c r="O27" i="5"/>
  <c r="P23" i="5" s="1"/>
  <c r="J32" i="5"/>
  <c r="AC10" i="3"/>
  <c r="N14" i="3"/>
  <c r="O14" i="3" s="1"/>
  <c r="C9" i="3"/>
  <c r="O13" i="5"/>
  <c r="O20" i="5"/>
  <c r="Q14" i="7" l="1"/>
  <c r="Q15" i="7" s="1"/>
  <c r="R11" i="7" s="1"/>
  <c r="Q146" i="6"/>
  <c r="Q147" i="6" s="1"/>
  <c r="R143" i="6" s="1"/>
  <c r="R154" i="6"/>
  <c r="S149" i="6" s="1"/>
  <c r="R153" i="6"/>
  <c r="R159" i="6"/>
  <c r="R160" i="6" s="1"/>
  <c r="S156" i="6" s="1"/>
  <c r="O115" i="6"/>
  <c r="O110" i="6"/>
  <c r="O121" i="6"/>
  <c r="P116" i="6" s="1"/>
  <c r="Q126" i="6"/>
  <c r="P80" i="6"/>
  <c r="P81" i="6" s="1"/>
  <c r="Q77" i="6" s="1"/>
  <c r="P93" i="6"/>
  <c r="P94" i="6" s="1"/>
  <c r="Q90" i="6" s="1"/>
  <c r="P88" i="6"/>
  <c r="Q83" i="6" s="1"/>
  <c r="O49" i="6"/>
  <c r="O44" i="6"/>
  <c r="O55" i="6"/>
  <c r="P50" i="6" s="1"/>
  <c r="O61" i="6"/>
  <c r="P57" i="6" s="1"/>
  <c r="Q15" i="6"/>
  <c r="R11" i="6" s="1"/>
  <c r="Q14" i="6"/>
  <c r="R22" i="6"/>
  <c r="S17" i="6" s="1"/>
  <c r="R21" i="6"/>
  <c r="R28" i="6"/>
  <c r="S24" i="6" s="1"/>
  <c r="R27" i="6"/>
  <c r="P26" i="5"/>
  <c r="P27" i="5" s="1"/>
  <c r="Q23" i="5" s="1"/>
  <c r="Q26" i="5" s="1"/>
  <c r="Q27" i="5" s="1"/>
  <c r="R23" i="5" s="1"/>
  <c r="R26" i="5" s="1"/>
  <c r="R27" i="5" s="1"/>
  <c r="S23" i="5" s="1"/>
  <c r="S26" i="5" s="1"/>
  <c r="S27" i="5" s="1"/>
  <c r="T23" i="5" s="1"/>
  <c r="T26" i="5" s="1"/>
  <c r="T27" i="5" s="1"/>
  <c r="U23" i="5" s="1"/>
  <c r="U26" i="5" s="1"/>
  <c r="U27" i="5" s="1"/>
  <c r="V23" i="5" s="1"/>
  <c r="V26" i="5" s="1"/>
  <c r="V27" i="5" s="1"/>
  <c r="W23" i="5" s="1"/>
  <c r="W26" i="5" s="1"/>
  <c r="W27" i="5" s="1"/>
  <c r="X23" i="5" s="1"/>
  <c r="X26" i="5" s="1"/>
  <c r="X27" i="5" s="1"/>
  <c r="Y23" i="5" s="1"/>
  <c r="Y26" i="5" s="1"/>
  <c r="Y27" i="5" s="1"/>
  <c r="Z23" i="5" s="1"/>
  <c r="Z26" i="5" s="1"/>
  <c r="Z27" i="5" s="1"/>
  <c r="AA23" i="5" s="1"/>
  <c r="AA26" i="5" s="1"/>
  <c r="AA27" i="5" s="1"/>
  <c r="K32" i="5"/>
  <c r="O15" i="5"/>
  <c r="O22" i="5"/>
  <c r="AC11" i="3"/>
  <c r="AD9" i="3" s="1"/>
  <c r="AD10" i="3" s="1"/>
  <c r="N15" i="3"/>
  <c r="C11" i="3"/>
  <c r="C10" i="3"/>
  <c r="Q6" i="3"/>
  <c r="Q7" i="3" s="1"/>
  <c r="R5" i="3" s="1"/>
  <c r="R14" i="7" l="1"/>
  <c r="R15" i="7" s="1"/>
  <c r="S11" i="7" s="1"/>
  <c r="S159" i="6"/>
  <c r="S160" i="6" s="1"/>
  <c r="T156" i="6" s="1"/>
  <c r="S153" i="6"/>
  <c r="S154" i="6" s="1"/>
  <c r="T149" i="6" s="1"/>
  <c r="R146" i="6"/>
  <c r="R147" i="6" s="1"/>
  <c r="S143" i="6" s="1"/>
  <c r="P121" i="6"/>
  <c r="Q116" i="6" s="1"/>
  <c r="P120" i="6"/>
  <c r="O114" i="6"/>
  <c r="P110" i="6" s="1"/>
  <c r="Q127" i="6"/>
  <c r="R123" i="6" s="1"/>
  <c r="Q87" i="6"/>
  <c r="Q93" i="6"/>
  <c r="Q94" i="6"/>
  <c r="R90" i="6" s="1"/>
  <c r="Q80" i="6"/>
  <c r="Q81" i="6" s="1"/>
  <c r="R77" i="6" s="1"/>
  <c r="P60" i="6"/>
  <c r="P61" i="6" s="1"/>
  <c r="Q57" i="6" s="1"/>
  <c r="P54" i="6"/>
  <c r="O48" i="6"/>
  <c r="P44" i="6" s="1"/>
  <c r="S27" i="6"/>
  <c r="S28" i="6" s="1"/>
  <c r="T24" i="6" s="1"/>
  <c r="S21" i="6"/>
  <c r="S22" i="6" s="1"/>
  <c r="T17" i="6" s="1"/>
  <c r="R15" i="6"/>
  <c r="S11" i="6" s="1"/>
  <c r="R14" i="6"/>
  <c r="L32" i="5"/>
  <c r="O16" i="5"/>
  <c r="O21" i="5" s="1"/>
  <c r="P16" i="5" s="1"/>
  <c r="P20" i="5" s="1"/>
  <c r="P21" i="5" s="1"/>
  <c r="Q16" i="5" s="1"/>
  <c r="Q20" i="5" s="1"/>
  <c r="Q21" i="5" s="1"/>
  <c r="R16" i="5" s="1"/>
  <c r="R20" i="5" s="1"/>
  <c r="R21" i="5" s="1"/>
  <c r="S16" i="5" s="1"/>
  <c r="S20" i="5" s="1"/>
  <c r="S21" i="5" s="1"/>
  <c r="T16" i="5" s="1"/>
  <c r="T20" i="5" s="1"/>
  <c r="T21" i="5" s="1"/>
  <c r="U16" i="5" s="1"/>
  <c r="U20" i="5" s="1"/>
  <c r="U21" i="5" s="1"/>
  <c r="V16" i="5" s="1"/>
  <c r="V20" i="5" s="1"/>
  <c r="V21" i="5" s="1"/>
  <c r="W16" i="5" s="1"/>
  <c r="W20" i="5" s="1"/>
  <c r="W21" i="5" s="1"/>
  <c r="X16" i="5" s="1"/>
  <c r="X20" i="5" s="1"/>
  <c r="X21" i="5" s="1"/>
  <c r="Y16" i="5" s="1"/>
  <c r="Y20" i="5" s="1"/>
  <c r="Y21" i="5" s="1"/>
  <c r="Z16" i="5" s="1"/>
  <c r="Z20" i="5" s="1"/>
  <c r="Z21" i="5" s="1"/>
  <c r="AA16" i="5" s="1"/>
  <c r="AA20" i="5" s="1"/>
  <c r="AA21" i="5" s="1"/>
  <c r="O10" i="5"/>
  <c r="AB26" i="5"/>
  <c r="X32" i="5" s="1"/>
  <c r="AB32" i="5" s="1"/>
  <c r="AB34" i="5" s="1"/>
  <c r="AD11" i="3"/>
  <c r="AE9" i="3" s="1"/>
  <c r="AE10" i="3"/>
  <c r="AE11" i="3" s="1"/>
  <c r="AF9" i="3" s="1"/>
  <c r="O15" i="3"/>
  <c r="R6" i="3"/>
  <c r="R7" i="3" s="1"/>
  <c r="S5" i="3" s="1"/>
  <c r="K36" i="7" l="1"/>
  <c r="L31" i="7" s="1"/>
  <c r="L33" i="7" s="1"/>
  <c r="L34" i="7" s="1"/>
  <c r="L35" i="7" s="1"/>
  <c r="S14" i="7"/>
  <c r="S15" i="7" s="1"/>
  <c r="T11" i="7" s="1"/>
  <c r="T160" i="6"/>
  <c r="U156" i="6" s="1"/>
  <c r="T159" i="6"/>
  <c r="T153" i="6"/>
  <c r="T154" i="6" s="1"/>
  <c r="U149" i="6" s="1"/>
  <c r="S146" i="6"/>
  <c r="S147" i="6" s="1"/>
  <c r="T143" i="6" s="1"/>
  <c r="R126" i="6"/>
  <c r="R127" i="6" s="1"/>
  <c r="S123" i="6" s="1"/>
  <c r="Q120" i="6"/>
  <c r="Q121" i="6" s="1"/>
  <c r="R116" i="6" s="1"/>
  <c r="P113" i="6"/>
  <c r="R80" i="6"/>
  <c r="R93" i="6"/>
  <c r="Q88" i="6"/>
  <c r="R83" i="6" s="1"/>
  <c r="P47" i="6"/>
  <c r="Q61" i="6"/>
  <c r="R57" i="6" s="1"/>
  <c r="Q60" i="6"/>
  <c r="P55" i="6"/>
  <c r="Q50" i="6" s="1"/>
  <c r="T28" i="6"/>
  <c r="U24" i="6" s="1"/>
  <c r="T27" i="6"/>
  <c r="T22" i="6"/>
  <c r="U17" i="6" s="1"/>
  <c r="T21" i="6"/>
  <c r="S15" i="6"/>
  <c r="T11" i="6" s="1"/>
  <c r="S14" i="6"/>
  <c r="O14" i="5"/>
  <c r="P10" i="5" s="1"/>
  <c r="P13" i="5" s="1"/>
  <c r="P14" i="5" s="1"/>
  <c r="Q10" i="5" s="1"/>
  <c r="Q13" i="5" s="1"/>
  <c r="Q14" i="5" s="1"/>
  <c r="R10" i="5" s="1"/>
  <c r="R13" i="5" s="1"/>
  <c r="R14" i="5" s="1"/>
  <c r="S10" i="5" s="1"/>
  <c r="S13" i="5" s="1"/>
  <c r="S14" i="5" s="1"/>
  <c r="T10" i="5" s="1"/>
  <c r="O32" i="5"/>
  <c r="O34" i="5" s="1"/>
  <c r="AF10" i="3"/>
  <c r="AF11" i="3" s="1"/>
  <c r="AG9" i="3" s="1"/>
  <c r="AG10" i="3" s="1"/>
  <c r="AG11" i="3" s="1"/>
  <c r="AH9" i="3" s="1"/>
  <c r="O13" i="3"/>
  <c r="P14" i="3"/>
  <c r="S6" i="3"/>
  <c r="L36" i="7" l="1"/>
  <c r="M31" i="7" s="1"/>
  <c r="M34" i="7" s="1"/>
  <c r="M35" i="7" s="1"/>
  <c r="M36" i="7" s="1"/>
  <c r="N31" i="7" s="1"/>
  <c r="N33" i="7" s="1"/>
  <c r="T15" i="7"/>
  <c r="U11" i="7" s="1"/>
  <c r="T14" i="7"/>
  <c r="T146" i="6"/>
  <c r="T147" i="6" s="1"/>
  <c r="U143" i="6" s="1"/>
  <c r="U154" i="6"/>
  <c r="V149" i="6" s="1"/>
  <c r="U153" i="6"/>
  <c r="U159" i="6"/>
  <c r="U160" i="6" s="1"/>
  <c r="V156" i="6" s="1"/>
  <c r="R120" i="6"/>
  <c r="R121" i="6" s="1"/>
  <c r="S116" i="6" s="1"/>
  <c r="S126" i="6"/>
  <c r="S127" i="6"/>
  <c r="T123" i="6" s="1"/>
  <c r="P114" i="6"/>
  <c r="Q110" i="6" s="1"/>
  <c r="R87" i="6"/>
  <c r="R88" i="6" s="1"/>
  <c r="S83" i="6" s="1"/>
  <c r="R94" i="6"/>
  <c r="S90" i="6" s="1"/>
  <c r="R81" i="6"/>
  <c r="S77" i="6" s="1"/>
  <c r="Q54" i="6"/>
  <c r="R60" i="6"/>
  <c r="P48" i="6"/>
  <c r="Q44" i="6" s="1"/>
  <c r="T15" i="6"/>
  <c r="U11" i="6" s="1"/>
  <c r="T14" i="6"/>
  <c r="U22" i="6"/>
  <c r="V17" i="6" s="1"/>
  <c r="U21" i="6"/>
  <c r="U28" i="6"/>
  <c r="V24" i="6" s="1"/>
  <c r="U27" i="6"/>
  <c r="T13" i="5"/>
  <c r="T14" i="5"/>
  <c r="U10" i="5" s="1"/>
  <c r="AB28" i="5"/>
  <c r="AB23" i="5"/>
  <c r="AH10" i="3"/>
  <c r="S7" i="3"/>
  <c r="T5" i="3" s="1"/>
  <c r="P15" i="3"/>
  <c r="Q13" i="3" s="1"/>
  <c r="T6" i="3"/>
  <c r="T7" i="3" s="1"/>
  <c r="U5" i="3" s="1"/>
  <c r="N35" i="7" l="1"/>
  <c r="O35" i="7" s="1"/>
  <c r="U14" i="7"/>
  <c r="U15" i="7" s="1"/>
  <c r="V11" i="7" s="1"/>
  <c r="V160" i="6"/>
  <c r="W156" i="6" s="1"/>
  <c r="V159" i="6"/>
  <c r="V153" i="6"/>
  <c r="V154" i="6" s="1"/>
  <c r="W149" i="6" s="1"/>
  <c r="U146" i="6"/>
  <c r="U147" i="6" s="1"/>
  <c r="V143" i="6" s="1"/>
  <c r="S120" i="6"/>
  <c r="S121" i="6" s="1"/>
  <c r="T116" i="6" s="1"/>
  <c r="T126" i="6"/>
  <c r="T127" i="6" s="1"/>
  <c r="U123" i="6" s="1"/>
  <c r="Q113" i="6"/>
  <c r="S87" i="6"/>
  <c r="S88" i="6" s="1"/>
  <c r="T83" i="6" s="1"/>
  <c r="S80" i="6"/>
  <c r="S81" i="6" s="1"/>
  <c r="T77" i="6" s="1"/>
  <c r="S93" i="6"/>
  <c r="S94" i="6" s="1"/>
  <c r="T90" i="6" s="1"/>
  <c r="Q47" i="6"/>
  <c r="R61" i="6"/>
  <c r="S57" i="6" s="1"/>
  <c r="Q55" i="6"/>
  <c r="R50" i="6" s="1"/>
  <c r="V28" i="6"/>
  <c r="W24" i="6" s="1"/>
  <c r="V27" i="6"/>
  <c r="V22" i="6"/>
  <c r="W17" i="6" s="1"/>
  <c r="V21" i="6"/>
  <c r="U15" i="6"/>
  <c r="V11" i="6" s="1"/>
  <c r="U14" i="6"/>
  <c r="U13" i="5"/>
  <c r="U14" i="5" s="1"/>
  <c r="V10" i="5" s="1"/>
  <c r="V13" i="5" s="1"/>
  <c r="V14" i="5" s="1"/>
  <c r="W10" i="5" s="1"/>
  <c r="W13" i="5" s="1"/>
  <c r="W14" i="5" s="1"/>
  <c r="X10" i="5" s="1"/>
  <c r="X13" i="5" s="1"/>
  <c r="X14" i="5" s="1"/>
  <c r="Y10" i="5" s="1"/>
  <c r="Y13" i="5" s="1"/>
  <c r="Y14" i="5" s="1"/>
  <c r="Z10" i="5" s="1"/>
  <c r="Z13" i="5" s="1"/>
  <c r="Z14" i="5" s="1"/>
  <c r="AA10" i="5" s="1"/>
  <c r="AB27" i="5"/>
  <c r="AC23" i="5" s="1"/>
  <c r="AH11" i="3"/>
  <c r="AI9" i="3" s="1"/>
  <c r="AI10" i="3"/>
  <c r="AI11" i="3" s="1"/>
  <c r="AJ9" i="3" s="1"/>
  <c r="Q15" i="3"/>
  <c r="R13" i="3" s="1"/>
  <c r="Q14" i="3"/>
  <c r="U6" i="3"/>
  <c r="U7" i="3" s="1"/>
  <c r="V5" i="3" s="1"/>
  <c r="K41" i="7" l="1"/>
  <c r="N36" i="7"/>
  <c r="L41" i="7" s="1"/>
  <c r="M41" i="7"/>
  <c r="V14" i="7"/>
  <c r="V15" i="7" s="1"/>
  <c r="W11" i="7" s="1"/>
  <c r="V146" i="6"/>
  <c r="V147" i="6" s="1"/>
  <c r="W143" i="6" s="1"/>
  <c r="W153" i="6"/>
  <c r="W154" i="6" s="1"/>
  <c r="X149" i="6" s="1"/>
  <c r="W159" i="6"/>
  <c r="W160" i="6" s="1"/>
  <c r="X156" i="6" s="1"/>
  <c r="U126" i="6"/>
  <c r="U127" i="6" s="1"/>
  <c r="V123" i="6" s="1"/>
  <c r="T120" i="6"/>
  <c r="T121" i="6" s="1"/>
  <c r="U116" i="6" s="1"/>
  <c r="Q114" i="6"/>
  <c r="R110" i="6" s="1"/>
  <c r="T93" i="6"/>
  <c r="T94" i="6" s="1"/>
  <c r="U90" i="6" s="1"/>
  <c r="T87" i="6"/>
  <c r="T88" i="6" s="1"/>
  <c r="U83" i="6" s="1"/>
  <c r="T80" i="6"/>
  <c r="T81" i="6" s="1"/>
  <c r="U77" i="6" s="1"/>
  <c r="R54" i="6"/>
  <c r="R55" i="6" s="1"/>
  <c r="S50" i="6" s="1"/>
  <c r="S60" i="6"/>
  <c r="S61" i="6" s="1"/>
  <c r="T57" i="6" s="1"/>
  <c r="Q48" i="6"/>
  <c r="R44" i="6" s="1"/>
  <c r="V15" i="6"/>
  <c r="W11" i="6" s="1"/>
  <c r="V14" i="6"/>
  <c r="W21" i="6"/>
  <c r="W22" i="6" s="1"/>
  <c r="X17" i="6" s="1"/>
  <c r="W27" i="6"/>
  <c r="W28" i="6" s="1"/>
  <c r="X24" i="6" s="1"/>
  <c r="AA13" i="5"/>
  <c r="AA14" i="5"/>
  <c r="AC26" i="5"/>
  <c r="AC27" i="5" s="1"/>
  <c r="AD23" i="5" s="1"/>
  <c r="AJ10" i="3"/>
  <c r="AJ11" i="3" s="1"/>
  <c r="AK9" i="3" s="1"/>
  <c r="R14" i="3"/>
  <c r="R15" i="3" s="1"/>
  <c r="S13" i="3" s="1"/>
  <c r="V6" i="3"/>
  <c r="V7" i="3" s="1"/>
  <c r="W5" i="3" s="1"/>
  <c r="W14" i="7" l="1"/>
  <c r="W15" i="7" s="1"/>
  <c r="X11" i="7" s="1"/>
  <c r="X153" i="6"/>
  <c r="X154" i="6" s="1"/>
  <c r="Y149" i="6" s="1"/>
  <c r="X159" i="6"/>
  <c r="X160" i="6" s="1"/>
  <c r="Y156" i="6" s="1"/>
  <c r="W146" i="6"/>
  <c r="W147" i="6" s="1"/>
  <c r="X143" i="6" s="1"/>
  <c r="V126" i="6"/>
  <c r="V127" i="6" s="1"/>
  <c r="W123" i="6" s="1"/>
  <c r="R113" i="6"/>
  <c r="R114" i="6" s="1"/>
  <c r="S110" i="6" s="1"/>
  <c r="U120" i="6"/>
  <c r="U121" i="6" s="1"/>
  <c r="V116" i="6" s="1"/>
  <c r="U80" i="6"/>
  <c r="U81" i="6" s="1"/>
  <c r="V77" i="6" s="1"/>
  <c r="U93" i="6"/>
  <c r="U94" i="6" s="1"/>
  <c r="V90" i="6" s="1"/>
  <c r="U87" i="6"/>
  <c r="U88" i="6" s="1"/>
  <c r="V83" i="6" s="1"/>
  <c r="S54" i="6"/>
  <c r="S55" i="6" s="1"/>
  <c r="T50" i="6" s="1"/>
  <c r="R47" i="6"/>
  <c r="R48" i="6" s="1"/>
  <c r="S44" i="6" s="1"/>
  <c r="T60" i="6"/>
  <c r="T61" i="6" s="1"/>
  <c r="U57" i="6" s="1"/>
  <c r="X22" i="6"/>
  <c r="Y17" i="6" s="1"/>
  <c r="X21" i="6"/>
  <c r="X28" i="6"/>
  <c r="Y24" i="6" s="1"/>
  <c r="X27" i="6"/>
  <c r="W15" i="6"/>
  <c r="X11" i="6" s="1"/>
  <c r="W14" i="6"/>
  <c r="AD26" i="5"/>
  <c r="AD27" i="5" s="1"/>
  <c r="AE23" i="5" s="1"/>
  <c r="AK10" i="3"/>
  <c r="AK11" i="3" s="1"/>
  <c r="AL9" i="3" s="1"/>
  <c r="S14" i="3"/>
  <c r="S15" i="3" s="1"/>
  <c r="T13" i="3" s="1"/>
  <c r="W6" i="3"/>
  <c r="W7" i="3" s="1"/>
  <c r="X5" i="3" s="1"/>
  <c r="X14" i="7" l="1"/>
  <c r="X15" i="7" s="1"/>
  <c r="Y11" i="7" s="1"/>
  <c r="X146" i="6"/>
  <c r="X147" i="6" s="1"/>
  <c r="Y143" i="6" s="1"/>
  <c r="Y159" i="6"/>
  <c r="Y160" i="6" s="1"/>
  <c r="Z156" i="6" s="1"/>
  <c r="Y154" i="6"/>
  <c r="Z149" i="6" s="1"/>
  <c r="Y153" i="6"/>
  <c r="S113" i="6"/>
  <c r="S114" i="6" s="1"/>
  <c r="T110" i="6" s="1"/>
  <c r="V120" i="6"/>
  <c r="V121" i="6" s="1"/>
  <c r="W116" i="6" s="1"/>
  <c r="W126" i="6"/>
  <c r="W127" i="6" s="1"/>
  <c r="X123" i="6" s="1"/>
  <c r="V80" i="6"/>
  <c r="V81" i="6" s="1"/>
  <c r="W77" i="6" s="1"/>
  <c r="V87" i="6"/>
  <c r="V88" i="6" s="1"/>
  <c r="W83" i="6" s="1"/>
  <c r="V93" i="6"/>
  <c r="V94" i="6" s="1"/>
  <c r="W90" i="6" s="1"/>
  <c r="S47" i="6"/>
  <c r="S48" i="6" s="1"/>
  <c r="T44" i="6" s="1"/>
  <c r="U60" i="6"/>
  <c r="U61" i="6" s="1"/>
  <c r="V57" i="6" s="1"/>
  <c r="T54" i="6"/>
  <c r="T55" i="6" s="1"/>
  <c r="U50" i="6" s="1"/>
  <c r="X15" i="6"/>
  <c r="Y11" i="6" s="1"/>
  <c r="X14" i="6"/>
  <c r="Y28" i="6"/>
  <c r="Z24" i="6" s="1"/>
  <c r="Y27" i="6"/>
  <c r="Y22" i="6"/>
  <c r="Z17" i="6" s="1"/>
  <c r="Y21" i="6"/>
  <c r="AE26" i="5"/>
  <c r="AE27" i="5" s="1"/>
  <c r="AF23" i="5" s="1"/>
  <c r="AL11" i="3"/>
  <c r="AM9" i="3" s="1"/>
  <c r="AL10" i="3"/>
  <c r="T14" i="3"/>
  <c r="T15" i="3" s="1"/>
  <c r="U13" i="3" s="1"/>
  <c r="X6" i="3"/>
  <c r="X7" i="3" s="1"/>
  <c r="Y5" i="3" s="1"/>
  <c r="J41" i="7" l="1"/>
  <c r="O41" i="7" s="1"/>
  <c r="O43" i="7" s="1"/>
  <c r="O34" i="7"/>
  <c r="O36" i="7"/>
  <c r="P31" i="7" s="1"/>
  <c r="P33" i="7" s="1"/>
  <c r="Y14" i="7"/>
  <c r="Y15" i="7" s="1"/>
  <c r="Z11" i="7" s="1"/>
  <c r="Z153" i="6"/>
  <c r="Z154" i="6" s="1"/>
  <c r="AA149" i="6" s="1"/>
  <c r="Z159" i="6"/>
  <c r="Z160" i="6" s="1"/>
  <c r="AA156" i="6" s="1"/>
  <c r="Y146" i="6"/>
  <c r="Y147" i="6" s="1"/>
  <c r="Z143" i="6" s="1"/>
  <c r="W120" i="6"/>
  <c r="W121" i="6" s="1"/>
  <c r="X116" i="6" s="1"/>
  <c r="T113" i="6"/>
  <c r="T114" i="6" s="1"/>
  <c r="U110" i="6" s="1"/>
  <c r="X126" i="6"/>
  <c r="X127" i="6" s="1"/>
  <c r="Y123" i="6" s="1"/>
  <c r="W93" i="6"/>
  <c r="W94" i="6" s="1"/>
  <c r="X90" i="6" s="1"/>
  <c r="W80" i="6"/>
  <c r="W81" i="6" s="1"/>
  <c r="X77" i="6" s="1"/>
  <c r="W87" i="6"/>
  <c r="W88" i="6" s="1"/>
  <c r="X83" i="6" s="1"/>
  <c r="V60" i="6"/>
  <c r="V61" i="6" s="1"/>
  <c r="W57" i="6" s="1"/>
  <c r="U54" i="6"/>
  <c r="U55" i="6" s="1"/>
  <c r="V50" i="6" s="1"/>
  <c r="T47" i="6"/>
  <c r="T48" i="6" s="1"/>
  <c r="U44" i="6" s="1"/>
  <c r="Z22" i="6"/>
  <c r="AA17" i="6" s="1"/>
  <c r="Z21" i="6"/>
  <c r="Z28" i="6"/>
  <c r="AA24" i="6" s="1"/>
  <c r="Z27" i="6"/>
  <c r="Y15" i="6"/>
  <c r="Z11" i="6" s="1"/>
  <c r="Y14" i="6"/>
  <c r="AF26" i="5"/>
  <c r="AF27" i="5" s="1"/>
  <c r="AG23" i="5" s="1"/>
  <c r="AM10" i="3"/>
  <c r="AM11" i="3" s="1"/>
  <c r="AN9" i="3" s="1"/>
  <c r="U14" i="3"/>
  <c r="U15" i="3" s="1"/>
  <c r="V13" i="3" s="1"/>
  <c r="Y6" i="3"/>
  <c r="Y7" i="3" s="1"/>
  <c r="Z5" i="3" s="1"/>
  <c r="Z14" i="7" l="1"/>
  <c r="Z15" i="7" s="1"/>
  <c r="AA11" i="7" s="1"/>
  <c r="Z146" i="6"/>
  <c r="Z147" i="6" s="1"/>
  <c r="AA143" i="6" s="1"/>
  <c r="AA159" i="6"/>
  <c r="AB159" i="6" s="1"/>
  <c r="AA153" i="6"/>
  <c r="AB153" i="6" s="1"/>
  <c r="Y126" i="6"/>
  <c r="Y127" i="6" s="1"/>
  <c r="Z123" i="6" s="1"/>
  <c r="U113" i="6"/>
  <c r="U114" i="6" s="1"/>
  <c r="V110" i="6" s="1"/>
  <c r="X120" i="6"/>
  <c r="X121" i="6" s="1"/>
  <c r="Y116" i="6" s="1"/>
  <c r="X87" i="6"/>
  <c r="X88" i="6"/>
  <c r="Y83" i="6" s="1"/>
  <c r="X93" i="6"/>
  <c r="X94" i="6" s="1"/>
  <c r="Y90" i="6" s="1"/>
  <c r="X80" i="6"/>
  <c r="X81" i="6" s="1"/>
  <c r="Y77" i="6" s="1"/>
  <c r="V54" i="6"/>
  <c r="V55" i="6" s="1"/>
  <c r="W50" i="6" s="1"/>
  <c r="U47" i="6"/>
  <c r="U48" i="6" s="1"/>
  <c r="V44" i="6" s="1"/>
  <c r="W60" i="6"/>
  <c r="W61" i="6" s="1"/>
  <c r="X57" i="6" s="1"/>
  <c r="Z15" i="6"/>
  <c r="AA11" i="6" s="1"/>
  <c r="Z14" i="6"/>
  <c r="AA27" i="6"/>
  <c r="AB27" i="6" s="1"/>
  <c r="AA21" i="6"/>
  <c r="AB21" i="6" s="1"/>
  <c r="AG26" i="5"/>
  <c r="AN10" i="3"/>
  <c r="AO10" i="3" s="1"/>
  <c r="V15" i="3"/>
  <c r="W13" i="3" s="1"/>
  <c r="V14" i="3"/>
  <c r="Z6" i="3"/>
  <c r="Z7" i="3" s="1"/>
  <c r="AA5" i="3" s="1"/>
  <c r="P34" i="7" l="1"/>
  <c r="P35" i="7" s="1"/>
  <c r="AA14" i="7"/>
  <c r="AB14" i="7" s="1"/>
  <c r="AA146" i="6"/>
  <c r="AB146" i="6" s="1"/>
  <c r="AA154" i="6"/>
  <c r="AA160" i="6"/>
  <c r="V113" i="6"/>
  <c r="V114" i="6" s="1"/>
  <c r="W110" i="6" s="1"/>
  <c r="Y120" i="6"/>
  <c r="Y121" i="6" s="1"/>
  <c r="Z116" i="6" s="1"/>
  <c r="Z126" i="6"/>
  <c r="Z127" i="6" s="1"/>
  <c r="AA123" i="6" s="1"/>
  <c r="Y93" i="6"/>
  <c r="Y94" i="6"/>
  <c r="Z90" i="6" s="1"/>
  <c r="Y80" i="6"/>
  <c r="Y81" i="6" s="1"/>
  <c r="Z77" i="6" s="1"/>
  <c r="Y87" i="6"/>
  <c r="Y88" i="6" s="1"/>
  <c r="Z83" i="6" s="1"/>
  <c r="V47" i="6"/>
  <c r="V48" i="6" s="1"/>
  <c r="W44" i="6" s="1"/>
  <c r="X60" i="6"/>
  <c r="X61" i="6" s="1"/>
  <c r="Y57" i="6" s="1"/>
  <c r="W54" i="6"/>
  <c r="W55" i="6" s="1"/>
  <c r="X50" i="6" s="1"/>
  <c r="AA14" i="6"/>
  <c r="AB14" i="6" s="1"/>
  <c r="AA22" i="6"/>
  <c r="AA28" i="6"/>
  <c r="AG27" i="5"/>
  <c r="AH23" i="5" s="1"/>
  <c r="AN11" i="3"/>
  <c r="W15" i="3"/>
  <c r="X13" i="3" s="1"/>
  <c r="W14" i="3"/>
  <c r="AA6" i="3"/>
  <c r="AB6" i="3" s="1"/>
  <c r="P36" i="7" l="1"/>
  <c r="Q31" i="7" s="1"/>
  <c r="Q33" i="7" s="1"/>
  <c r="AA15" i="7"/>
  <c r="AB16" i="7" s="1"/>
  <c r="AB28" i="7"/>
  <c r="AB21" i="7"/>
  <c r="AB11" i="7"/>
  <c r="AB15" i="7" s="1"/>
  <c r="AC11" i="7" s="1"/>
  <c r="AB161" i="6"/>
  <c r="AB156" i="6"/>
  <c r="AB155" i="6"/>
  <c r="AB149" i="6"/>
  <c r="AA147" i="6"/>
  <c r="Z120" i="6"/>
  <c r="Z121" i="6" s="1"/>
  <c r="AA116" i="6" s="1"/>
  <c r="AA126" i="6"/>
  <c r="AB126" i="6" s="1"/>
  <c r="AA127" i="6"/>
  <c r="W113" i="6"/>
  <c r="W114" i="6" s="1"/>
  <c r="X110" i="6" s="1"/>
  <c r="Z80" i="6"/>
  <c r="Z81" i="6" s="1"/>
  <c r="AA77" i="6" s="1"/>
  <c r="Z87" i="6"/>
  <c r="Z88" i="6" s="1"/>
  <c r="AA83" i="6" s="1"/>
  <c r="Z93" i="6"/>
  <c r="Z94" i="6" s="1"/>
  <c r="AA90" i="6" s="1"/>
  <c r="X54" i="6"/>
  <c r="X55" i="6" s="1"/>
  <c r="Y50" i="6" s="1"/>
  <c r="W47" i="6"/>
  <c r="W48" i="6" s="1"/>
  <c r="X44" i="6" s="1"/>
  <c r="Y60" i="6"/>
  <c r="Y61" i="6" s="1"/>
  <c r="Z57" i="6" s="1"/>
  <c r="AB29" i="6"/>
  <c r="AB24" i="6"/>
  <c r="AB23" i="6"/>
  <c r="AB17" i="6"/>
  <c r="AA15" i="6"/>
  <c r="AH26" i="5"/>
  <c r="AO9" i="3"/>
  <c r="AO11" i="3"/>
  <c r="AK19" i="3"/>
  <c r="X14" i="3"/>
  <c r="X15" i="3" s="1"/>
  <c r="Y13" i="3" s="1"/>
  <c r="AA7" i="3"/>
  <c r="Q34" i="7" l="1"/>
  <c r="Q35" i="7" s="1"/>
  <c r="AB24" i="7"/>
  <c r="AB29" i="7" s="1"/>
  <c r="AC14" i="7"/>
  <c r="AC15" i="7" s="1"/>
  <c r="AD11" i="7" s="1"/>
  <c r="AB154" i="6"/>
  <c r="AC149" i="6" s="1"/>
  <c r="AB148" i="6"/>
  <c r="AB143" i="6"/>
  <c r="AB160" i="6"/>
  <c r="AC156" i="6" s="1"/>
  <c r="X113" i="6"/>
  <c r="X114" i="6" s="1"/>
  <c r="Y110" i="6" s="1"/>
  <c r="AA120" i="6"/>
  <c r="AB120" i="6" s="1"/>
  <c r="AA121" i="6"/>
  <c r="AB128" i="6"/>
  <c r="AB123" i="6"/>
  <c r="AA93" i="6"/>
  <c r="AB93" i="6" s="1"/>
  <c r="AA80" i="6"/>
  <c r="AB80" i="6" s="1"/>
  <c r="AA87" i="6"/>
  <c r="AB87" i="6" s="1"/>
  <c r="X47" i="6"/>
  <c r="X48" i="6" s="1"/>
  <c r="Y44" i="6" s="1"/>
  <c r="Z60" i="6"/>
  <c r="Z61" i="6" s="1"/>
  <c r="AA57" i="6" s="1"/>
  <c r="Y54" i="6"/>
  <c r="Y55" i="6" s="1"/>
  <c r="Z50" i="6" s="1"/>
  <c r="AB22" i="6"/>
  <c r="AC17" i="6" s="1"/>
  <c r="AB16" i="6"/>
  <c r="AB11" i="6"/>
  <c r="AB28" i="6"/>
  <c r="AC24" i="6" s="1"/>
  <c r="AH27" i="5"/>
  <c r="AI23" i="5" s="1"/>
  <c r="W19" i="3"/>
  <c r="Y14" i="3"/>
  <c r="Y15" i="3" s="1"/>
  <c r="Z13" i="3" s="1"/>
  <c r="Q36" i="7" l="1"/>
  <c r="R31" i="7" s="1"/>
  <c r="R33" i="7" s="1"/>
  <c r="R34" i="7" s="1"/>
  <c r="R35" i="7" s="1"/>
  <c r="R36" i="7" s="1"/>
  <c r="S31" i="7" s="1"/>
  <c r="S33" i="7" s="1"/>
  <c r="S34" i="7" s="1"/>
  <c r="S35" i="7" s="1"/>
  <c r="S36" i="7" s="1"/>
  <c r="T31" i="7" s="1"/>
  <c r="T33" i="7" s="1"/>
  <c r="T34" i="7" s="1"/>
  <c r="T35" i="7" s="1"/>
  <c r="T36" i="7" s="1"/>
  <c r="U31" i="7" s="1"/>
  <c r="U33" i="7" s="1"/>
  <c r="U34" i="7" s="1"/>
  <c r="U35" i="7" s="1"/>
  <c r="U36" i="7" s="1"/>
  <c r="V31" i="7" s="1"/>
  <c r="V33" i="7" s="1"/>
  <c r="V34" i="7" s="1"/>
  <c r="V35" i="7" s="1"/>
  <c r="V36" i="7" s="1"/>
  <c r="W31" i="7" s="1"/>
  <c r="W33" i="7" s="1"/>
  <c r="W34" i="7" s="1"/>
  <c r="W35" i="7" s="1"/>
  <c r="W36" i="7" s="1"/>
  <c r="X31" i="7" s="1"/>
  <c r="X33" i="7" s="1"/>
  <c r="X34" i="7" s="1"/>
  <c r="X35" i="7" s="1"/>
  <c r="X36" i="7" s="1"/>
  <c r="Y31" i="7" s="1"/>
  <c r="Y33" i="7" s="1"/>
  <c r="Y34" i="7" s="1"/>
  <c r="Y35" i="7" s="1"/>
  <c r="Y36" i="7" s="1"/>
  <c r="Z31" i="7" s="1"/>
  <c r="Z33" i="7" s="1"/>
  <c r="Z34" i="7" s="1"/>
  <c r="Z35" i="7" s="1"/>
  <c r="Z36" i="7" s="1"/>
  <c r="AA31" i="7" s="1"/>
  <c r="AB17" i="7"/>
  <c r="AB22" i="7" s="1"/>
  <c r="AC17" i="7" s="1"/>
  <c r="AD14" i="7"/>
  <c r="AD15" i="7" s="1"/>
  <c r="AE11" i="7" s="1"/>
  <c r="AC160" i="6"/>
  <c r="AD156" i="6" s="1"/>
  <c r="AC159" i="6"/>
  <c r="AB147" i="6"/>
  <c r="AC143" i="6" s="1"/>
  <c r="AC154" i="6"/>
  <c r="AD149" i="6" s="1"/>
  <c r="AC153" i="6"/>
  <c r="Y113" i="6"/>
  <c r="Y114" i="6" s="1"/>
  <c r="Z110" i="6" s="1"/>
  <c r="AB127" i="6"/>
  <c r="AC123" i="6" s="1"/>
  <c r="AB122" i="6"/>
  <c r="AB116" i="6"/>
  <c r="AA88" i="6"/>
  <c r="AA81" i="6"/>
  <c r="AA94" i="6"/>
  <c r="AA60" i="6"/>
  <c r="AB60" i="6" s="1"/>
  <c r="Z54" i="6"/>
  <c r="Z55" i="6" s="1"/>
  <c r="AA50" i="6" s="1"/>
  <c r="Y47" i="6"/>
  <c r="Y48" i="6" s="1"/>
  <c r="Z44" i="6" s="1"/>
  <c r="AC28" i="6"/>
  <c r="AD24" i="6" s="1"/>
  <c r="AC27" i="6"/>
  <c r="AB15" i="6"/>
  <c r="AC11" i="6" s="1"/>
  <c r="AC22" i="6"/>
  <c r="AD17" i="6" s="1"/>
  <c r="AC21" i="6"/>
  <c r="AI26" i="5"/>
  <c r="AI27" i="5" s="1"/>
  <c r="AJ23" i="5" s="1"/>
  <c r="Z15" i="3"/>
  <c r="AA13" i="3" s="1"/>
  <c r="Z14" i="3"/>
  <c r="AB20" i="5"/>
  <c r="AA33" i="7" l="1"/>
  <c r="AB33" i="7" s="1"/>
  <c r="X41" i="7" s="1"/>
  <c r="AC21" i="7"/>
  <c r="AC22" i="7" s="1"/>
  <c r="AD17" i="7" s="1"/>
  <c r="AE14" i="7"/>
  <c r="AE15" i="7" s="1"/>
  <c r="AF11" i="7" s="1"/>
  <c r="AD153" i="6"/>
  <c r="AD154" i="6" s="1"/>
  <c r="AE149" i="6" s="1"/>
  <c r="AD159" i="6"/>
  <c r="AD160" i="6" s="1"/>
  <c r="AE156" i="6" s="1"/>
  <c r="AC146" i="6"/>
  <c r="Z113" i="6"/>
  <c r="Z114" i="6" s="1"/>
  <c r="AA110" i="6" s="1"/>
  <c r="AB121" i="6"/>
  <c r="AC116" i="6" s="1"/>
  <c r="AC126" i="6"/>
  <c r="AB95" i="6"/>
  <c r="AB90" i="6"/>
  <c r="AB89" i="6"/>
  <c r="AB83" i="6"/>
  <c r="AB82" i="6"/>
  <c r="AB77" i="6"/>
  <c r="AA54" i="6"/>
  <c r="AB54" i="6" s="1"/>
  <c r="Z47" i="6"/>
  <c r="Z48" i="6" s="1"/>
  <c r="AA44" i="6" s="1"/>
  <c r="AA61" i="6"/>
  <c r="AD22" i="6"/>
  <c r="AE17" i="6" s="1"/>
  <c r="AD21" i="6"/>
  <c r="AD28" i="6"/>
  <c r="AE24" i="6" s="1"/>
  <c r="AD27" i="6"/>
  <c r="AC14" i="6"/>
  <c r="AJ26" i="5"/>
  <c r="AJ27" i="5" s="1"/>
  <c r="AK23" i="5" s="1"/>
  <c r="AB13" i="5"/>
  <c r="AC6" i="3"/>
  <c r="AA15" i="3"/>
  <c r="AA14" i="3"/>
  <c r="AB14" i="3" s="1"/>
  <c r="AA34" i="7" l="1"/>
  <c r="AA35" i="7" s="1"/>
  <c r="AB35" i="7" s="1"/>
  <c r="AD21" i="7"/>
  <c r="AD22" i="7"/>
  <c r="AE17" i="7" s="1"/>
  <c r="AF14" i="7"/>
  <c r="AF15" i="7" s="1"/>
  <c r="AG11" i="7" s="1"/>
  <c r="AE159" i="6"/>
  <c r="AE160" i="6"/>
  <c r="AF156" i="6" s="1"/>
  <c r="AE153" i="6"/>
  <c r="AE154" i="6"/>
  <c r="AF149" i="6" s="1"/>
  <c r="AC147" i="6"/>
  <c r="AD143" i="6" s="1"/>
  <c r="AA113" i="6"/>
  <c r="AB113" i="6" s="1"/>
  <c r="AC121" i="6"/>
  <c r="AD116" i="6" s="1"/>
  <c r="AC120" i="6"/>
  <c r="AC127" i="6"/>
  <c r="AD123" i="6" s="1"/>
  <c r="AB81" i="6"/>
  <c r="AC77" i="6" s="1"/>
  <c r="AB88" i="6"/>
  <c r="AC83" i="6" s="1"/>
  <c r="AB94" i="6"/>
  <c r="AC90" i="6" s="1"/>
  <c r="AA47" i="6"/>
  <c r="AB47" i="6" s="1"/>
  <c r="AB62" i="6"/>
  <c r="AB57" i="6"/>
  <c r="AA55" i="6"/>
  <c r="AE27" i="6"/>
  <c r="AE28" i="6"/>
  <c r="AF24" i="6" s="1"/>
  <c r="AE21" i="6"/>
  <c r="AE22" i="6"/>
  <c r="AF17" i="6" s="1"/>
  <c r="AC15" i="6"/>
  <c r="AD11" i="6" s="1"/>
  <c r="AK26" i="5"/>
  <c r="AK27" i="5" s="1"/>
  <c r="AL23" i="5" s="1"/>
  <c r="AB22" i="5"/>
  <c r="AB16" i="5"/>
  <c r="AB10" i="5"/>
  <c r="AB15" i="5"/>
  <c r="AC7" i="3"/>
  <c r="AD5" i="3" s="1"/>
  <c r="AD6" i="3" s="1"/>
  <c r="AE21" i="7" l="1"/>
  <c r="AE22" i="7" s="1"/>
  <c r="AF17" i="7" s="1"/>
  <c r="AG14" i="7"/>
  <c r="AG15" i="7" s="1"/>
  <c r="AH11" i="7" s="1"/>
  <c r="AF153" i="6"/>
  <c r="AF154" i="6" s="1"/>
  <c r="AG149" i="6" s="1"/>
  <c r="AF160" i="6"/>
  <c r="AG156" i="6" s="1"/>
  <c r="AF159" i="6"/>
  <c r="AD146" i="6"/>
  <c r="AD147" i="6" s="1"/>
  <c r="AE143" i="6" s="1"/>
  <c r="AD126" i="6"/>
  <c r="AD120" i="6"/>
  <c r="AD121" i="6" s="1"/>
  <c r="AE116" i="6" s="1"/>
  <c r="AA114" i="6"/>
  <c r="AC88" i="6"/>
  <c r="AD83" i="6" s="1"/>
  <c r="AC87" i="6"/>
  <c r="AC81" i="6"/>
  <c r="AD77" i="6" s="1"/>
  <c r="AC80" i="6"/>
  <c r="AC93" i="6"/>
  <c r="AB56" i="6"/>
  <c r="AB50" i="6"/>
  <c r="AB61" i="6"/>
  <c r="AC57" i="6" s="1"/>
  <c r="AA48" i="6"/>
  <c r="AF22" i="6"/>
  <c r="AG17" i="6" s="1"/>
  <c r="AF21" i="6"/>
  <c r="AF28" i="6"/>
  <c r="AG24" i="6" s="1"/>
  <c r="AF27" i="6"/>
  <c r="AD15" i="6"/>
  <c r="AE11" i="6" s="1"/>
  <c r="AD14" i="6"/>
  <c r="AL26" i="5"/>
  <c r="AL27" i="5" s="1"/>
  <c r="AM23" i="5" s="1"/>
  <c r="AB21" i="5"/>
  <c r="AC16" i="5" s="1"/>
  <c r="AB14" i="5"/>
  <c r="AC10" i="5" s="1"/>
  <c r="AC13" i="5" s="1"/>
  <c r="AC14" i="5" s="1"/>
  <c r="AD10" i="5" s="1"/>
  <c r="AD13" i="5" s="1"/>
  <c r="AD14" i="5" s="1"/>
  <c r="AE10" i="5" s="1"/>
  <c r="AE13" i="5" s="1"/>
  <c r="AE14" i="5" s="1"/>
  <c r="AF10" i="5" s="1"/>
  <c r="AF13" i="5" s="1"/>
  <c r="AF14" i="5" s="1"/>
  <c r="AG10" i="5" s="1"/>
  <c r="AG13" i="5" s="1"/>
  <c r="AG14" i="5" s="1"/>
  <c r="AH10" i="5" s="1"/>
  <c r="AH13" i="5" s="1"/>
  <c r="AH14" i="5" s="1"/>
  <c r="AI10" i="5" s="1"/>
  <c r="AI13" i="5" s="1"/>
  <c r="AI14" i="5" s="1"/>
  <c r="AJ10" i="5" s="1"/>
  <c r="AJ13" i="5" s="1"/>
  <c r="AJ14" i="5" s="1"/>
  <c r="AK10" i="5" s="1"/>
  <c r="AK13" i="5" s="1"/>
  <c r="AK14" i="5" s="1"/>
  <c r="AL10" i="5" s="1"/>
  <c r="AL13" i="5" s="1"/>
  <c r="AL14" i="5" s="1"/>
  <c r="AM10" i="5" s="1"/>
  <c r="AM13" i="5" s="1"/>
  <c r="AM14" i="5" s="1"/>
  <c r="AN10" i="5" s="1"/>
  <c r="AN13" i="5" s="1"/>
  <c r="AN14" i="5" s="1"/>
  <c r="AD7" i="3"/>
  <c r="AE5" i="3" s="1"/>
  <c r="AE6" i="3"/>
  <c r="AE7" i="3" s="1"/>
  <c r="AF5" i="3" s="1"/>
  <c r="Y19" i="3"/>
  <c r="AB19" i="3" s="1"/>
  <c r="AC14" i="3"/>
  <c r="AA36" i="7" l="1"/>
  <c r="AF21" i="7"/>
  <c r="AF22" i="7" s="1"/>
  <c r="AG17" i="7" s="1"/>
  <c r="AH14" i="7"/>
  <c r="AH15" i="7" s="1"/>
  <c r="AI11" i="7" s="1"/>
  <c r="AE146" i="6"/>
  <c r="AE147" i="6" s="1"/>
  <c r="AF143" i="6" s="1"/>
  <c r="AG160" i="6"/>
  <c r="AH156" i="6" s="1"/>
  <c r="AG159" i="6"/>
  <c r="AG154" i="6"/>
  <c r="AH149" i="6" s="1"/>
  <c r="AG153" i="6"/>
  <c r="AE120" i="6"/>
  <c r="AE121" i="6" s="1"/>
  <c r="AF116" i="6" s="1"/>
  <c r="AB115" i="6"/>
  <c r="AB110" i="6"/>
  <c r="AD127" i="6"/>
  <c r="AE123" i="6" s="1"/>
  <c r="AD80" i="6"/>
  <c r="AD81" i="6" s="1"/>
  <c r="AE77" i="6" s="1"/>
  <c r="AD88" i="6"/>
  <c r="AE83" i="6" s="1"/>
  <c r="AD87" i="6"/>
  <c r="AC94" i="6"/>
  <c r="AD90" i="6" s="1"/>
  <c r="AC60" i="6"/>
  <c r="AB55" i="6"/>
  <c r="AC50" i="6" s="1"/>
  <c r="AB49" i="6"/>
  <c r="AB44" i="6"/>
  <c r="AE15" i="6"/>
  <c r="AF11" i="6" s="1"/>
  <c r="AE14" i="6"/>
  <c r="AG28" i="6"/>
  <c r="AH24" i="6" s="1"/>
  <c r="AG27" i="6"/>
  <c r="AG22" i="6"/>
  <c r="AH17" i="6" s="1"/>
  <c r="AG21" i="6"/>
  <c r="AC20" i="5"/>
  <c r="AC21" i="5" s="1"/>
  <c r="AD16" i="5" s="1"/>
  <c r="AM26" i="5"/>
  <c r="AM27" i="5" s="1"/>
  <c r="AN23" i="5" s="1"/>
  <c r="AC15" i="3"/>
  <c r="AD13" i="3" s="1"/>
  <c r="AD14" i="3" s="1"/>
  <c r="AF6" i="3"/>
  <c r="AB37" i="7" l="1"/>
  <c r="Y41" i="7" s="1"/>
  <c r="AB31" i="7"/>
  <c r="AG21" i="7"/>
  <c r="AG22" i="7" s="1"/>
  <c r="AH17" i="7" s="1"/>
  <c r="AI14" i="7"/>
  <c r="AI15" i="7" s="1"/>
  <c r="AJ11" i="7" s="1"/>
  <c r="AH153" i="6"/>
  <c r="AH154" i="6" s="1"/>
  <c r="AI149" i="6" s="1"/>
  <c r="AH160" i="6"/>
  <c r="AI156" i="6" s="1"/>
  <c r="AH159" i="6"/>
  <c r="AF146" i="6"/>
  <c r="AF147" i="6" s="1"/>
  <c r="AG143" i="6" s="1"/>
  <c r="AB114" i="6"/>
  <c r="AC110" i="6" s="1"/>
  <c r="AF120" i="6"/>
  <c r="AF121" i="6" s="1"/>
  <c r="AG116" i="6" s="1"/>
  <c r="AE126" i="6"/>
  <c r="AE127" i="6"/>
  <c r="AF123" i="6" s="1"/>
  <c r="AD93" i="6"/>
  <c r="AE87" i="6"/>
  <c r="AE80" i="6"/>
  <c r="AB48" i="6"/>
  <c r="AC44" i="6" s="1"/>
  <c r="AC54" i="6"/>
  <c r="AC61" i="6"/>
  <c r="AD57" i="6" s="1"/>
  <c r="AH22" i="6"/>
  <c r="AI17" i="6" s="1"/>
  <c r="AH21" i="6"/>
  <c r="AH28" i="6"/>
  <c r="AI24" i="6" s="1"/>
  <c r="AH27" i="6"/>
  <c r="AF15" i="6"/>
  <c r="AG11" i="6" s="1"/>
  <c r="AF14" i="6"/>
  <c r="AD20" i="5"/>
  <c r="AD21" i="5"/>
  <c r="AE16" i="5" s="1"/>
  <c r="AN26" i="5"/>
  <c r="AO26" i="5" s="1"/>
  <c r="AK32" i="5" s="1"/>
  <c r="AO32" i="5" s="1"/>
  <c r="AO34" i="5" s="1"/>
  <c r="AF7" i="3"/>
  <c r="AG5" i="3" s="1"/>
  <c r="AG6" i="3" s="1"/>
  <c r="AG7" i="3" s="1"/>
  <c r="AH5" i="3" s="1"/>
  <c r="AH6" i="3" s="1"/>
  <c r="AH7" i="3" s="1"/>
  <c r="AI5" i="3" s="1"/>
  <c r="AD15" i="3"/>
  <c r="AE13" i="3" s="1"/>
  <c r="W41" i="7" l="1"/>
  <c r="AB41" i="7" s="1"/>
  <c r="AB43" i="7" s="1"/>
  <c r="AB34" i="7"/>
  <c r="AB36" i="7"/>
  <c r="AC31" i="7" s="1"/>
  <c r="AH22" i="7"/>
  <c r="AI17" i="7" s="1"/>
  <c r="AH21" i="7"/>
  <c r="AJ15" i="7"/>
  <c r="AK11" i="7" s="1"/>
  <c r="AJ14" i="7"/>
  <c r="AG146" i="6"/>
  <c r="AG147" i="6" s="1"/>
  <c r="AH143" i="6" s="1"/>
  <c r="AI159" i="6"/>
  <c r="AI160" i="6" s="1"/>
  <c r="AJ156" i="6" s="1"/>
  <c r="AI153" i="6"/>
  <c r="AI154" i="6" s="1"/>
  <c r="AJ149" i="6" s="1"/>
  <c r="AG120" i="6"/>
  <c r="AG121" i="6" s="1"/>
  <c r="AH116" i="6" s="1"/>
  <c r="AF126" i="6"/>
  <c r="AF127" i="6" s="1"/>
  <c r="AG123" i="6" s="1"/>
  <c r="AC113" i="6"/>
  <c r="AE81" i="6"/>
  <c r="AF77" i="6" s="1"/>
  <c r="AE88" i="6"/>
  <c r="AF83" i="6" s="1"/>
  <c r="AD94" i="6"/>
  <c r="AE90" i="6" s="1"/>
  <c r="AD60" i="6"/>
  <c r="AC47" i="6"/>
  <c r="AC48" i="6" s="1"/>
  <c r="AD44" i="6" s="1"/>
  <c r="AC55" i="6"/>
  <c r="AD50" i="6" s="1"/>
  <c r="AG15" i="6"/>
  <c r="AH11" i="6" s="1"/>
  <c r="AG14" i="6"/>
  <c r="AI27" i="6"/>
  <c r="AI28" i="6" s="1"/>
  <c r="AJ24" i="6" s="1"/>
  <c r="AI21" i="6"/>
  <c r="AI22" i="6" s="1"/>
  <c r="AJ17" i="6" s="1"/>
  <c r="AE20" i="5"/>
  <c r="AE21" i="5" s="1"/>
  <c r="AF16" i="5" s="1"/>
  <c r="AN27" i="5"/>
  <c r="AI6" i="3"/>
  <c r="AI7" i="3" s="1"/>
  <c r="AJ5" i="3" s="1"/>
  <c r="AE14" i="3"/>
  <c r="AC33" i="7" l="1"/>
  <c r="AC34" i="7" s="1"/>
  <c r="AC35" i="7" s="1"/>
  <c r="AI21" i="7"/>
  <c r="AI22" i="7" s="1"/>
  <c r="AJ17" i="7" s="1"/>
  <c r="AK14" i="7"/>
  <c r="AK15" i="7" s="1"/>
  <c r="AL11" i="7" s="1"/>
  <c r="AJ159" i="6"/>
  <c r="AJ160" i="6" s="1"/>
  <c r="AK156" i="6" s="1"/>
  <c r="AJ153" i="6"/>
  <c r="AJ154" i="6" s="1"/>
  <c r="AK149" i="6" s="1"/>
  <c r="AH146" i="6"/>
  <c r="AH147" i="6" s="1"/>
  <c r="AI143" i="6" s="1"/>
  <c r="AG126" i="6"/>
  <c r="AG127" i="6" s="1"/>
  <c r="AH123" i="6" s="1"/>
  <c r="AH120" i="6"/>
  <c r="AH121" i="6" s="1"/>
  <c r="AI116" i="6" s="1"/>
  <c r="AC114" i="6"/>
  <c r="AD110" i="6" s="1"/>
  <c r="AF87" i="6"/>
  <c r="AF88" i="6" s="1"/>
  <c r="AG83" i="6" s="1"/>
  <c r="AE93" i="6"/>
  <c r="AE94" i="6" s="1"/>
  <c r="AF90" i="6" s="1"/>
  <c r="AF81" i="6"/>
  <c r="AG77" i="6" s="1"/>
  <c r="AF80" i="6"/>
  <c r="AD54" i="6"/>
  <c r="AD47" i="6"/>
  <c r="AD48" i="6" s="1"/>
  <c r="AE44" i="6" s="1"/>
  <c r="AD61" i="6"/>
  <c r="AE57" i="6" s="1"/>
  <c r="AJ28" i="6"/>
  <c r="AK24" i="6" s="1"/>
  <c r="AJ27" i="6"/>
  <c r="AJ22" i="6"/>
  <c r="AK17" i="6" s="1"/>
  <c r="AJ21" i="6"/>
  <c r="AH15" i="6"/>
  <c r="AI11" i="6" s="1"/>
  <c r="AH14" i="6"/>
  <c r="AF20" i="5"/>
  <c r="AF21" i="5"/>
  <c r="AG16" i="5" s="1"/>
  <c r="AO23" i="5"/>
  <c r="AO28" i="5"/>
  <c r="AE15" i="3"/>
  <c r="AF13" i="3" s="1"/>
  <c r="AJ7" i="3"/>
  <c r="AK5" i="3" s="1"/>
  <c r="AJ6" i="3"/>
  <c r="AF14" i="3"/>
  <c r="AF15" i="3" s="1"/>
  <c r="AG13" i="3" s="1"/>
  <c r="AC36" i="7" l="1"/>
  <c r="AD31" i="7" s="1"/>
  <c r="AD33" i="7" s="1"/>
  <c r="AD34" i="7" s="1"/>
  <c r="AJ21" i="7"/>
  <c r="AJ22" i="7" s="1"/>
  <c r="AK17" i="7" s="1"/>
  <c r="AL14" i="7"/>
  <c r="AL15" i="7" s="1"/>
  <c r="AM11" i="7" s="1"/>
  <c r="AI146" i="6"/>
  <c r="AI147" i="6" s="1"/>
  <c r="AJ143" i="6" s="1"/>
  <c r="AK154" i="6"/>
  <c r="AL149" i="6" s="1"/>
  <c r="AK153" i="6"/>
  <c r="AK160" i="6"/>
  <c r="AL156" i="6" s="1"/>
  <c r="AK159" i="6"/>
  <c r="AI120" i="6"/>
  <c r="AI121" i="6" s="1"/>
  <c r="AJ116" i="6" s="1"/>
  <c r="AH126" i="6"/>
  <c r="AH127" i="6" s="1"/>
  <c r="AI123" i="6" s="1"/>
  <c r="AD113" i="6"/>
  <c r="AG88" i="6"/>
  <c r="AH83" i="6" s="1"/>
  <c r="AG87" i="6"/>
  <c r="AG81" i="6"/>
  <c r="AH77" i="6" s="1"/>
  <c r="AG80" i="6"/>
  <c r="AF93" i="6"/>
  <c r="AF94" i="6" s="1"/>
  <c r="AG90" i="6" s="1"/>
  <c r="AE47" i="6"/>
  <c r="AE61" i="6"/>
  <c r="AF57" i="6" s="1"/>
  <c r="AE60" i="6"/>
  <c r="AD55" i="6"/>
  <c r="AE50" i="6" s="1"/>
  <c r="AI15" i="6"/>
  <c r="AJ11" i="6" s="1"/>
  <c r="AI14" i="6"/>
  <c r="AK22" i="6"/>
  <c r="AL17" i="6" s="1"/>
  <c r="AK21" i="6"/>
  <c r="AK28" i="6"/>
  <c r="AL24" i="6" s="1"/>
  <c r="AK27" i="6"/>
  <c r="AG20" i="5"/>
  <c r="AG21" i="5"/>
  <c r="AH16" i="5" s="1"/>
  <c r="AO27" i="5"/>
  <c r="AK6" i="3"/>
  <c r="AK7" i="3" s="1"/>
  <c r="AL5" i="3" s="1"/>
  <c r="AG14" i="3"/>
  <c r="AD35" i="7" l="1"/>
  <c r="AK21" i="7"/>
  <c r="AK22" i="7" s="1"/>
  <c r="AL17" i="7" s="1"/>
  <c r="AM14" i="7"/>
  <c r="AM15" i="7" s="1"/>
  <c r="AN11" i="7" s="1"/>
  <c r="AL159" i="6"/>
  <c r="AL160" i="6" s="1"/>
  <c r="AM156" i="6" s="1"/>
  <c r="AL153" i="6"/>
  <c r="AL154" i="6" s="1"/>
  <c r="AM149" i="6" s="1"/>
  <c r="AJ146" i="6"/>
  <c r="AJ147" i="6" s="1"/>
  <c r="AK143" i="6" s="1"/>
  <c r="AI126" i="6"/>
  <c r="AI127" i="6" s="1"/>
  <c r="AJ123" i="6" s="1"/>
  <c r="AJ121" i="6"/>
  <c r="AK116" i="6" s="1"/>
  <c r="AJ120" i="6"/>
  <c r="AD114" i="6"/>
  <c r="AE110" i="6" s="1"/>
  <c r="AG93" i="6"/>
  <c r="AG94" i="6" s="1"/>
  <c r="AH90" i="6" s="1"/>
  <c r="AH80" i="6"/>
  <c r="AH81" i="6" s="1"/>
  <c r="AI77" i="6" s="1"/>
  <c r="AH87" i="6"/>
  <c r="AH88" i="6" s="1"/>
  <c r="AI83" i="6" s="1"/>
  <c r="AE54" i="6"/>
  <c r="AE55" i="6" s="1"/>
  <c r="AF50" i="6" s="1"/>
  <c r="AF60" i="6"/>
  <c r="AF61" i="6"/>
  <c r="AG57" i="6" s="1"/>
  <c r="AE48" i="6"/>
  <c r="AF44" i="6" s="1"/>
  <c r="AL28" i="6"/>
  <c r="AM24" i="6" s="1"/>
  <c r="AL27" i="6"/>
  <c r="AL22" i="6"/>
  <c r="AM17" i="6" s="1"/>
  <c r="AL21" i="6"/>
  <c r="AJ15" i="6"/>
  <c r="AK11" i="6" s="1"/>
  <c r="AJ14" i="6"/>
  <c r="AH20" i="5"/>
  <c r="AH21" i="5" s="1"/>
  <c r="AI16" i="5" s="1"/>
  <c r="AG15" i="3"/>
  <c r="AH13" i="3" s="1"/>
  <c r="AL7" i="3"/>
  <c r="AM5" i="3" s="1"/>
  <c r="AM6" i="3" s="1"/>
  <c r="AM7" i="3" s="1"/>
  <c r="AN5" i="3" s="1"/>
  <c r="AL6" i="3"/>
  <c r="AH14" i="3"/>
  <c r="AH15" i="3" s="1"/>
  <c r="AI13" i="3" s="1"/>
  <c r="AD36" i="7" l="1"/>
  <c r="AE31" i="7" s="1"/>
  <c r="AE33" i="7" s="1"/>
  <c r="AE34" i="7" s="1"/>
  <c r="AE35" i="7" s="1"/>
  <c r="AE36" i="7" s="1"/>
  <c r="AF31" i="7" s="1"/>
  <c r="AF33" i="7" s="1"/>
  <c r="AF34" i="7" s="1"/>
  <c r="AF35" i="7" s="1"/>
  <c r="AF36" i="7" s="1"/>
  <c r="AG31" i="7" s="1"/>
  <c r="AG33" i="7" s="1"/>
  <c r="AG34" i="7" s="1"/>
  <c r="AG35" i="7" s="1"/>
  <c r="AG36" i="7" s="1"/>
  <c r="AH31" i="7" s="1"/>
  <c r="AH33" i="7" s="1"/>
  <c r="AH34" i="7" s="1"/>
  <c r="AH35" i="7" s="1"/>
  <c r="AH36" i="7" s="1"/>
  <c r="AI31" i="7" s="1"/>
  <c r="AI33" i="7" s="1"/>
  <c r="AI34" i="7" s="1"/>
  <c r="AI35" i="7" s="1"/>
  <c r="AI36" i="7" s="1"/>
  <c r="AJ31" i="7" s="1"/>
  <c r="AJ33" i="7" s="1"/>
  <c r="AJ34" i="7" s="1"/>
  <c r="AJ35" i="7" s="1"/>
  <c r="AJ36" i="7" s="1"/>
  <c r="AK31" i="7" s="1"/>
  <c r="AK33" i="7" s="1"/>
  <c r="AK34" i="7" s="1"/>
  <c r="AK35" i="7" s="1"/>
  <c r="AK36" i="7" s="1"/>
  <c r="AL31" i="7" s="1"/>
  <c r="AL33" i="7" s="1"/>
  <c r="AL34" i="7" s="1"/>
  <c r="AL35" i="7" s="1"/>
  <c r="AL36" i="7" s="1"/>
  <c r="AM31" i="7" s="1"/>
  <c r="AM33" i="7" s="1"/>
  <c r="AM34" i="7" s="1"/>
  <c r="AM35" i="7" s="1"/>
  <c r="AM36" i="7" s="1"/>
  <c r="AN31" i="7" s="1"/>
  <c r="AL22" i="7"/>
  <c r="AM17" i="7" s="1"/>
  <c r="AL21" i="7"/>
  <c r="AN15" i="7"/>
  <c r="AN14" i="7"/>
  <c r="AO14" i="7" s="1"/>
  <c r="AK146" i="6"/>
  <c r="AK147" i="6" s="1"/>
  <c r="AL143" i="6" s="1"/>
  <c r="AM153" i="6"/>
  <c r="AM154" i="6" s="1"/>
  <c r="AN149" i="6" s="1"/>
  <c r="AM159" i="6"/>
  <c r="AM160" i="6" s="1"/>
  <c r="AN156" i="6" s="1"/>
  <c r="AE113" i="6"/>
  <c r="AE114" i="6" s="1"/>
  <c r="AF110" i="6" s="1"/>
  <c r="AK120" i="6"/>
  <c r="AK121" i="6" s="1"/>
  <c r="AL116" i="6" s="1"/>
  <c r="AJ126" i="6"/>
  <c r="AJ127" i="6" s="1"/>
  <c r="AK123" i="6" s="1"/>
  <c r="AI80" i="6"/>
  <c r="AI81" i="6" s="1"/>
  <c r="AJ77" i="6" s="1"/>
  <c r="AI87" i="6"/>
  <c r="AI88" i="6" s="1"/>
  <c r="AJ83" i="6" s="1"/>
  <c r="AH93" i="6"/>
  <c r="AH94" i="6" s="1"/>
  <c r="AI90" i="6" s="1"/>
  <c r="AF54" i="6"/>
  <c r="AF55" i="6" s="1"/>
  <c r="AG50" i="6" s="1"/>
  <c r="AF47" i="6"/>
  <c r="AF48" i="6" s="1"/>
  <c r="AG44" i="6" s="1"/>
  <c r="AG60" i="6"/>
  <c r="AG61" i="6" s="1"/>
  <c r="AH57" i="6" s="1"/>
  <c r="AK15" i="6"/>
  <c r="AL11" i="6" s="1"/>
  <c r="AK14" i="6"/>
  <c r="AM21" i="6"/>
  <c r="AM22" i="6" s="1"/>
  <c r="AN17" i="6" s="1"/>
  <c r="AM27" i="6"/>
  <c r="AM28" i="6" s="1"/>
  <c r="AN24" i="6" s="1"/>
  <c r="AI20" i="5"/>
  <c r="AI21" i="5" s="1"/>
  <c r="AJ16" i="5" s="1"/>
  <c r="AN7" i="3"/>
  <c r="AN6" i="3"/>
  <c r="AO6" i="3" s="1"/>
  <c r="AI14" i="3"/>
  <c r="AI15" i="3" s="1"/>
  <c r="AJ13" i="3" s="1"/>
  <c r="AN33" i="7" l="1"/>
  <c r="AO33" i="7" s="1"/>
  <c r="AK41" i="7" s="1"/>
  <c r="AM22" i="7"/>
  <c r="AN17" i="7" s="1"/>
  <c r="AM21" i="7"/>
  <c r="AO16" i="7"/>
  <c r="AO11" i="7"/>
  <c r="AO15" i="7" s="1"/>
  <c r="AN153" i="6"/>
  <c r="AO153" i="6" s="1"/>
  <c r="AN160" i="6"/>
  <c r="AN159" i="6"/>
  <c r="AO159" i="6" s="1"/>
  <c r="AL146" i="6"/>
  <c r="AL147" i="6" s="1"/>
  <c r="AM143" i="6" s="1"/>
  <c r="AL120" i="6"/>
  <c r="AL121" i="6" s="1"/>
  <c r="AM116" i="6" s="1"/>
  <c r="AK126" i="6"/>
  <c r="AK127" i="6" s="1"/>
  <c r="AL123" i="6" s="1"/>
  <c r="AF113" i="6"/>
  <c r="AF114" i="6" s="1"/>
  <c r="AG110" i="6" s="1"/>
  <c r="AI93" i="6"/>
  <c r="AI94" i="6" s="1"/>
  <c r="AJ90" i="6" s="1"/>
  <c r="AJ80" i="6"/>
  <c r="AJ81" i="6" s="1"/>
  <c r="AK77" i="6" s="1"/>
  <c r="AJ87" i="6"/>
  <c r="AJ88" i="6" s="1"/>
  <c r="AK83" i="6" s="1"/>
  <c r="AG47" i="6"/>
  <c r="AG48" i="6" s="1"/>
  <c r="AH44" i="6" s="1"/>
  <c r="AH60" i="6"/>
  <c r="AH61" i="6" s="1"/>
  <c r="AI57" i="6" s="1"/>
  <c r="AG54" i="6"/>
  <c r="AG55" i="6" s="1"/>
  <c r="AH50" i="6" s="1"/>
  <c r="AN22" i="6"/>
  <c r="AN21" i="6"/>
  <c r="AO21" i="6" s="1"/>
  <c r="AN28" i="6"/>
  <c r="AN27" i="6"/>
  <c r="AO27" i="6" s="1"/>
  <c r="AL15" i="6"/>
  <c r="AM11" i="6" s="1"/>
  <c r="AL14" i="6"/>
  <c r="AJ20" i="5"/>
  <c r="AJ21" i="5" s="1"/>
  <c r="AK16" i="5" s="1"/>
  <c r="AO5" i="3"/>
  <c r="AO7" i="3"/>
  <c r="AJ14" i="3"/>
  <c r="AJ15" i="3" s="1"/>
  <c r="AK13" i="3" s="1"/>
  <c r="AN34" i="7" l="1"/>
  <c r="AN21" i="7"/>
  <c r="AN22" i="7" s="1"/>
  <c r="AO21" i="7"/>
  <c r="AO28" i="7"/>
  <c r="AN154" i="6"/>
  <c r="AM146" i="6"/>
  <c r="AM147" i="6" s="1"/>
  <c r="AN143" i="6" s="1"/>
  <c r="AO161" i="6"/>
  <c r="AO156" i="6"/>
  <c r="AO149" i="6"/>
  <c r="AO155" i="6"/>
  <c r="AL126" i="6"/>
  <c r="AL127" i="6" s="1"/>
  <c r="AM123" i="6" s="1"/>
  <c r="AG113" i="6"/>
  <c r="AG114" i="6" s="1"/>
  <c r="AH110" i="6" s="1"/>
  <c r="AM120" i="6"/>
  <c r="AM121" i="6" s="1"/>
  <c r="AN116" i="6" s="1"/>
  <c r="AK87" i="6"/>
  <c r="AK88" i="6" s="1"/>
  <c r="AL83" i="6" s="1"/>
  <c r="AJ93" i="6"/>
  <c r="AJ94" i="6" s="1"/>
  <c r="AK90" i="6" s="1"/>
  <c r="AK80" i="6"/>
  <c r="AK81" i="6" s="1"/>
  <c r="AL77" i="6" s="1"/>
  <c r="AI60" i="6"/>
  <c r="AI61" i="6" s="1"/>
  <c r="AJ57" i="6" s="1"/>
  <c r="AH54" i="6"/>
  <c r="AH55" i="6" s="1"/>
  <c r="AI50" i="6" s="1"/>
  <c r="AH47" i="6"/>
  <c r="AH48" i="6" s="1"/>
  <c r="AI44" i="6" s="1"/>
  <c r="AM15" i="6"/>
  <c r="AN11" i="6" s="1"/>
  <c r="AM14" i="6"/>
  <c r="AO29" i="6"/>
  <c r="AO24" i="6"/>
  <c r="AO17" i="6"/>
  <c r="AO23" i="6"/>
  <c r="AK20" i="5"/>
  <c r="AK21" i="5"/>
  <c r="AL16" i="5" s="1"/>
  <c r="AJ19" i="3"/>
  <c r="AK14" i="3"/>
  <c r="AK15" i="3" s="1"/>
  <c r="AL13" i="3" s="1"/>
  <c r="AN35" i="7" l="1"/>
  <c r="AO35" i="7" s="1"/>
  <c r="AO24" i="7"/>
  <c r="AO29" i="7" s="1"/>
  <c r="AO17" i="7"/>
  <c r="AO22" i="7" s="1"/>
  <c r="AO154" i="6"/>
  <c r="AN146" i="6"/>
  <c r="AO146" i="6" s="1"/>
  <c r="AO160" i="6"/>
  <c r="AH113" i="6"/>
  <c r="AH114" i="6" s="1"/>
  <c r="AI110" i="6" s="1"/>
  <c r="AM126" i="6"/>
  <c r="AM127" i="6"/>
  <c r="AN123" i="6" s="1"/>
  <c r="AN120" i="6"/>
  <c r="AO120" i="6" s="1"/>
  <c r="AL80" i="6"/>
  <c r="AL81" i="6" s="1"/>
  <c r="AM77" i="6" s="1"/>
  <c r="AL87" i="6"/>
  <c r="AL88" i="6"/>
  <c r="AM83" i="6" s="1"/>
  <c r="AK93" i="6"/>
  <c r="AK94" i="6"/>
  <c r="AL90" i="6" s="1"/>
  <c r="AI54" i="6"/>
  <c r="AI55" i="6" s="1"/>
  <c r="AJ50" i="6" s="1"/>
  <c r="AI47" i="6"/>
  <c r="AI48" i="6" s="1"/>
  <c r="AJ44" i="6" s="1"/>
  <c r="AJ60" i="6"/>
  <c r="AJ61" i="6" s="1"/>
  <c r="AK57" i="6" s="1"/>
  <c r="AO22" i="6"/>
  <c r="AN15" i="6"/>
  <c r="AN14" i="6"/>
  <c r="AO14" i="6" s="1"/>
  <c r="AO28" i="6"/>
  <c r="AL20" i="5"/>
  <c r="AL21" i="5"/>
  <c r="AM16" i="5" s="1"/>
  <c r="AL14" i="3"/>
  <c r="AL15" i="3" s="1"/>
  <c r="AM13" i="3" s="1"/>
  <c r="AM41" i="7" l="1"/>
  <c r="AN36" i="7"/>
  <c r="AN147" i="6"/>
  <c r="AO148" i="6"/>
  <c r="AO143" i="6"/>
  <c r="AI113" i="6"/>
  <c r="AI114" i="6" s="1"/>
  <c r="AJ110" i="6" s="1"/>
  <c r="AN126" i="6"/>
  <c r="AO126" i="6" s="1"/>
  <c r="AN121" i="6"/>
  <c r="AM80" i="6"/>
  <c r="AM81" i="6" s="1"/>
  <c r="AN77" i="6" s="1"/>
  <c r="AL93" i="6"/>
  <c r="AL94" i="6" s="1"/>
  <c r="AM90" i="6" s="1"/>
  <c r="AM87" i="6"/>
  <c r="AM88" i="6" s="1"/>
  <c r="AN83" i="6" s="1"/>
  <c r="AJ47" i="6"/>
  <c r="AJ48" i="6" s="1"/>
  <c r="AK44" i="6" s="1"/>
  <c r="AK60" i="6"/>
  <c r="AK61" i="6" s="1"/>
  <c r="AL57" i="6" s="1"/>
  <c r="AJ54" i="6"/>
  <c r="AJ55" i="6" s="1"/>
  <c r="AK50" i="6" s="1"/>
  <c r="AO16" i="6"/>
  <c r="AO11" i="6"/>
  <c r="AM20" i="5"/>
  <c r="AM14" i="3"/>
  <c r="AM15" i="3" s="1"/>
  <c r="AN13" i="3" s="1"/>
  <c r="AO37" i="7" l="1"/>
  <c r="AL41" i="7" s="1"/>
  <c r="AO31" i="7"/>
  <c r="AO147" i="6"/>
  <c r="AJ113" i="6"/>
  <c r="AJ114" i="6" s="1"/>
  <c r="AK110" i="6" s="1"/>
  <c r="AO116" i="6"/>
  <c r="AO122" i="6"/>
  <c r="AN127" i="6"/>
  <c r="AN87" i="6"/>
  <c r="AO87" i="6" s="1"/>
  <c r="AN80" i="6"/>
  <c r="AO80" i="6" s="1"/>
  <c r="AN81" i="6"/>
  <c r="AM93" i="6"/>
  <c r="AM94" i="6" s="1"/>
  <c r="AN90" i="6" s="1"/>
  <c r="AL60" i="6"/>
  <c r="AL61" i="6" s="1"/>
  <c r="AM57" i="6" s="1"/>
  <c r="AK54" i="6"/>
  <c r="AK55" i="6" s="1"/>
  <c r="AL50" i="6" s="1"/>
  <c r="AK47" i="6"/>
  <c r="AK48" i="6" s="1"/>
  <c r="AL44" i="6" s="1"/>
  <c r="AO15" i="6"/>
  <c r="AM21" i="5"/>
  <c r="AN16" i="5" s="1"/>
  <c r="AN14" i="3"/>
  <c r="AJ41" i="7" l="1"/>
  <c r="AO41" i="7" s="1"/>
  <c r="AO43" i="7" s="1"/>
  <c r="AO34" i="7"/>
  <c r="AO36" i="7"/>
  <c r="AK113" i="6"/>
  <c r="AK114" i="6" s="1"/>
  <c r="AL110" i="6" s="1"/>
  <c r="AO128" i="6"/>
  <c r="AO123" i="6"/>
  <c r="AO121" i="6"/>
  <c r="AN93" i="6"/>
  <c r="AO93" i="6" s="1"/>
  <c r="AO82" i="6"/>
  <c r="AO77" i="6"/>
  <c r="AN88" i="6"/>
  <c r="AL54" i="6"/>
  <c r="AL55" i="6" s="1"/>
  <c r="AM50" i="6" s="1"/>
  <c r="AL47" i="6"/>
  <c r="AL48" i="6" s="1"/>
  <c r="AM44" i="6" s="1"/>
  <c r="AM60" i="6"/>
  <c r="AM61" i="6" s="1"/>
  <c r="AN57" i="6" s="1"/>
  <c r="AN20" i="5"/>
  <c r="AO20" i="5" s="1"/>
  <c r="AO13" i="5"/>
  <c r="AM19" i="3"/>
  <c r="AO14" i="3"/>
  <c r="AN15" i="3"/>
  <c r="AL113" i="6" l="1"/>
  <c r="AL114" i="6" s="1"/>
  <c r="AM110" i="6" s="1"/>
  <c r="AO127" i="6"/>
  <c r="AO81" i="6"/>
  <c r="AO89" i="6"/>
  <c r="AO83" i="6"/>
  <c r="AN94" i="6"/>
  <c r="AM47" i="6"/>
  <c r="AM48" i="6" s="1"/>
  <c r="AN44" i="6" s="1"/>
  <c r="AN60" i="6"/>
  <c r="AO60" i="6" s="1"/>
  <c r="AM54" i="6"/>
  <c r="AM55" i="6" s="1"/>
  <c r="AN50" i="6" s="1"/>
  <c r="AN21" i="5"/>
  <c r="AO15" i="5"/>
  <c r="AO10" i="5"/>
  <c r="AO15" i="3"/>
  <c r="AO13" i="3"/>
  <c r="AN19" i="3"/>
  <c r="AN61" i="6" l="1"/>
  <c r="AM113" i="6"/>
  <c r="AM114" i="6" s="1"/>
  <c r="AN110" i="6" s="1"/>
  <c r="AO95" i="6"/>
  <c r="AO90" i="6"/>
  <c r="AO88" i="6"/>
  <c r="AN54" i="6"/>
  <c r="AO54" i="6" s="1"/>
  <c r="AN47" i="6"/>
  <c r="AO47" i="6" s="1"/>
  <c r="AO62" i="6"/>
  <c r="AO57" i="6"/>
  <c r="AO22" i="5"/>
  <c r="AO16" i="5"/>
  <c r="AO14" i="5"/>
  <c r="AL19" i="3"/>
  <c r="AO19" i="3" s="1"/>
  <c r="AN113" i="6" l="1"/>
  <c r="AO113" i="6" s="1"/>
  <c r="AO94" i="6"/>
  <c r="AO61" i="6"/>
  <c r="AN48" i="6"/>
  <c r="AN55" i="6"/>
  <c r="AO21" i="5"/>
  <c r="AN114" i="6" l="1"/>
  <c r="AO56" i="6"/>
  <c r="AO50" i="6"/>
  <c r="AO49" i="6"/>
  <c r="AO44" i="6"/>
  <c r="AO115" i="6" l="1"/>
  <c r="AO110" i="6"/>
  <c r="AO48" i="6"/>
  <c r="AO55" i="6"/>
  <c r="AO114" i="6" l="1"/>
</calcChain>
</file>

<file path=xl/sharedStrings.xml><?xml version="1.0" encoding="utf-8"?>
<sst xmlns="http://schemas.openxmlformats.org/spreadsheetml/2006/main" count="462" uniqueCount="31">
  <si>
    <t>INICIO</t>
  </si>
  <si>
    <t>FIN</t>
  </si>
  <si>
    <t>Modelo Empírico</t>
  </si>
  <si>
    <t>FIN DE AÑO</t>
  </si>
  <si>
    <t>TOTAL</t>
  </si>
  <si>
    <t>Sa</t>
  </si>
  <si>
    <t>Sb</t>
  </si>
  <si>
    <t>Sc</t>
  </si>
  <si>
    <t>Rem</t>
  </si>
  <si>
    <t>Dec</t>
  </si>
  <si>
    <t>Drop</t>
  </si>
  <si>
    <t>Not</t>
  </si>
  <si>
    <t>INICIAL</t>
  </si>
  <si>
    <t>ENGLAND</t>
  </si>
  <si>
    <t>FRANCE</t>
  </si>
  <si>
    <t>GERMANY</t>
  </si>
  <si>
    <t>SPAIN</t>
  </si>
  <si>
    <t>ITALY</t>
  </si>
  <si>
    <t>INCOME</t>
  </si>
  <si>
    <t>DROP RATE</t>
  </si>
  <si>
    <t>Sd</t>
  </si>
  <si>
    <t>END OF YEAR</t>
  </si>
  <si>
    <t>MONTH</t>
  </si>
  <si>
    <t>BEGINNING</t>
  </si>
  <si>
    <t>IN REMISSION</t>
  </si>
  <si>
    <t>END</t>
  </si>
  <si>
    <t>AFFECTS</t>
  </si>
  <si>
    <t>NO AFFECTS</t>
  </si>
  <si>
    <t>DROP OUT</t>
  </si>
  <si>
    <t>HALF MONTH</t>
  </si>
  <si>
    <t>YEAR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</si>
</sst>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7" formatCode="0.00000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0" xfId="0" applyBorder="1"/>
    <xf numFmtId="0" fontId="0" fillId="0" borderId="0" xfId="0" applyFill="1" applyBorder="1"/>
    <xf numFmtId="0" fontId="0" fillId="10" borderId="1" xfId="0" applyFill="1" applyBorder="1"/>
    <xf numFmtId="0" fontId="1" fillId="0" borderId="0" xfId="0" applyFont="1" applyBorder="1" applyAlignment="1">
      <alignment vertical="center"/>
    </xf>
    <xf numFmtId="0" fontId="0" fillId="11" borderId="1" xfId="0" applyFill="1" applyBorder="1"/>
    <xf numFmtId="0" fontId="0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/>
    <xf numFmtId="0" fontId="0" fillId="9" borderId="4" xfId="0" applyFill="1" applyBorder="1"/>
    <xf numFmtId="0" fontId="0" fillId="11" borderId="4" xfId="0" applyFill="1" applyBorder="1"/>
    <xf numFmtId="0" fontId="0" fillId="7" borderId="14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/>
    <xf numFmtId="0" fontId="0" fillId="7" borderId="15" xfId="0" applyFont="1" applyFill="1" applyBorder="1" applyAlignment="1">
      <alignment vertical="center"/>
    </xf>
    <xf numFmtId="0" fontId="0" fillId="7" borderId="16" xfId="0" applyFont="1" applyFill="1" applyBorder="1" applyAlignment="1">
      <alignment vertical="center"/>
    </xf>
    <xf numFmtId="0" fontId="0" fillId="7" borderId="17" xfId="0" applyFont="1" applyFill="1" applyBorder="1" applyAlignment="1">
      <alignment vertical="center"/>
    </xf>
    <xf numFmtId="0" fontId="0" fillId="7" borderId="17" xfId="0" applyFont="1" applyFill="1" applyBorder="1"/>
    <xf numFmtId="0" fontId="0" fillId="7" borderId="1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19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0" fillId="7" borderId="2" xfId="0" applyFont="1" applyFill="1" applyBorder="1"/>
    <xf numFmtId="0" fontId="0" fillId="7" borderId="20" xfId="0" applyFont="1" applyFill="1" applyBorder="1" applyAlignment="1">
      <alignment vertical="center"/>
    </xf>
    <xf numFmtId="0" fontId="0" fillId="12" borderId="1" xfId="0" applyFill="1" applyBorder="1"/>
    <xf numFmtId="0" fontId="0" fillId="7" borderId="21" xfId="0" applyFill="1" applyBorder="1"/>
    <xf numFmtId="0" fontId="0" fillId="12" borderId="22" xfId="0" applyFill="1" applyBorder="1"/>
    <xf numFmtId="0" fontId="0" fillId="12" borderId="23" xfId="0" applyFill="1" applyBorder="1"/>
    <xf numFmtId="0" fontId="0" fillId="7" borderId="2" xfId="0" applyFill="1" applyBorder="1"/>
    <xf numFmtId="0" fontId="0" fillId="7" borderId="11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3" xfId="0" applyFill="1" applyBorder="1"/>
    <xf numFmtId="0" fontId="0" fillId="0" borderId="1" xfId="0" applyFill="1" applyBorder="1"/>
    <xf numFmtId="0" fontId="0" fillId="11" borderId="0" xfId="0" applyFill="1"/>
    <xf numFmtId="0" fontId="0" fillId="12" borderId="27" xfId="0" applyFill="1" applyBorder="1"/>
    <xf numFmtId="0" fontId="0" fillId="7" borderId="16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6" borderId="3" xfId="0" applyFill="1" applyBorder="1"/>
    <xf numFmtId="164" fontId="0" fillId="0" borderId="1" xfId="0" applyNumberFormat="1" applyBorder="1"/>
    <xf numFmtId="167" fontId="0" fillId="6" borderId="1" xfId="0" applyNumberFormat="1" applyFill="1" applyBorder="1"/>
    <xf numFmtId="0" fontId="0" fillId="13" borderId="5" xfId="0" applyFill="1" applyBorder="1" applyAlignment="1">
      <alignment horizontal="center" vertical="top" wrapText="1"/>
    </xf>
    <xf numFmtId="0" fontId="0" fillId="13" borderId="6" xfId="0" applyFill="1" applyBorder="1" applyAlignment="1">
      <alignment horizontal="center" vertical="top" wrapText="1"/>
    </xf>
    <xf numFmtId="0" fontId="0" fillId="13" borderId="7" xfId="0" applyFill="1" applyBorder="1" applyAlignment="1">
      <alignment horizontal="center" vertical="top" wrapText="1"/>
    </xf>
    <xf numFmtId="0" fontId="0" fillId="13" borderId="28" xfId="0" applyFill="1" applyBorder="1" applyAlignment="1">
      <alignment horizontal="center" vertical="top" wrapText="1"/>
    </xf>
    <xf numFmtId="0" fontId="0" fillId="13" borderId="0" xfId="0" applyFill="1" applyBorder="1" applyAlignment="1">
      <alignment horizontal="center" vertical="top" wrapText="1"/>
    </xf>
    <xf numFmtId="0" fontId="0" fillId="13" borderId="26" xfId="0" applyFill="1" applyBorder="1" applyAlignment="1">
      <alignment horizontal="center" vertical="top" wrapText="1"/>
    </xf>
    <xf numFmtId="0" fontId="0" fillId="13" borderId="8" xfId="0" applyFill="1" applyBorder="1" applyAlignment="1">
      <alignment horizontal="center" vertical="top" wrapText="1"/>
    </xf>
    <xf numFmtId="0" fontId="0" fillId="13" borderId="9" xfId="0" applyFill="1" applyBorder="1" applyAlignment="1">
      <alignment horizontal="center" vertical="top" wrapText="1"/>
    </xf>
    <xf numFmtId="0" fontId="0" fillId="13" borderId="10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123825</xdr:rowOff>
    </xdr:from>
    <xdr:ext cx="4562475" cy="1460143"/>
    <xdr:sp macro="" textlink="">
      <xdr:nvSpPr>
        <xdr:cNvPr id="2" name="CuadroTexto 1"/>
        <xdr:cNvSpPr txBox="1"/>
      </xdr:nvSpPr>
      <xdr:spPr>
        <a:xfrm>
          <a:off x="762000" y="885825"/>
          <a:ext cx="4562475" cy="14601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MX" sz="1100"/>
            <a:t>Welcome to the empirical simulation of the Healthcare Problem Set for the 2017 Dyalog APL Contest.</a:t>
          </a:r>
        </a:p>
        <a:p>
          <a:pPr algn="ctr"/>
          <a:endParaRPr lang="es-MX" sz="1100"/>
        </a:p>
        <a:p>
          <a:pPr algn="ctr"/>
          <a:r>
            <a:rPr lang="es-MX" sz="1100"/>
            <a:t> In here you will find a no formulas included model of all</a:t>
          </a:r>
          <a:r>
            <a:rPr lang="es-MX" sz="1100" baseline="0"/>
            <a:t> the Tasks involved in the Helthcare problemset .</a:t>
          </a:r>
        </a:p>
        <a:p>
          <a:pPr algn="ctr"/>
          <a:endParaRPr lang="es-MX" sz="1100" baseline="0"/>
        </a:p>
        <a:p>
          <a:pPr algn="ctr"/>
          <a:r>
            <a:rPr lang="es-MX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you have any questions, contact me to 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abchgo@hotmail.com</a:t>
          </a:r>
          <a:r>
            <a:rPr lang="es-MX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I will be pleased to clarify all your doubt.</a:t>
          </a:r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3"/>
  <sheetViews>
    <sheetView tabSelected="1" workbookViewId="0">
      <selection activeCell="J9" sqref="J9"/>
    </sheetView>
  </sheetViews>
  <sheetFormatPr baseColWidth="10" defaultRowHeight="15" x14ac:dyDescent="0.25"/>
  <sheetData>
    <row r="4" spans="2:7" ht="15.75" thickBot="1" x14ac:dyDescent="0.3"/>
    <row r="5" spans="2:7" x14ac:dyDescent="0.25">
      <c r="B5" s="60"/>
      <c r="C5" s="61"/>
      <c r="D5" s="61"/>
      <c r="E5" s="61"/>
      <c r="F5" s="61"/>
      <c r="G5" s="62"/>
    </row>
    <row r="6" spans="2:7" x14ac:dyDescent="0.25">
      <c r="B6" s="63"/>
      <c r="C6" s="64"/>
      <c r="D6" s="64"/>
      <c r="E6" s="64"/>
      <c r="F6" s="64"/>
      <c r="G6" s="65"/>
    </row>
    <row r="7" spans="2:7" x14ac:dyDescent="0.25">
      <c r="B7" s="63"/>
      <c r="C7" s="64"/>
      <c r="D7" s="64"/>
      <c r="E7" s="64"/>
      <c r="F7" s="64"/>
      <c r="G7" s="65"/>
    </row>
    <row r="8" spans="2:7" x14ac:dyDescent="0.25">
      <c r="B8" s="63"/>
      <c r="C8" s="64"/>
      <c r="D8" s="64"/>
      <c r="E8" s="64"/>
      <c r="F8" s="64"/>
      <c r="G8" s="65"/>
    </row>
    <row r="9" spans="2:7" x14ac:dyDescent="0.25">
      <c r="B9" s="63"/>
      <c r="C9" s="64"/>
      <c r="D9" s="64"/>
      <c r="E9" s="64"/>
      <c r="F9" s="64"/>
      <c r="G9" s="65"/>
    </row>
    <row r="10" spans="2:7" x14ac:dyDescent="0.25">
      <c r="B10" s="63"/>
      <c r="C10" s="64"/>
      <c r="D10" s="64"/>
      <c r="E10" s="64"/>
      <c r="F10" s="64"/>
      <c r="G10" s="65"/>
    </row>
    <row r="11" spans="2:7" x14ac:dyDescent="0.25">
      <c r="B11" s="63"/>
      <c r="C11" s="64"/>
      <c r="D11" s="64"/>
      <c r="E11" s="64"/>
      <c r="F11" s="64"/>
      <c r="G11" s="65"/>
    </row>
    <row r="12" spans="2:7" x14ac:dyDescent="0.25">
      <c r="B12" s="63"/>
      <c r="C12" s="64"/>
      <c r="D12" s="64"/>
      <c r="E12" s="64"/>
      <c r="F12" s="64"/>
      <c r="G12" s="65"/>
    </row>
    <row r="13" spans="2:7" ht="15.75" thickBot="1" x14ac:dyDescent="0.3">
      <c r="B13" s="66"/>
      <c r="C13" s="67"/>
      <c r="D13" s="67"/>
      <c r="E13" s="67"/>
      <c r="F13" s="67"/>
      <c r="G13" s="68"/>
    </row>
  </sheetData>
  <mergeCells count="1">
    <mergeCell ref="B5:G1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5"/>
  <sheetViews>
    <sheetView zoomScale="90" zoomScaleNormal="90" workbookViewId="0">
      <selection activeCell="A2" sqref="A2:C3"/>
    </sheetView>
  </sheetViews>
  <sheetFormatPr baseColWidth="10" defaultRowHeight="15" x14ac:dyDescent="0.25"/>
  <cols>
    <col min="1" max="1" width="12.85546875" customWidth="1"/>
    <col min="15" max="15" width="11.85546875" bestFit="1" customWidth="1"/>
    <col min="28" max="28" width="11.7109375" customWidth="1"/>
    <col min="41" max="41" width="12.28515625" customWidth="1"/>
  </cols>
  <sheetData>
    <row r="2" spans="1:41" x14ac:dyDescent="0.25">
      <c r="A2" s="41" t="s">
        <v>2</v>
      </c>
      <c r="B2" s="41"/>
      <c r="C2" s="41"/>
    </row>
    <row r="3" spans="1:41" x14ac:dyDescent="0.25">
      <c r="A3" s="41"/>
      <c r="B3" s="41"/>
      <c r="C3" s="41"/>
    </row>
    <row r="4" spans="1:41" x14ac:dyDescent="0.25">
      <c r="A4" s="2" t="s">
        <v>22</v>
      </c>
      <c r="B4" s="2"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3" t="s">
        <v>21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3" t="s">
        <v>21</v>
      </c>
      <c r="AC4" s="2">
        <v>25</v>
      </c>
      <c r="AD4" s="2">
        <v>26</v>
      </c>
      <c r="AE4" s="2">
        <v>27</v>
      </c>
      <c r="AF4" s="2">
        <v>28</v>
      </c>
      <c r="AG4" s="2">
        <v>29</v>
      </c>
      <c r="AH4" s="2">
        <v>30</v>
      </c>
      <c r="AI4" s="2">
        <v>31</v>
      </c>
      <c r="AJ4" s="2">
        <v>32</v>
      </c>
      <c r="AK4" s="2">
        <v>33</v>
      </c>
      <c r="AL4" s="2">
        <v>34</v>
      </c>
      <c r="AM4" s="2">
        <v>35</v>
      </c>
      <c r="AN4" s="2">
        <v>36</v>
      </c>
      <c r="AO4" s="3" t="s">
        <v>21</v>
      </c>
    </row>
    <row r="5" spans="1:41" x14ac:dyDescent="0.25">
      <c r="A5" s="2" t="s">
        <v>23</v>
      </c>
      <c r="B5" s="2">
        <v>70000</v>
      </c>
      <c r="C5" s="2">
        <f>B7</f>
        <v>70000</v>
      </c>
      <c r="D5" s="2">
        <f t="shared" ref="D5:N5" si="0">C7</f>
        <v>68250</v>
      </c>
      <c r="E5" s="2">
        <f t="shared" si="0"/>
        <v>66543.75</v>
      </c>
      <c r="F5" s="2">
        <f t="shared" si="0"/>
        <v>64880.15625</v>
      </c>
      <c r="G5" s="2">
        <f t="shared" si="0"/>
        <v>63258.15234375</v>
      </c>
      <c r="H5" s="2">
        <f t="shared" si="0"/>
        <v>61676.698535156247</v>
      </c>
      <c r="I5" s="2">
        <f t="shared" si="0"/>
        <v>60134.781071777339</v>
      </c>
      <c r="J5" s="2">
        <f t="shared" si="0"/>
        <v>58631.411544982904</v>
      </c>
      <c r="K5" s="2">
        <f t="shared" si="0"/>
        <v>57165.62625635833</v>
      </c>
      <c r="L5" s="2">
        <f t="shared" si="0"/>
        <v>55736.485599949374</v>
      </c>
      <c r="M5" s="2">
        <f t="shared" si="0"/>
        <v>54343.07345995064</v>
      </c>
      <c r="N5" s="2">
        <f t="shared" si="0"/>
        <v>52984.496623451872</v>
      </c>
      <c r="O5" s="3">
        <f>N7-O7</f>
        <v>49980.937971109939</v>
      </c>
      <c r="P5" s="2">
        <f>O5</f>
        <v>49980.937971109939</v>
      </c>
      <c r="Q5" s="2">
        <f>P7</f>
        <v>48731.414521832194</v>
      </c>
      <c r="R5" s="2">
        <f t="shared" ref="R5:AA5" si="1">Q7</f>
        <v>47513.129158786389</v>
      </c>
      <c r="S5" s="2">
        <f t="shared" si="1"/>
        <v>46325.300929816731</v>
      </c>
      <c r="T5" s="2">
        <f t="shared" si="1"/>
        <v>45167.168406571313</v>
      </c>
      <c r="U5" s="2">
        <f t="shared" si="1"/>
        <v>44037.989196407027</v>
      </c>
      <c r="V5" s="2">
        <f t="shared" si="1"/>
        <v>42937.039466496848</v>
      </c>
      <c r="W5" s="2">
        <f t="shared" si="1"/>
        <v>41863.613479834428</v>
      </c>
      <c r="X5" s="2">
        <f t="shared" si="1"/>
        <v>40817.023142838567</v>
      </c>
      <c r="Y5" s="2">
        <f t="shared" si="1"/>
        <v>39796.597564267606</v>
      </c>
      <c r="Z5" s="2">
        <f t="shared" si="1"/>
        <v>38801.682625160916</v>
      </c>
      <c r="AA5" s="2">
        <f t="shared" si="1"/>
        <v>37831.640559531894</v>
      </c>
      <c r="AB5" s="3">
        <f>AA7*(1-0.0325)</f>
        <v>35687.059435313429</v>
      </c>
      <c r="AC5" s="2">
        <f>AB5</f>
        <v>35687.059435313429</v>
      </c>
      <c r="AD5" s="2">
        <f>AC7</f>
        <v>34794.88294943059</v>
      </c>
      <c r="AE5" s="2">
        <f t="shared" ref="AE5" si="2">AD7</f>
        <v>33925.010875694825</v>
      </c>
      <c r="AF5" s="2">
        <f t="shared" ref="AF5" si="3">AE7</f>
        <v>33076.885603802453</v>
      </c>
      <c r="AG5" s="2">
        <f t="shared" ref="AG5" si="4">AF7</f>
        <v>32249.96346370739</v>
      </c>
      <c r="AH5" s="2">
        <f t="shared" ref="AH5" si="5">AG7</f>
        <v>31443.714377114706</v>
      </c>
      <c r="AI5" s="2">
        <f t="shared" ref="AI5" si="6">AH7</f>
        <v>30657.621517686839</v>
      </c>
      <c r="AJ5" s="2">
        <f t="shared" ref="AJ5" si="7">AI7</f>
        <v>29891.180979744669</v>
      </c>
      <c r="AK5" s="2">
        <f t="shared" ref="AK5" si="8">AJ7</f>
        <v>29143.901455251053</v>
      </c>
      <c r="AL5" s="2">
        <f t="shared" ref="AL5" si="9">AK7</f>
        <v>28415.303918869777</v>
      </c>
      <c r="AM5" s="2">
        <f t="shared" ref="AM5" si="10">AL7</f>
        <v>27704.921320898033</v>
      </c>
      <c r="AN5" s="2">
        <f t="shared" ref="AN5" si="11">AM7</f>
        <v>27012.298287875583</v>
      </c>
      <c r="AO5" s="3">
        <f>AN7*(1-0.0325)</f>
        <v>25481.038628681636</v>
      </c>
    </row>
    <row r="6" spans="1:41" x14ac:dyDescent="0.25">
      <c r="A6" s="2" t="s">
        <v>24</v>
      </c>
      <c r="B6" s="2">
        <v>0</v>
      </c>
      <c r="C6" s="2">
        <f>C5*0.025</f>
        <v>1750</v>
      </c>
      <c r="D6" s="2">
        <f t="shared" ref="D6:N6" si="12">D5*0.025</f>
        <v>1706.25</v>
      </c>
      <c r="E6" s="2">
        <f t="shared" si="12"/>
        <v>1663.59375</v>
      </c>
      <c r="F6" s="2">
        <f t="shared" si="12"/>
        <v>1622.00390625</v>
      </c>
      <c r="G6" s="2">
        <f t="shared" si="12"/>
        <v>1581.4538085937502</v>
      </c>
      <c r="H6" s="2">
        <f>H5*0.025</f>
        <v>1541.9174633789062</v>
      </c>
      <c r="I6" s="2">
        <f t="shared" si="12"/>
        <v>1503.3695267944336</v>
      </c>
      <c r="J6" s="2">
        <f t="shared" si="12"/>
        <v>1465.7852886245728</v>
      </c>
      <c r="K6" s="2">
        <f t="shared" si="12"/>
        <v>1429.1406564089584</v>
      </c>
      <c r="L6" s="2">
        <f t="shared" si="12"/>
        <v>1393.4121399987343</v>
      </c>
      <c r="M6" s="2">
        <f t="shared" si="12"/>
        <v>1358.5768364987662</v>
      </c>
      <c r="N6" s="2">
        <f t="shared" si="12"/>
        <v>1324.6124155862969</v>
      </c>
      <c r="O6" s="3">
        <f>SUM(B6:N6)</f>
        <v>18340.115792134417</v>
      </c>
      <c r="P6" s="2">
        <f>P5*0.025</f>
        <v>1249.5234492777486</v>
      </c>
      <c r="Q6" s="2">
        <f t="shared" ref="Q6" si="13">Q5*0.025</f>
        <v>1218.2853630458048</v>
      </c>
      <c r="R6" s="2">
        <f t="shared" ref="R6" si="14">R5*0.025</f>
        <v>1187.8282289696597</v>
      </c>
      <c r="S6" s="2">
        <f t="shared" ref="S6" si="15">S5*0.025</f>
        <v>1158.1325232454183</v>
      </c>
      <c r="T6" s="2">
        <f t="shared" ref="T6" si="16">T5*0.025</f>
        <v>1129.1792101642829</v>
      </c>
      <c r="U6" s="2">
        <f>U5*0.025</f>
        <v>1100.9497299101756</v>
      </c>
      <c r="V6" s="2">
        <f t="shared" ref="V6" si="17">V5*0.025</f>
        <v>1073.4259866624213</v>
      </c>
      <c r="W6" s="2">
        <f t="shared" ref="W6" si="18">W5*0.025</f>
        <v>1046.5903369958608</v>
      </c>
      <c r="X6" s="2">
        <f t="shared" ref="X6" si="19">X5*0.025</f>
        <v>1020.4255785709643</v>
      </c>
      <c r="Y6" s="2">
        <f t="shared" ref="Y6" si="20">Y5*0.025</f>
        <v>994.91493910669021</v>
      </c>
      <c r="Z6" s="2">
        <f t="shared" ref="Z6" si="21">Z5*0.025</f>
        <v>970.042065629023</v>
      </c>
      <c r="AA6" s="2">
        <f t="shared" ref="AA6" si="22">AA5*0.025</f>
        <v>945.79101398829744</v>
      </c>
      <c r="AB6" s="3">
        <f>SUM(O6:AA6)</f>
        <v>31435.204217700761</v>
      </c>
      <c r="AC6" s="2">
        <f>AC5*0.025</f>
        <v>892.17648588283578</v>
      </c>
      <c r="AD6" s="2">
        <f t="shared" ref="AD6:AG6" si="23">AD5*0.025</f>
        <v>869.87207373576484</v>
      </c>
      <c r="AE6" s="2">
        <f t="shared" si="23"/>
        <v>848.12527189237062</v>
      </c>
      <c r="AF6" s="2">
        <f t="shared" si="23"/>
        <v>826.92214009506142</v>
      </c>
      <c r="AG6" s="2">
        <f t="shared" si="23"/>
        <v>806.24908659268476</v>
      </c>
      <c r="AH6" s="2">
        <f>AH5*0.025</f>
        <v>786.09285942786767</v>
      </c>
      <c r="AI6" s="2">
        <f t="shared" ref="AI6:AN6" si="24">AI5*0.025</f>
        <v>766.44053794217098</v>
      </c>
      <c r="AJ6" s="2">
        <f t="shared" si="24"/>
        <v>747.2795244936168</v>
      </c>
      <c r="AK6" s="2">
        <f t="shared" si="24"/>
        <v>728.59753638127631</v>
      </c>
      <c r="AL6" s="2">
        <f t="shared" si="24"/>
        <v>710.38259797174442</v>
      </c>
      <c r="AM6" s="2">
        <f t="shared" si="24"/>
        <v>692.62303302245084</v>
      </c>
      <c r="AN6" s="2">
        <f t="shared" si="24"/>
        <v>675.30745719688957</v>
      </c>
      <c r="AO6" s="3">
        <f>SUM(AB6:AN6)</f>
        <v>40785.272822335493</v>
      </c>
    </row>
    <row r="7" spans="1:41" x14ac:dyDescent="0.25">
      <c r="A7" s="2" t="s">
        <v>25</v>
      </c>
      <c r="B7" s="2">
        <f>B5-B6</f>
        <v>70000</v>
      </c>
      <c r="C7" s="2">
        <f>C5-C6</f>
        <v>68250</v>
      </c>
      <c r="D7" s="2">
        <f t="shared" ref="D7:N7" si="25">D5-D6</f>
        <v>66543.75</v>
      </c>
      <c r="E7" s="2">
        <f t="shared" si="25"/>
        <v>64880.15625</v>
      </c>
      <c r="F7" s="2">
        <f t="shared" si="25"/>
        <v>63258.15234375</v>
      </c>
      <c r="G7" s="2">
        <f t="shared" si="25"/>
        <v>61676.698535156247</v>
      </c>
      <c r="H7" s="2">
        <f t="shared" si="25"/>
        <v>60134.781071777339</v>
      </c>
      <c r="I7" s="2">
        <f t="shared" si="25"/>
        <v>58631.411544982904</v>
      </c>
      <c r="J7" s="2">
        <f t="shared" si="25"/>
        <v>57165.62625635833</v>
      </c>
      <c r="K7" s="2">
        <f t="shared" si="25"/>
        <v>55736.485599949374</v>
      </c>
      <c r="L7" s="2">
        <f t="shared" si="25"/>
        <v>54343.07345995064</v>
      </c>
      <c r="M7" s="2">
        <f t="shared" si="25"/>
        <v>52984.496623451872</v>
      </c>
      <c r="N7" s="2">
        <f t="shared" si="25"/>
        <v>51659.884207865573</v>
      </c>
      <c r="O7" s="3">
        <f>N7*0.0325</f>
        <v>1678.9462367556312</v>
      </c>
      <c r="P7" s="2">
        <f>P5-P6</f>
        <v>48731.414521832194</v>
      </c>
      <c r="Q7" s="2">
        <f t="shared" ref="Q7" si="26">Q5-Q6</f>
        <v>47513.129158786389</v>
      </c>
      <c r="R7" s="2">
        <f t="shared" ref="R7" si="27">R5-R6</f>
        <v>46325.300929816731</v>
      </c>
      <c r="S7" s="2">
        <f t="shared" ref="S7" si="28">S5-S6</f>
        <v>45167.168406571313</v>
      </c>
      <c r="T7" s="2">
        <f t="shared" ref="T7" si="29">T5-T6</f>
        <v>44037.989196407027</v>
      </c>
      <c r="U7" s="2">
        <f t="shared" ref="U7" si="30">U5-U6</f>
        <v>42937.039466496848</v>
      </c>
      <c r="V7" s="2">
        <f t="shared" ref="V7" si="31">V5-V6</f>
        <v>41863.613479834428</v>
      </c>
      <c r="W7" s="2">
        <f t="shared" ref="W7" si="32">W5-W6</f>
        <v>40817.023142838567</v>
      </c>
      <c r="X7" s="2">
        <f t="shared" ref="X7" si="33">X5-X6</f>
        <v>39796.597564267606</v>
      </c>
      <c r="Y7" s="2">
        <f t="shared" ref="Y7" si="34">Y5-Y6</f>
        <v>38801.682625160916</v>
      </c>
      <c r="Z7" s="2">
        <f t="shared" ref="Z7" si="35">Z5-Z6</f>
        <v>37831.640559531894</v>
      </c>
      <c r="AA7" s="2">
        <f t="shared" ref="AA7" si="36">AA5-AA6</f>
        <v>36885.849545543599</v>
      </c>
      <c r="AB7" s="3">
        <f>AA7*0.0325+O7</f>
        <v>2877.7363469857983</v>
      </c>
      <c r="AC7" s="2">
        <f>AC5-AC6</f>
        <v>34794.88294943059</v>
      </c>
      <c r="AD7" s="2">
        <f t="shared" ref="AD7:AN7" si="37">AD5-AD6</f>
        <v>33925.010875694825</v>
      </c>
      <c r="AE7" s="2">
        <f t="shared" si="37"/>
        <v>33076.885603802453</v>
      </c>
      <c r="AF7" s="2">
        <f t="shared" si="37"/>
        <v>32249.96346370739</v>
      </c>
      <c r="AG7" s="2">
        <f t="shared" si="37"/>
        <v>31443.714377114706</v>
      </c>
      <c r="AH7" s="2">
        <f t="shared" si="37"/>
        <v>30657.621517686839</v>
      </c>
      <c r="AI7" s="2">
        <f t="shared" si="37"/>
        <v>29891.180979744669</v>
      </c>
      <c r="AJ7" s="2">
        <f t="shared" si="37"/>
        <v>29143.901455251053</v>
      </c>
      <c r="AK7" s="2">
        <f t="shared" si="37"/>
        <v>28415.303918869777</v>
      </c>
      <c r="AL7" s="2">
        <f t="shared" si="37"/>
        <v>27704.921320898033</v>
      </c>
      <c r="AM7" s="2">
        <f t="shared" si="37"/>
        <v>27012.298287875583</v>
      </c>
      <c r="AN7" s="2">
        <f t="shared" si="37"/>
        <v>26336.990830678693</v>
      </c>
      <c r="AO7" s="3">
        <f>AN7*0.0325+AB7</f>
        <v>3733.6885489828555</v>
      </c>
    </row>
    <row r="8" spans="1:41" x14ac:dyDescent="0.25">
      <c r="A8" s="7" t="s">
        <v>22</v>
      </c>
      <c r="B8" s="7">
        <v>0</v>
      </c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7">
        <v>10</v>
      </c>
      <c r="M8" s="7">
        <v>11</v>
      </c>
      <c r="N8" s="7">
        <v>12</v>
      </c>
      <c r="O8" s="11" t="s">
        <v>21</v>
      </c>
      <c r="P8" s="7">
        <v>13</v>
      </c>
      <c r="Q8" s="7">
        <v>14</v>
      </c>
      <c r="R8" s="7">
        <v>15</v>
      </c>
      <c r="S8" s="7">
        <v>16</v>
      </c>
      <c r="T8" s="7">
        <v>17</v>
      </c>
      <c r="U8" s="7">
        <v>18</v>
      </c>
      <c r="V8" s="7">
        <v>19</v>
      </c>
      <c r="W8" s="7">
        <v>20</v>
      </c>
      <c r="X8" s="7">
        <v>21</v>
      </c>
      <c r="Y8" s="7">
        <v>22</v>
      </c>
      <c r="Z8" s="7">
        <v>23</v>
      </c>
      <c r="AA8" s="7">
        <v>24</v>
      </c>
      <c r="AB8" s="11" t="s">
        <v>21</v>
      </c>
      <c r="AC8" s="7">
        <v>25</v>
      </c>
      <c r="AD8" s="7">
        <v>26</v>
      </c>
      <c r="AE8" s="7">
        <v>27</v>
      </c>
      <c r="AF8" s="7">
        <v>28</v>
      </c>
      <c r="AG8" s="7">
        <v>29</v>
      </c>
      <c r="AH8" s="7">
        <v>30</v>
      </c>
      <c r="AI8" s="7">
        <v>31</v>
      </c>
      <c r="AJ8" s="7">
        <v>32</v>
      </c>
      <c r="AK8" s="7">
        <v>33</v>
      </c>
      <c r="AL8" s="7">
        <v>34</v>
      </c>
      <c r="AM8" s="7">
        <v>35</v>
      </c>
      <c r="AN8" s="7">
        <v>36</v>
      </c>
      <c r="AO8" s="11" t="s">
        <v>21</v>
      </c>
    </row>
    <row r="9" spans="1:41" x14ac:dyDescent="0.25">
      <c r="A9" s="7" t="s">
        <v>23</v>
      </c>
      <c r="B9" s="7">
        <v>30000</v>
      </c>
      <c r="C9" s="7">
        <f>B11</f>
        <v>30000</v>
      </c>
      <c r="D9" s="7">
        <f>C11</f>
        <v>29250</v>
      </c>
      <c r="E9" s="7">
        <f t="shared" ref="E9:N9" si="38">D11</f>
        <v>28518.75</v>
      </c>
      <c r="F9" s="7">
        <f t="shared" si="38"/>
        <v>27805.78125</v>
      </c>
      <c r="G9" s="7">
        <f t="shared" si="38"/>
        <v>27110.63671875</v>
      </c>
      <c r="H9" s="7">
        <f t="shared" si="38"/>
        <v>26432.870800781249</v>
      </c>
      <c r="I9" s="7">
        <f t="shared" si="38"/>
        <v>25772.049030761718</v>
      </c>
      <c r="J9" s="7">
        <f t="shared" si="38"/>
        <v>25127.747804992676</v>
      </c>
      <c r="K9" s="7">
        <f t="shared" si="38"/>
        <v>24499.554109867859</v>
      </c>
      <c r="L9" s="7">
        <f t="shared" si="38"/>
        <v>23887.065257121161</v>
      </c>
      <c r="M9" s="7">
        <f t="shared" si="38"/>
        <v>23289.888625693133</v>
      </c>
      <c r="N9" s="7">
        <f t="shared" si="38"/>
        <v>22707.641410050805</v>
      </c>
      <c r="O9" s="11">
        <f>N11-O11</f>
        <v>21420.401987618548</v>
      </c>
      <c r="P9" s="7">
        <f>O9</f>
        <v>21420.401987618548</v>
      </c>
      <c r="Q9" s="7">
        <f>P11</f>
        <v>20884.891937928085</v>
      </c>
      <c r="R9" s="7">
        <f t="shared" ref="R9" si="39">Q11</f>
        <v>20362.769639479884</v>
      </c>
      <c r="S9" s="7">
        <f t="shared" ref="S9" si="40">R11</f>
        <v>19853.700398492889</v>
      </c>
      <c r="T9" s="7">
        <f t="shared" ref="T9" si="41">S11</f>
        <v>19357.357888530565</v>
      </c>
      <c r="U9" s="7">
        <f t="shared" ref="U9" si="42">T11</f>
        <v>18873.423941317302</v>
      </c>
      <c r="V9" s="7">
        <f t="shared" ref="V9" si="43">U11</f>
        <v>18401.588342784369</v>
      </c>
      <c r="W9" s="7">
        <f t="shared" ref="W9" si="44">V11</f>
        <v>17941.54863421476</v>
      </c>
      <c r="X9" s="7">
        <f t="shared" ref="X9" si="45">W11</f>
        <v>17493.009918359392</v>
      </c>
      <c r="Y9" s="7">
        <f t="shared" ref="Y9" si="46">X11</f>
        <v>17055.684670400406</v>
      </c>
      <c r="Z9" s="7">
        <f t="shared" ref="Z9" si="47">Y11</f>
        <v>16629.292553640396</v>
      </c>
      <c r="AA9" s="7">
        <f t="shared" ref="AA9" si="48">Z11</f>
        <v>16213.560239799386</v>
      </c>
      <c r="AB9" s="11">
        <f>AA11*(1-0.0325)</f>
        <v>15294.454043705759</v>
      </c>
      <c r="AC9" s="7">
        <f>AB9</f>
        <v>15294.454043705759</v>
      </c>
      <c r="AD9" s="7">
        <f>AC11</f>
        <v>14912.092692613114</v>
      </c>
      <c r="AE9" s="7">
        <f t="shared" ref="AE9" si="49">AD11</f>
        <v>14539.290375297787</v>
      </c>
      <c r="AF9" s="7">
        <f t="shared" ref="AF9" si="50">AE11</f>
        <v>14175.808115915343</v>
      </c>
      <c r="AG9" s="7">
        <f t="shared" ref="AG9" si="51">AF11</f>
        <v>13821.412913017459</v>
      </c>
      <c r="AH9" s="7">
        <f t="shared" ref="AH9" si="52">AG11</f>
        <v>13475.877590192022</v>
      </c>
      <c r="AI9" s="7">
        <f t="shared" ref="AI9" si="53">AH11</f>
        <v>13138.980650437221</v>
      </c>
      <c r="AJ9" s="7">
        <f t="shared" ref="AJ9" si="54">AI11</f>
        <v>12810.50613417629</v>
      </c>
      <c r="AK9" s="7">
        <f t="shared" ref="AK9" si="55">AJ11</f>
        <v>12490.243480821882</v>
      </c>
      <c r="AL9" s="7">
        <f t="shared" ref="AL9" si="56">AK11</f>
        <v>12177.987393801335</v>
      </c>
      <c r="AM9" s="7">
        <f t="shared" ref="AM9" si="57">AL11</f>
        <v>11873.537708956303</v>
      </c>
      <c r="AN9" s="7">
        <f t="shared" ref="AN9" si="58">AM11</f>
        <v>11576.699266232396</v>
      </c>
      <c r="AO9" s="11">
        <f>AN11*(1-0.0325)</f>
        <v>10920.445126577846</v>
      </c>
    </row>
    <row r="10" spans="1:41" x14ac:dyDescent="0.25">
      <c r="A10" s="7" t="s">
        <v>24</v>
      </c>
      <c r="B10" s="7">
        <v>0</v>
      </c>
      <c r="C10" s="7">
        <f>C9*0.025</f>
        <v>750</v>
      </c>
      <c r="D10" s="7">
        <f>D9*0.025</f>
        <v>731.25</v>
      </c>
      <c r="E10" s="7">
        <f t="shared" ref="E10:N10" si="59">E9*0.025</f>
        <v>712.96875</v>
      </c>
      <c r="F10" s="7">
        <f t="shared" si="59"/>
        <v>695.14453125</v>
      </c>
      <c r="G10" s="7">
        <f t="shared" si="59"/>
        <v>677.76591796875005</v>
      </c>
      <c r="H10" s="7">
        <f t="shared" si="59"/>
        <v>660.8217700195313</v>
      </c>
      <c r="I10" s="7">
        <f t="shared" si="59"/>
        <v>644.30122576904296</v>
      </c>
      <c r="J10" s="7">
        <f t="shared" si="59"/>
        <v>628.19369512481694</v>
      </c>
      <c r="K10" s="7">
        <f t="shared" si="59"/>
        <v>612.48885274669647</v>
      </c>
      <c r="L10" s="7">
        <f t="shared" si="59"/>
        <v>597.17663142802905</v>
      </c>
      <c r="M10" s="7">
        <f t="shared" si="59"/>
        <v>582.24721564232834</v>
      </c>
      <c r="N10" s="7">
        <f t="shared" si="59"/>
        <v>567.69103525127014</v>
      </c>
      <c r="O10" s="11">
        <f>SUM(B10:N10)</f>
        <v>7860.0496252004659</v>
      </c>
      <c r="P10" s="7">
        <f>P9*0.025</f>
        <v>535.51004969046369</v>
      </c>
      <c r="Q10" s="7">
        <f t="shared" ref="Q10:T10" si="60">Q9*0.025</f>
        <v>522.12229844820217</v>
      </c>
      <c r="R10" s="7">
        <f t="shared" si="60"/>
        <v>509.0692409869971</v>
      </c>
      <c r="S10" s="7">
        <f t="shared" si="60"/>
        <v>496.34250996232225</v>
      </c>
      <c r="T10" s="7">
        <f t="shared" si="60"/>
        <v>483.93394721326416</v>
      </c>
      <c r="U10" s="7">
        <f>U9*0.025</f>
        <v>471.83559853293258</v>
      </c>
      <c r="V10" s="7">
        <f t="shared" ref="V10:AA10" si="61">V9*0.025</f>
        <v>460.03970856960927</v>
      </c>
      <c r="W10" s="7">
        <f t="shared" si="61"/>
        <v>448.53871585536899</v>
      </c>
      <c r="X10" s="7">
        <f t="shared" si="61"/>
        <v>437.32524795898485</v>
      </c>
      <c r="Y10" s="7">
        <f t="shared" si="61"/>
        <v>426.39211676001014</v>
      </c>
      <c r="Z10" s="7">
        <f t="shared" si="61"/>
        <v>415.73231384100995</v>
      </c>
      <c r="AA10" s="7">
        <f t="shared" si="61"/>
        <v>405.33900599498469</v>
      </c>
      <c r="AB10" s="11">
        <f>SUM(O10:AA10)</f>
        <v>13472.230379014618</v>
      </c>
      <c r="AC10" s="7">
        <f>AC9*0.025</f>
        <v>382.36135109264399</v>
      </c>
      <c r="AD10" s="7">
        <f t="shared" ref="AD10:AG10" si="62">AD9*0.025</f>
        <v>372.80231731532785</v>
      </c>
      <c r="AE10" s="7">
        <f t="shared" si="62"/>
        <v>363.48225938244468</v>
      </c>
      <c r="AF10" s="7">
        <f t="shared" si="62"/>
        <v>354.39520289788356</v>
      </c>
      <c r="AG10" s="7">
        <f t="shared" si="62"/>
        <v>345.53532282543648</v>
      </c>
      <c r="AH10" s="7">
        <f>AH9*0.025</f>
        <v>336.89693975480054</v>
      </c>
      <c r="AI10" s="7">
        <f t="shared" ref="AI10:AN10" si="63">AI9*0.025</f>
        <v>328.47451626093056</v>
      </c>
      <c r="AJ10" s="7">
        <f t="shared" si="63"/>
        <v>320.26265335440729</v>
      </c>
      <c r="AK10" s="7">
        <f t="shared" si="63"/>
        <v>312.25608702054706</v>
      </c>
      <c r="AL10" s="7">
        <f t="shared" si="63"/>
        <v>304.4496848450334</v>
      </c>
      <c r="AM10" s="7">
        <f t="shared" si="63"/>
        <v>296.83844272390758</v>
      </c>
      <c r="AN10" s="7">
        <f t="shared" si="63"/>
        <v>289.41748165580992</v>
      </c>
      <c r="AO10" s="11">
        <f>SUM(AB10:AN10)</f>
        <v>17479.402638143794</v>
      </c>
    </row>
    <row r="11" spans="1:41" x14ac:dyDescent="0.25">
      <c r="A11" s="7" t="s">
        <v>25</v>
      </c>
      <c r="B11" s="7">
        <f>B9-B10</f>
        <v>30000</v>
      </c>
      <c r="C11" s="7">
        <f>C9-C10</f>
        <v>29250</v>
      </c>
      <c r="D11" s="7">
        <f>D9-D10</f>
        <v>28518.75</v>
      </c>
      <c r="E11" s="7">
        <f t="shared" ref="E11:N11" si="64">E9-E10</f>
        <v>27805.78125</v>
      </c>
      <c r="F11" s="7">
        <f t="shared" si="64"/>
        <v>27110.63671875</v>
      </c>
      <c r="G11" s="7">
        <f t="shared" si="64"/>
        <v>26432.870800781249</v>
      </c>
      <c r="H11" s="7">
        <f t="shared" si="64"/>
        <v>25772.049030761718</v>
      </c>
      <c r="I11" s="7">
        <f t="shared" si="64"/>
        <v>25127.747804992676</v>
      </c>
      <c r="J11" s="7">
        <f t="shared" si="64"/>
        <v>24499.554109867859</v>
      </c>
      <c r="K11" s="7">
        <f t="shared" si="64"/>
        <v>23887.065257121161</v>
      </c>
      <c r="L11" s="7">
        <f t="shared" si="64"/>
        <v>23289.888625693133</v>
      </c>
      <c r="M11" s="7">
        <f t="shared" si="64"/>
        <v>22707.641410050805</v>
      </c>
      <c r="N11" s="7">
        <f t="shared" si="64"/>
        <v>22139.950374799533</v>
      </c>
      <c r="O11" s="11">
        <f>N11*0.0325</f>
        <v>719.54838718098483</v>
      </c>
      <c r="P11" s="7">
        <f>P9-P10</f>
        <v>20884.891937928085</v>
      </c>
      <c r="Q11" s="7">
        <f t="shared" ref="Q11:AA11" si="65">Q9-Q10</f>
        <v>20362.769639479884</v>
      </c>
      <c r="R11" s="7">
        <f t="shared" si="65"/>
        <v>19853.700398492889</v>
      </c>
      <c r="S11" s="7">
        <f t="shared" si="65"/>
        <v>19357.357888530565</v>
      </c>
      <c r="T11" s="7">
        <f t="shared" si="65"/>
        <v>18873.423941317302</v>
      </c>
      <c r="U11" s="7">
        <f t="shared" si="65"/>
        <v>18401.588342784369</v>
      </c>
      <c r="V11" s="7">
        <f t="shared" si="65"/>
        <v>17941.54863421476</v>
      </c>
      <c r="W11" s="7">
        <f t="shared" si="65"/>
        <v>17493.009918359392</v>
      </c>
      <c r="X11" s="7">
        <f t="shared" si="65"/>
        <v>17055.684670400406</v>
      </c>
      <c r="Y11" s="7">
        <f t="shared" si="65"/>
        <v>16629.292553640396</v>
      </c>
      <c r="Z11" s="7">
        <f t="shared" si="65"/>
        <v>16213.560239799386</v>
      </c>
      <c r="AA11" s="7">
        <f t="shared" si="65"/>
        <v>15808.221233804401</v>
      </c>
      <c r="AB11" s="11">
        <f>AA11*0.0325+O11</f>
        <v>1233.3155772796279</v>
      </c>
      <c r="AC11" s="7">
        <f>AC9-AC10</f>
        <v>14912.092692613114</v>
      </c>
      <c r="AD11" s="7">
        <f t="shared" ref="AD11:AN11" si="66">AD9-AD10</f>
        <v>14539.290375297787</v>
      </c>
      <c r="AE11" s="7">
        <f t="shared" si="66"/>
        <v>14175.808115915343</v>
      </c>
      <c r="AF11" s="7">
        <f t="shared" si="66"/>
        <v>13821.412913017459</v>
      </c>
      <c r="AG11" s="7">
        <f t="shared" si="66"/>
        <v>13475.877590192022</v>
      </c>
      <c r="AH11" s="7">
        <f t="shared" si="66"/>
        <v>13138.980650437221</v>
      </c>
      <c r="AI11" s="7">
        <f t="shared" si="66"/>
        <v>12810.50613417629</v>
      </c>
      <c r="AJ11" s="7">
        <f t="shared" si="66"/>
        <v>12490.243480821882</v>
      </c>
      <c r="AK11" s="7">
        <f t="shared" si="66"/>
        <v>12177.987393801335</v>
      </c>
      <c r="AL11" s="7">
        <f t="shared" si="66"/>
        <v>11873.537708956303</v>
      </c>
      <c r="AM11" s="7">
        <f t="shared" si="66"/>
        <v>11576.699266232396</v>
      </c>
      <c r="AN11" s="7">
        <f t="shared" si="66"/>
        <v>11287.281784576586</v>
      </c>
      <c r="AO11" s="11">
        <f>AN11*0.0325+AB11</f>
        <v>1600.1522352783668</v>
      </c>
    </row>
    <row r="12" spans="1:41" x14ac:dyDescent="0.25">
      <c r="A12" s="8" t="s">
        <v>22</v>
      </c>
      <c r="B12" s="8">
        <v>0</v>
      </c>
      <c r="C12" s="8">
        <v>1</v>
      </c>
      <c r="D12" s="8">
        <v>2</v>
      </c>
      <c r="E12" s="8">
        <v>3</v>
      </c>
      <c r="F12" s="8">
        <v>4</v>
      </c>
      <c r="G12" s="8">
        <v>5</v>
      </c>
      <c r="H12" s="8">
        <v>6</v>
      </c>
      <c r="I12" s="8">
        <v>7</v>
      </c>
      <c r="J12" s="8">
        <v>8</v>
      </c>
      <c r="K12" s="8">
        <v>9</v>
      </c>
      <c r="L12" s="8">
        <v>10</v>
      </c>
      <c r="M12" s="8">
        <v>11</v>
      </c>
      <c r="N12" s="8">
        <v>12</v>
      </c>
      <c r="O12" s="13" t="s">
        <v>21</v>
      </c>
      <c r="P12" s="8">
        <v>13</v>
      </c>
      <c r="Q12" s="8">
        <v>14</v>
      </c>
      <c r="R12" s="8">
        <v>15</v>
      </c>
      <c r="S12" s="8">
        <v>16</v>
      </c>
      <c r="T12" s="8">
        <v>17</v>
      </c>
      <c r="U12" s="8">
        <v>18</v>
      </c>
      <c r="V12" s="8">
        <v>19</v>
      </c>
      <c r="W12" s="8">
        <v>20</v>
      </c>
      <c r="X12" s="8">
        <v>21</v>
      </c>
      <c r="Y12" s="8">
        <v>22</v>
      </c>
      <c r="Z12" s="8">
        <v>23</v>
      </c>
      <c r="AA12" s="8">
        <v>24</v>
      </c>
      <c r="AB12" s="13" t="s">
        <v>21</v>
      </c>
      <c r="AC12" s="8">
        <v>25</v>
      </c>
      <c r="AD12" s="8">
        <v>26</v>
      </c>
      <c r="AE12" s="8">
        <v>27</v>
      </c>
      <c r="AF12" s="8">
        <v>28</v>
      </c>
      <c r="AG12" s="8">
        <v>29</v>
      </c>
      <c r="AH12" s="8">
        <v>30</v>
      </c>
      <c r="AI12" s="8">
        <v>31</v>
      </c>
      <c r="AJ12" s="8">
        <v>32</v>
      </c>
      <c r="AK12" s="8">
        <v>33</v>
      </c>
      <c r="AL12" s="8">
        <v>34</v>
      </c>
      <c r="AM12" s="8">
        <v>35</v>
      </c>
      <c r="AN12" s="8">
        <v>36</v>
      </c>
      <c r="AO12" s="13" t="s">
        <v>21</v>
      </c>
    </row>
    <row r="13" spans="1:41" x14ac:dyDescent="0.25">
      <c r="A13" s="8" t="s">
        <v>0</v>
      </c>
      <c r="B13" s="8">
        <v>20000</v>
      </c>
      <c r="C13" s="8">
        <f>B15</f>
        <v>20000</v>
      </c>
      <c r="D13" s="8">
        <f>C15</f>
        <v>19500</v>
      </c>
      <c r="E13" s="8">
        <f t="shared" ref="E13:N13" si="67">D15</f>
        <v>19012.5</v>
      </c>
      <c r="F13" s="8">
        <f t="shared" si="67"/>
        <v>18537.1875</v>
      </c>
      <c r="G13" s="8">
        <f t="shared" si="67"/>
        <v>18073.7578125</v>
      </c>
      <c r="H13" s="8">
        <f t="shared" si="67"/>
        <v>17621.913867187501</v>
      </c>
      <c r="I13" s="8">
        <f t="shared" si="67"/>
        <v>17181.366020507812</v>
      </c>
      <c r="J13" s="8">
        <f t="shared" si="67"/>
        <v>16751.831869995116</v>
      </c>
      <c r="K13" s="8">
        <f t="shared" si="67"/>
        <v>16333.036073245237</v>
      </c>
      <c r="L13" s="8">
        <f t="shared" si="67"/>
        <v>15924.710171414106</v>
      </c>
      <c r="M13" s="8">
        <f t="shared" si="67"/>
        <v>15526.592417128753</v>
      </c>
      <c r="N13" s="8">
        <f t="shared" si="67"/>
        <v>15138.427606700534</v>
      </c>
      <c r="O13" s="13">
        <f>N15-O15</f>
        <v>14280.267991745697</v>
      </c>
      <c r="P13" s="8">
        <f>O13</f>
        <v>14280.267991745697</v>
      </c>
      <c r="Q13" s="8">
        <f>P15</f>
        <v>13923.261291952054</v>
      </c>
      <c r="R13" s="8">
        <f t="shared" ref="R13" si="68">Q15</f>
        <v>13575.179759653252</v>
      </c>
      <c r="S13" s="8">
        <f t="shared" ref="S13" si="69">R15</f>
        <v>13235.800265661921</v>
      </c>
      <c r="T13" s="8">
        <f t="shared" ref="T13" si="70">S15</f>
        <v>12904.905259020374</v>
      </c>
      <c r="U13" s="8">
        <f t="shared" ref="U13" si="71">T15</f>
        <v>12582.282627544864</v>
      </c>
      <c r="V13" s="8">
        <f t="shared" ref="V13" si="72">U15</f>
        <v>12267.725561856243</v>
      </c>
      <c r="W13" s="8">
        <f t="shared" ref="W13" si="73">V15</f>
        <v>11961.032422809836</v>
      </c>
      <c r="X13" s="8">
        <f t="shared" ref="X13" si="74">W15</f>
        <v>11662.006612239591</v>
      </c>
      <c r="Y13" s="8">
        <f t="shared" ref="Y13" si="75">X15</f>
        <v>11370.456446933602</v>
      </c>
      <c r="Z13" s="8">
        <f t="shared" ref="Z13" si="76">Y15</f>
        <v>11086.195035760262</v>
      </c>
      <c r="AA13" s="8">
        <f t="shared" ref="AA13" si="77">Z15</f>
        <v>10809.040159866256</v>
      </c>
      <c r="AB13" s="13">
        <f>AA15*(1-0.0325)</f>
        <v>10196.302695803837</v>
      </c>
      <c r="AC13" s="8">
        <f>AB13</f>
        <v>10196.302695803837</v>
      </c>
      <c r="AD13" s="8">
        <f>AC15</f>
        <v>9941.3951284087416</v>
      </c>
      <c r="AE13" s="8">
        <f t="shared" ref="AE13" si="78">AD15</f>
        <v>9692.8602501985224</v>
      </c>
      <c r="AF13" s="8">
        <f t="shared" ref="AF13" si="79">AE15</f>
        <v>9450.5387439435599</v>
      </c>
      <c r="AG13" s="8">
        <f t="shared" ref="AG13" si="80">AF15</f>
        <v>9214.2752753449713</v>
      </c>
      <c r="AH13" s="8">
        <f t="shared" ref="AH13" si="81">AG15</f>
        <v>8983.9183934613466</v>
      </c>
      <c r="AI13" s="8">
        <f t="shared" ref="AI13" si="82">AH15</f>
        <v>8759.3204336248127</v>
      </c>
      <c r="AJ13" s="8">
        <f t="shared" ref="AJ13" si="83">AI15</f>
        <v>8540.3374227841923</v>
      </c>
      <c r="AK13" s="8">
        <f t="shared" ref="AK13" si="84">AJ15</f>
        <v>8326.828987214587</v>
      </c>
      <c r="AL13" s="8">
        <f t="shared" ref="AL13" si="85">AK15</f>
        <v>8118.6582625342226</v>
      </c>
      <c r="AM13" s="8">
        <f t="shared" ref="AM13" si="86">AL15</f>
        <v>7915.6918059708669</v>
      </c>
      <c r="AN13" s="8">
        <f t="shared" ref="AN13" si="87">AM15</f>
        <v>7717.7995108215955</v>
      </c>
      <c r="AO13" s="13">
        <f>AN15*(1-0.0325)</f>
        <v>7280.2967510518965</v>
      </c>
    </row>
    <row r="14" spans="1:41" ht="15" customHeight="1" x14ac:dyDescent="0.25">
      <c r="A14" s="8" t="s">
        <v>24</v>
      </c>
      <c r="B14" s="8">
        <v>0</v>
      </c>
      <c r="C14" s="8">
        <f>C13*0.025</f>
        <v>500</v>
      </c>
      <c r="D14" s="8">
        <f>D13*0.025</f>
        <v>487.5</v>
      </c>
      <c r="E14" s="8">
        <f t="shared" ref="E14" si="88">E13*0.025</f>
        <v>475.3125</v>
      </c>
      <c r="F14" s="8">
        <f t="shared" ref="F14" si="89">F13*0.025</f>
        <v>463.4296875</v>
      </c>
      <c r="G14" s="8">
        <f t="shared" ref="G14" si="90">G13*0.025</f>
        <v>451.84394531250001</v>
      </c>
      <c r="H14" s="8">
        <f t="shared" ref="H14" si="91">H13*0.025</f>
        <v>440.54784667968755</v>
      </c>
      <c r="I14" s="8">
        <f t="shared" ref="I14" si="92">I13*0.025</f>
        <v>429.53415051269531</v>
      </c>
      <c r="J14" s="8">
        <f t="shared" ref="J14" si="93">J13*0.025</f>
        <v>418.79579674987792</v>
      </c>
      <c r="K14" s="8">
        <f t="shared" ref="K14" si="94">K13*0.025</f>
        <v>408.32590183113098</v>
      </c>
      <c r="L14" s="8">
        <f t="shared" ref="L14" si="95">L13*0.025</f>
        <v>398.1177542853527</v>
      </c>
      <c r="M14" s="8">
        <f t="shared" ref="M14" si="96">M13*0.025</f>
        <v>388.16481042821886</v>
      </c>
      <c r="N14" s="8">
        <f t="shared" ref="N14" si="97">N13*0.025</f>
        <v>378.46069016751335</v>
      </c>
      <c r="O14" s="13">
        <f>SUM(B14:N14)</f>
        <v>5240.0330834669767</v>
      </c>
      <c r="P14" s="8">
        <f>P13*0.025</f>
        <v>357.00669979364244</v>
      </c>
      <c r="Q14" s="8">
        <f t="shared" ref="Q14:T14" si="98">Q13*0.025</f>
        <v>348.08153229880139</v>
      </c>
      <c r="R14" s="8">
        <f t="shared" si="98"/>
        <v>339.37949399133134</v>
      </c>
      <c r="S14" s="8">
        <f t="shared" si="98"/>
        <v>330.89500664154804</v>
      </c>
      <c r="T14" s="8">
        <f t="shared" si="98"/>
        <v>322.62263147550937</v>
      </c>
      <c r="U14" s="8">
        <f>U13*0.025</f>
        <v>314.55706568862161</v>
      </c>
      <c r="V14" s="8">
        <f t="shared" ref="V14:AA14" si="99">V13*0.025</f>
        <v>306.69313904640609</v>
      </c>
      <c r="W14" s="8">
        <f t="shared" si="99"/>
        <v>299.02581057024594</v>
      </c>
      <c r="X14" s="8">
        <f t="shared" si="99"/>
        <v>291.55016530598976</v>
      </c>
      <c r="Y14" s="8">
        <f t="shared" si="99"/>
        <v>284.26141117334004</v>
      </c>
      <c r="Z14" s="8">
        <f t="shared" si="99"/>
        <v>277.15487589400658</v>
      </c>
      <c r="AA14" s="8">
        <f t="shared" si="99"/>
        <v>270.2260039966564</v>
      </c>
      <c r="AB14" s="13">
        <f>SUM(O14:AA14)</f>
        <v>8981.486919343075</v>
      </c>
      <c r="AC14" s="8">
        <f>AC13*0.025</f>
        <v>254.90756739509595</v>
      </c>
      <c r="AD14" s="8">
        <f t="shared" ref="AD14:AG14" si="100">AD13*0.025</f>
        <v>248.53487821021855</v>
      </c>
      <c r="AE14" s="8">
        <f t="shared" si="100"/>
        <v>242.32150625496308</v>
      </c>
      <c r="AF14" s="8">
        <f t="shared" si="100"/>
        <v>236.26346859858901</v>
      </c>
      <c r="AG14" s="8">
        <f t="shared" si="100"/>
        <v>230.35688188362428</v>
      </c>
      <c r="AH14" s="8">
        <f>AH13*0.025</f>
        <v>224.59795983653368</v>
      </c>
      <c r="AI14" s="8">
        <f t="shared" ref="AI14:AN14" si="101">AI13*0.025</f>
        <v>218.98301084062032</v>
      </c>
      <c r="AJ14" s="8">
        <f t="shared" si="101"/>
        <v>213.50843556960481</v>
      </c>
      <c r="AK14" s="8">
        <f t="shared" si="101"/>
        <v>208.17072468036469</v>
      </c>
      <c r="AL14" s="8">
        <f t="shared" si="101"/>
        <v>202.96645656335556</v>
      </c>
      <c r="AM14" s="8">
        <f t="shared" si="101"/>
        <v>197.89229514927169</v>
      </c>
      <c r="AN14" s="8">
        <f t="shared" si="101"/>
        <v>192.94498777053991</v>
      </c>
      <c r="AO14" s="13">
        <f>SUM(AB14:AN14)</f>
        <v>11652.935092095857</v>
      </c>
    </row>
    <row r="15" spans="1:41" ht="15" customHeight="1" thickBot="1" x14ac:dyDescent="0.3">
      <c r="A15" s="8" t="s">
        <v>25</v>
      </c>
      <c r="B15" s="8">
        <f>B13-B14</f>
        <v>20000</v>
      </c>
      <c r="C15" s="8">
        <f>C13-C14</f>
        <v>19500</v>
      </c>
      <c r="D15" s="8">
        <f>D13-D14</f>
        <v>19012.5</v>
      </c>
      <c r="E15" s="8">
        <f t="shared" ref="E15" si="102">E13-E14</f>
        <v>18537.1875</v>
      </c>
      <c r="F15" s="8">
        <f t="shared" ref="F15" si="103">F13-F14</f>
        <v>18073.7578125</v>
      </c>
      <c r="G15" s="8">
        <f t="shared" ref="G15" si="104">G13-G14</f>
        <v>17621.913867187501</v>
      </c>
      <c r="H15" s="8">
        <f t="shared" ref="H15" si="105">H13-H14</f>
        <v>17181.366020507812</v>
      </c>
      <c r="I15" s="8">
        <f t="shared" ref="I15" si="106">I13-I14</f>
        <v>16751.831869995116</v>
      </c>
      <c r="J15" s="17">
        <f t="shared" ref="J15" si="107">J13-J14</f>
        <v>16333.036073245237</v>
      </c>
      <c r="K15" s="17">
        <f t="shared" ref="K15" si="108">K13-K14</f>
        <v>15924.710171414106</v>
      </c>
      <c r="L15" s="17">
        <f t="shared" ref="L15" si="109">L13-L14</f>
        <v>15526.592417128753</v>
      </c>
      <c r="M15" s="17">
        <f t="shared" ref="M15" si="110">M13-M14</f>
        <v>15138.427606700534</v>
      </c>
      <c r="N15" s="17">
        <f t="shared" ref="N15" si="111">N13-N14</f>
        <v>14759.96691653302</v>
      </c>
      <c r="O15" s="18">
        <f>N15*0.0325</f>
        <v>479.69892478732316</v>
      </c>
      <c r="P15" s="8">
        <f>P13-P14</f>
        <v>13923.261291952054</v>
      </c>
      <c r="Q15" s="8">
        <f t="shared" ref="Q15:AA15" si="112">Q13-Q14</f>
        <v>13575.179759653252</v>
      </c>
      <c r="R15" s="8">
        <f t="shared" si="112"/>
        <v>13235.800265661921</v>
      </c>
      <c r="S15" s="8">
        <f t="shared" si="112"/>
        <v>12904.905259020374</v>
      </c>
      <c r="T15" s="8">
        <f t="shared" si="112"/>
        <v>12582.282627544864</v>
      </c>
      <c r="U15" s="8">
        <f t="shared" si="112"/>
        <v>12267.725561856243</v>
      </c>
      <c r="V15" s="8">
        <f t="shared" si="112"/>
        <v>11961.032422809836</v>
      </c>
      <c r="W15" s="8">
        <f t="shared" si="112"/>
        <v>11662.006612239591</v>
      </c>
      <c r="X15" s="8">
        <f t="shared" si="112"/>
        <v>11370.456446933602</v>
      </c>
      <c r="Y15" s="8">
        <f t="shared" si="112"/>
        <v>11086.195035760262</v>
      </c>
      <c r="Z15" s="8">
        <f t="shared" si="112"/>
        <v>10809.040159866256</v>
      </c>
      <c r="AA15" s="8">
        <f t="shared" si="112"/>
        <v>10538.814155869599</v>
      </c>
      <c r="AB15" s="13">
        <f>AA15*0.0325+O15</f>
        <v>822.21038485308509</v>
      </c>
      <c r="AC15" s="8">
        <f>AC13-AC14</f>
        <v>9941.3951284087416</v>
      </c>
      <c r="AD15" s="8">
        <f t="shared" ref="AD15:AN15" si="113">AD13-AD14</f>
        <v>9692.8602501985224</v>
      </c>
      <c r="AE15" s="8">
        <f t="shared" si="113"/>
        <v>9450.5387439435599</v>
      </c>
      <c r="AF15" s="8">
        <f t="shared" si="113"/>
        <v>9214.2752753449713</v>
      </c>
      <c r="AG15" s="8">
        <f t="shared" si="113"/>
        <v>8983.9183934613466</v>
      </c>
      <c r="AH15" s="8">
        <f t="shared" si="113"/>
        <v>8759.3204336248127</v>
      </c>
      <c r="AI15" s="8">
        <f t="shared" si="113"/>
        <v>8540.3374227841923</v>
      </c>
      <c r="AJ15" s="8">
        <f t="shared" si="113"/>
        <v>8326.828987214587</v>
      </c>
      <c r="AK15" s="8">
        <f t="shared" si="113"/>
        <v>8118.6582625342226</v>
      </c>
      <c r="AL15" s="8">
        <f t="shared" si="113"/>
        <v>7915.6918059708669</v>
      </c>
      <c r="AM15" s="8">
        <f t="shared" si="113"/>
        <v>7717.7995108215955</v>
      </c>
      <c r="AN15" s="8">
        <f t="shared" si="113"/>
        <v>7524.8545230510554</v>
      </c>
      <c r="AO15" s="13">
        <f>AN15*0.0325+AB15</f>
        <v>1066.7681568522444</v>
      </c>
    </row>
    <row r="16" spans="1:41" ht="1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38" t="s">
        <v>30</v>
      </c>
      <c r="K16" s="39"/>
      <c r="L16" s="39"/>
      <c r="M16" s="39"/>
      <c r="N16" s="39"/>
      <c r="O16" s="40"/>
      <c r="P16" s="15"/>
      <c r="Q16" s="15"/>
      <c r="R16" s="15"/>
      <c r="S16" s="16"/>
      <c r="T16" s="16"/>
      <c r="U16" s="16"/>
      <c r="V16" s="16"/>
      <c r="W16" s="38" t="s">
        <v>30</v>
      </c>
      <c r="X16" s="39"/>
      <c r="Y16" s="39"/>
      <c r="Z16" s="39"/>
      <c r="AA16" s="39"/>
      <c r="AB16" s="40"/>
      <c r="AC16" s="16"/>
      <c r="AD16" s="16"/>
      <c r="AE16" s="16"/>
      <c r="AF16" s="16"/>
      <c r="AG16" s="16"/>
      <c r="AH16" s="16"/>
      <c r="AI16" s="16"/>
      <c r="AJ16" s="38" t="s">
        <v>30</v>
      </c>
      <c r="AK16" s="39"/>
      <c r="AL16" s="39"/>
      <c r="AM16" s="39"/>
      <c r="AN16" s="39"/>
      <c r="AO16" s="40"/>
    </row>
    <row r="17" spans="1:41" ht="15" customHeight="1" thickBot="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54"/>
      <c r="K17" s="55"/>
      <c r="L17" s="55"/>
      <c r="M17" s="55"/>
      <c r="N17" s="55"/>
      <c r="O17" s="56"/>
      <c r="P17" s="15"/>
      <c r="Q17" s="15"/>
      <c r="R17" s="15"/>
      <c r="S17" s="16"/>
      <c r="T17" s="16"/>
      <c r="U17" s="16"/>
      <c r="V17" s="16"/>
      <c r="W17" s="54"/>
      <c r="X17" s="55"/>
      <c r="Y17" s="55"/>
      <c r="Z17" s="55"/>
      <c r="AA17" s="55"/>
      <c r="AB17" s="56"/>
      <c r="AC17" s="16"/>
      <c r="AD17" s="16"/>
      <c r="AE17" s="16"/>
      <c r="AF17" s="16"/>
      <c r="AG17" s="16"/>
      <c r="AH17" s="16"/>
      <c r="AI17" s="16"/>
      <c r="AJ17" s="54"/>
      <c r="AK17" s="55"/>
      <c r="AL17" s="55"/>
      <c r="AM17" s="55"/>
      <c r="AN17" s="55"/>
      <c r="AO17" s="56"/>
    </row>
    <row r="18" spans="1:41" ht="1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29" t="s">
        <v>5</v>
      </c>
      <c r="K18" s="30" t="s">
        <v>6</v>
      </c>
      <c r="L18" s="31" t="s">
        <v>7</v>
      </c>
      <c r="M18" s="30" t="s">
        <v>8</v>
      </c>
      <c r="N18" s="30" t="s">
        <v>9</v>
      </c>
      <c r="O18" s="32" t="s">
        <v>4</v>
      </c>
      <c r="P18" s="15"/>
      <c r="Q18" s="15"/>
      <c r="R18" s="15"/>
      <c r="S18" s="16"/>
      <c r="T18" s="16"/>
      <c r="U18" s="16"/>
      <c r="V18" s="16"/>
      <c r="W18" s="19" t="s">
        <v>5</v>
      </c>
      <c r="X18" s="20" t="s">
        <v>6</v>
      </c>
      <c r="Y18" s="21" t="s">
        <v>7</v>
      </c>
      <c r="Z18" s="20" t="s">
        <v>8</v>
      </c>
      <c r="AA18" s="20" t="s">
        <v>9</v>
      </c>
      <c r="AB18" s="22" t="s">
        <v>4</v>
      </c>
      <c r="AC18" s="16"/>
      <c r="AD18" s="16"/>
      <c r="AE18" s="16"/>
      <c r="AF18" s="16"/>
      <c r="AG18" s="16"/>
      <c r="AH18" s="16"/>
      <c r="AI18" s="16"/>
      <c r="AJ18" s="19" t="s">
        <v>5</v>
      </c>
      <c r="AK18" s="20" t="s">
        <v>6</v>
      </c>
      <c r="AL18" s="21" t="s">
        <v>7</v>
      </c>
      <c r="AM18" s="20" t="s">
        <v>8</v>
      </c>
      <c r="AN18" s="20" t="s">
        <v>9</v>
      </c>
      <c r="AO18" s="22" t="s">
        <v>4</v>
      </c>
    </row>
    <row r="19" spans="1:41" ht="15" customHeight="1" thickBo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23">
        <f>O5</f>
        <v>49980.937971109939</v>
      </c>
      <c r="K19" s="24">
        <f>O9</f>
        <v>21420.401987618548</v>
      </c>
      <c r="L19" s="25">
        <f>O13</f>
        <v>14280.267991745697</v>
      </c>
      <c r="M19" s="25">
        <f>O14+O10+O6</f>
        <v>31440.19850080186</v>
      </c>
      <c r="N19" s="25">
        <f>O7+O11+O15</f>
        <v>2878.1935487239389</v>
      </c>
      <c r="O19" s="26">
        <f>SUM(J19:N19)</f>
        <v>120000</v>
      </c>
      <c r="P19" s="15"/>
      <c r="Q19" s="15"/>
      <c r="R19" s="15"/>
      <c r="S19" s="16"/>
      <c r="T19" s="16"/>
      <c r="U19" s="16"/>
      <c r="V19" s="16"/>
      <c r="W19" s="23">
        <f>AB5</f>
        <v>35687.059435313429</v>
      </c>
      <c r="X19" s="24">
        <f>AB9</f>
        <v>15294.454043705759</v>
      </c>
      <c r="Y19" s="25">
        <f>AB13</f>
        <v>10196.302695803837</v>
      </c>
      <c r="Z19" s="25">
        <f>AB14+AB10+AB6</f>
        <v>53888.921516058457</v>
      </c>
      <c r="AA19" s="25">
        <f>AB7+AB11+AB15</f>
        <v>4933.2623091185114</v>
      </c>
      <c r="AB19" s="26">
        <f>SUM(W19:AA19)</f>
        <v>119999.99999999999</v>
      </c>
      <c r="AC19" s="16"/>
      <c r="AD19" s="16"/>
      <c r="AE19" s="16"/>
      <c r="AF19" s="16"/>
      <c r="AG19" s="16"/>
      <c r="AH19" s="16"/>
      <c r="AI19" s="16"/>
      <c r="AJ19" s="23">
        <f>AO5</f>
        <v>25481.038628681636</v>
      </c>
      <c r="AK19" s="24">
        <f>AO9</f>
        <v>10920.445126577846</v>
      </c>
      <c r="AL19" s="25">
        <f>AO13</f>
        <v>7280.2967510518965</v>
      </c>
      <c r="AM19" s="25">
        <f>AO14+AO10+AO6</f>
        <v>69917.610552575148</v>
      </c>
      <c r="AN19" s="25">
        <f>AO7+AO11+AO15</f>
        <v>6400.6089411134672</v>
      </c>
      <c r="AO19" s="26">
        <f>SUM(AJ19:AN19)</f>
        <v>120000</v>
      </c>
    </row>
    <row r="20" spans="1:41" ht="1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5"/>
      <c r="N20" s="15"/>
      <c r="O20" s="15"/>
      <c r="P20" s="15"/>
      <c r="Q20" s="15"/>
      <c r="R20" s="15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</row>
    <row r="21" spans="1:41" ht="1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5"/>
      <c r="N21" s="15"/>
      <c r="O21" s="15"/>
      <c r="P21" s="15"/>
      <c r="Q21" s="15"/>
      <c r="R21" s="15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</row>
    <row r="22" spans="1:41" ht="1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5"/>
      <c r="N22" s="15"/>
      <c r="O22" s="15"/>
      <c r="P22" s="15"/>
      <c r="Q22" s="15"/>
      <c r="R22" s="15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 spans="1:41" ht="1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5"/>
      <c r="N23" s="15"/>
      <c r="O23" s="15"/>
      <c r="P23" s="15"/>
      <c r="Q23" s="15"/>
      <c r="R23" s="15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</row>
    <row r="24" spans="1:41" ht="1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5"/>
      <c r="N24" s="15"/>
      <c r="O24" s="15"/>
      <c r="P24" s="15"/>
      <c r="Q24" s="15"/>
      <c r="R24" s="15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</row>
    <row r="25" spans="1:41" ht="15" customHeight="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</sheetData>
  <mergeCells count="4">
    <mergeCell ref="J16:O17"/>
    <mergeCell ref="W16:AB17"/>
    <mergeCell ref="AJ16:AO17"/>
    <mergeCell ref="A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34"/>
  <sheetViews>
    <sheetView zoomScale="70" zoomScaleNormal="70" workbookViewId="0">
      <selection activeCell="A2" sqref="A2:C3"/>
    </sheetView>
  </sheetViews>
  <sheetFormatPr baseColWidth="10" defaultRowHeight="15" x14ac:dyDescent="0.25"/>
  <cols>
    <col min="1" max="1" width="14.7109375" customWidth="1"/>
    <col min="15" max="15" width="14.28515625" customWidth="1"/>
    <col min="28" max="28" width="14.5703125" customWidth="1"/>
    <col min="41" max="41" width="14.7109375" customWidth="1"/>
  </cols>
  <sheetData>
    <row r="2" spans="1:45" x14ac:dyDescent="0.25">
      <c r="A2" s="41" t="s">
        <v>2</v>
      </c>
      <c r="B2" s="41"/>
      <c r="C2" s="41"/>
    </row>
    <row r="3" spans="1:45" x14ac:dyDescent="0.25">
      <c r="A3" s="41"/>
      <c r="B3" s="41"/>
      <c r="C3" s="41"/>
    </row>
    <row r="4" spans="1:45" x14ac:dyDescent="0.25">
      <c r="A4" s="1" t="s">
        <v>18</v>
      </c>
      <c r="B4" s="1"/>
      <c r="C4" s="1">
        <v>2000</v>
      </c>
      <c r="D4" s="1">
        <v>2000</v>
      </c>
      <c r="E4" s="1">
        <v>2000</v>
      </c>
      <c r="F4" s="1">
        <v>2000</v>
      </c>
      <c r="G4" s="1">
        <v>2000</v>
      </c>
      <c r="H4" s="1">
        <v>2000</v>
      </c>
      <c r="I4" s="1">
        <v>2000</v>
      </c>
      <c r="J4" s="1">
        <v>2000</v>
      </c>
      <c r="K4" s="1">
        <v>2000</v>
      </c>
      <c r="L4" s="1">
        <v>2000</v>
      </c>
      <c r="M4" s="1">
        <v>2000</v>
      </c>
      <c r="N4" s="1">
        <v>2000</v>
      </c>
      <c r="O4" s="1"/>
      <c r="P4" s="1">
        <v>2000</v>
      </c>
      <c r="Q4" s="1">
        <v>2000</v>
      </c>
      <c r="R4" s="1">
        <v>2000</v>
      </c>
      <c r="S4" s="1">
        <v>2000</v>
      </c>
      <c r="T4" s="1">
        <v>2000</v>
      </c>
      <c r="U4" s="1">
        <v>2000</v>
      </c>
      <c r="V4" s="1">
        <v>2000</v>
      </c>
      <c r="W4" s="1">
        <v>2000</v>
      </c>
      <c r="X4" s="1">
        <v>2000</v>
      </c>
      <c r="Y4" s="1">
        <v>2000</v>
      </c>
      <c r="Z4" s="1">
        <v>2000</v>
      </c>
      <c r="AA4" s="1">
        <v>2000</v>
      </c>
      <c r="AB4" s="1"/>
      <c r="AC4" s="1">
        <v>2000</v>
      </c>
      <c r="AD4" s="1">
        <v>2000</v>
      </c>
      <c r="AE4" s="1">
        <v>2000</v>
      </c>
      <c r="AF4" s="1">
        <v>2000</v>
      </c>
      <c r="AG4" s="1">
        <v>2000</v>
      </c>
      <c r="AH4" s="1">
        <v>2000</v>
      </c>
      <c r="AI4" s="1">
        <v>2000</v>
      </c>
      <c r="AJ4" s="1">
        <v>2000</v>
      </c>
      <c r="AK4" s="1">
        <v>2000</v>
      </c>
      <c r="AL4" s="1">
        <v>2000</v>
      </c>
      <c r="AM4" s="1">
        <v>2000</v>
      </c>
      <c r="AN4" s="1">
        <v>2000</v>
      </c>
      <c r="AO4" s="1"/>
    </row>
    <row r="5" spans="1:45" x14ac:dyDescent="0.25">
      <c r="A5" s="27" t="s">
        <v>22</v>
      </c>
      <c r="B5" s="27">
        <v>0</v>
      </c>
      <c r="C5" s="27">
        <v>1</v>
      </c>
      <c r="D5" s="27">
        <v>2</v>
      </c>
      <c r="E5" s="27">
        <v>3</v>
      </c>
      <c r="F5" s="27">
        <v>4</v>
      </c>
      <c r="G5" s="27">
        <v>5</v>
      </c>
      <c r="H5" s="27">
        <v>6</v>
      </c>
      <c r="I5" s="27">
        <v>7</v>
      </c>
      <c r="J5" s="27">
        <v>8</v>
      </c>
      <c r="K5" s="27">
        <v>9</v>
      </c>
      <c r="L5" s="27">
        <v>10</v>
      </c>
      <c r="M5" s="27">
        <v>11</v>
      </c>
      <c r="N5" s="27">
        <v>12</v>
      </c>
      <c r="O5" s="33" t="s">
        <v>21</v>
      </c>
      <c r="P5" s="27">
        <v>13</v>
      </c>
      <c r="Q5" s="27">
        <v>14</v>
      </c>
      <c r="R5" s="27">
        <v>15</v>
      </c>
      <c r="S5" s="27">
        <v>16</v>
      </c>
      <c r="T5" s="27">
        <v>17</v>
      </c>
      <c r="U5" s="27">
        <v>18</v>
      </c>
      <c r="V5" s="27">
        <v>19</v>
      </c>
      <c r="W5" s="27">
        <v>20</v>
      </c>
      <c r="X5" s="27">
        <v>21</v>
      </c>
      <c r="Y5" s="27">
        <v>22</v>
      </c>
      <c r="Z5" s="27">
        <v>23</v>
      </c>
      <c r="AA5" s="27">
        <v>24</v>
      </c>
      <c r="AB5" s="33" t="s">
        <v>21</v>
      </c>
      <c r="AC5" s="27">
        <v>25</v>
      </c>
      <c r="AD5" s="27">
        <v>26</v>
      </c>
      <c r="AE5" s="27">
        <v>27</v>
      </c>
      <c r="AF5" s="27">
        <v>28</v>
      </c>
      <c r="AG5" s="27">
        <v>29</v>
      </c>
      <c r="AH5" s="27">
        <v>30</v>
      </c>
      <c r="AI5" s="27">
        <v>31</v>
      </c>
      <c r="AJ5" s="27">
        <v>32</v>
      </c>
      <c r="AK5" s="27">
        <v>33</v>
      </c>
      <c r="AL5" s="27">
        <v>34</v>
      </c>
      <c r="AM5" s="27">
        <v>35</v>
      </c>
      <c r="AN5" s="27">
        <v>36</v>
      </c>
      <c r="AO5" s="33" t="s">
        <v>21</v>
      </c>
    </row>
    <row r="6" spans="1:45" x14ac:dyDescent="0.25">
      <c r="A6" s="27" t="s">
        <v>23</v>
      </c>
      <c r="B6" s="27">
        <v>0</v>
      </c>
      <c r="C6" s="27">
        <f>B8</f>
        <v>0</v>
      </c>
      <c r="D6" s="27">
        <f t="shared" ref="D6:N6" si="0">C8</f>
        <v>400</v>
      </c>
      <c r="E6" s="27">
        <f t="shared" si="0"/>
        <v>800</v>
      </c>
      <c r="F6" s="27">
        <f t="shared" si="0"/>
        <v>1200</v>
      </c>
      <c r="G6" s="27">
        <f t="shared" si="0"/>
        <v>1600</v>
      </c>
      <c r="H6" s="27">
        <f t="shared" si="0"/>
        <v>2000</v>
      </c>
      <c r="I6" s="27">
        <f t="shared" si="0"/>
        <v>2400</v>
      </c>
      <c r="J6" s="27">
        <f t="shared" si="0"/>
        <v>2800</v>
      </c>
      <c r="K6" s="27">
        <f t="shared" si="0"/>
        <v>3200</v>
      </c>
      <c r="L6" s="27">
        <f t="shared" si="0"/>
        <v>3600</v>
      </c>
      <c r="M6" s="27">
        <f t="shared" si="0"/>
        <v>4000</v>
      </c>
      <c r="N6" s="27">
        <f t="shared" si="0"/>
        <v>4400</v>
      </c>
      <c r="O6" s="33">
        <f>N8*(1-0.0325)</f>
        <v>4644</v>
      </c>
      <c r="P6" s="27">
        <f>O8</f>
        <v>4644</v>
      </c>
      <c r="Q6" s="27">
        <f t="shared" ref="Q6:AA6" si="1">P8</f>
        <v>5044</v>
      </c>
      <c r="R6" s="27">
        <f t="shared" si="1"/>
        <v>5444</v>
      </c>
      <c r="S6" s="27">
        <f t="shared" si="1"/>
        <v>5844</v>
      </c>
      <c r="T6" s="27">
        <f t="shared" si="1"/>
        <v>6244</v>
      </c>
      <c r="U6" s="27">
        <f t="shared" si="1"/>
        <v>6644</v>
      </c>
      <c r="V6" s="27">
        <f t="shared" si="1"/>
        <v>7044</v>
      </c>
      <c r="W6" s="27">
        <f t="shared" si="1"/>
        <v>7444</v>
      </c>
      <c r="X6" s="27">
        <f t="shared" si="1"/>
        <v>7844</v>
      </c>
      <c r="Y6" s="27">
        <f t="shared" si="1"/>
        <v>8244</v>
      </c>
      <c r="Z6" s="27">
        <f t="shared" si="1"/>
        <v>8644</v>
      </c>
      <c r="AA6" s="27">
        <f t="shared" si="1"/>
        <v>9044</v>
      </c>
      <c r="AB6" s="33">
        <f>AA8*(1-0.0325)</f>
        <v>9137.07</v>
      </c>
      <c r="AC6" s="27">
        <f>AB8</f>
        <v>9137.07</v>
      </c>
      <c r="AD6" s="27">
        <f t="shared" ref="AD6:AN6" si="2">AC8</f>
        <v>9537.07</v>
      </c>
      <c r="AE6" s="27">
        <f t="shared" si="2"/>
        <v>9937.07</v>
      </c>
      <c r="AF6" s="27">
        <f t="shared" si="2"/>
        <v>10337.07</v>
      </c>
      <c r="AG6" s="27">
        <f t="shared" si="2"/>
        <v>10737.07</v>
      </c>
      <c r="AH6" s="27">
        <f t="shared" si="2"/>
        <v>11137.07</v>
      </c>
      <c r="AI6" s="27">
        <f t="shared" si="2"/>
        <v>11537.07</v>
      </c>
      <c r="AJ6" s="27">
        <f t="shared" si="2"/>
        <v>11937.07</v>
      </c>
      <c r="AK6" s="27">
        <f t="shared" si="2"/>
        <v>12337.07</v>
      </c>
      <c r="AL6" s="27">
        <f t="shared" si="2"/>
        <v>12737.07</v>
      </c>
      <c r="AM6" s="27">
        <f t="shared" si="2"/>
        <v>13137.07</v>
      </c>
      <c r="AN6" s="27">
        <f t="shared" si="2"/>
        <v>13537.07</v>
      </c>
      <c r="AO6" s="33">
        <f>AN8*(1-0.0325)</f>
        <v>13484.115225</v>
      </c>
    </row>
    <row r="7" spans="1:45" x14ac:dyDescent="0.25">
      <c r="A7" s="27" t="s">
        <v>26</v>
      </c>
      <c r="B7" s="27">
        <v>0</v>
      </c>
      <c r="C7" s="27">
        <f>C4*0.2</f>
        <v>400</v>
      </c>
      <c r="D7" s="27">
        <f t="shared" ref="D7:N7" si="3">D4*0.2</f>
        <v>400</v>
      </c>
      <c r="E7" s="27">
        <f t="shared" si="3"/>
        <v>400</v>
      </c>
      <c r="F7" s="27">
        <f t="shared" si="3"/>
        <v>400</v>
      </c>
      <c r="G7" s="27">
        <f t="shared" si="3"/>
        <v>400</v>
      </c>
      <c r="H7" s="27">
        <f t="shared" si="3"/>
        <v>400</v>
      </c>
      <c r="I7" s="27">
        <f t="shared" si="3"/>
        <v>400</v>
      </c>
      <c r="J7" s="27">
        <f t="shared" si="3"/>
        <v>400</v>
      </c>
      <c r="K7" s="27">
        <f t="shared" si="3"/>
        <v>400</v>
      </c>
      <c r="L7" s="27">
        <f t="shared" si="3"/>
        <v>400</v>
      </c>
      <c r="M7" s="27">
        <f t="shared" si="3"/>
        <v>400</v>
      </c>
      <c r="N7" s="27">
        <f t="shared" si="3"/>
        <v>400</v>
      </c>
      <c r="O7" s="33">
        <v>0</v>
      </c>
      <c r="P7" s="27">
        <f>P4*0.2</f>
        <v>400</v>
      </c>
      <c r="Q7" s="27">
        <f t="shared" ref="Q7:AA7" si="4">Q4*0.2</f>
        <v>400</v>
      </c>
      <c r="R7" s="27">
        <f t="shared" si="4"/>
        <v>400</v>
      </c>
      <c r="S7" s="27">
        <f t="shared" si="4"/>
        <v>400</v>
      </c>
      <c r="T7" s="27">
        <f t="shared" si="4"/>
        <v>400</v>
      </c>
      <c r="U7" s="27">
        <f t="shared" si="4"/>
        <v>400</v>
      </c>
      <c r="V7" s="27">
        <f t="shared" si="4"/>
        <v>400</v>
      </c>
      <c r="W7" s="27">
        <f t="shared" si="4"/>
        <v>400</v>
      </c>
      <c r="X7" s="27">
        <f t="shared" si="4"/>
        <v>400</v>
      </c>
      <c r="Y7" s="27">
        <f t="shared" si="4"/>
        <v>400</v>
      </c>
      <c r="Z7" s="27">
        <f t="shared" si="4"/>
        <v>400</v>
      </c>
      <c r="AA7" s="27">
        <f t="shared" si="4"/>
        <v>400</v>
      </c>
      <c r="AB7" s="33">
        <v>0</v>
      </c>
      <c r="AC7" s="27">
        <f>AC4*0.2</f>
        <v>400</v>
      </c>
      <c r="AD7" s="27">
        <f t="shared" ref="AD7:AN7" si="5">AD4*0.2</f>
        <v>400</v>
      </c>
      <c r="AE7" s="27">
        <f t="shared" si="5"/>
        <v>400</v>
      </c>
      <c r="AF7" s="27">
        <f t="shared" si="5"/>
        <v>400</v>
      </c>
      <c r="AG7" s="27">
        <f t="shared" si="5"/>
        <v>400</v>
      </c>
      <c r="AH7" s="27">
        <f t="shared" si="5"/>
        <v>400</v>
      </c>
      <c r="AI7" s="27">
        <f t="shared" si="5"/>
        <v>400</v>
      </c>
      <c r="AJ7" s="27">
        <f t="shared" si="5"/>
        <v>400</v>
      </c>
      <c r="AK7" s="27">
        <f t="shared" si="5"/>
        <v>400</v>
      </c>
      <c r="AL7" s="27">
        <f t="shared" si="5"/>
        <v>400</v>
      </c>
      <c r="AM7" s="27">
        <f t="shared" si="5"/>
        <v>400</v>
      </c>
      <c r="AN7" s="27">
        <f t="shared" si="5"/>
        <v>400</v>
      </c>
      <c r="AO7" s="33">
        <v>0</v>
      </c>
    </row>
    <row r="8" spans="1:45" x14ac:dyDescent="0.25">
      <c r="A8" s="27" t="s">
        <v>1</v>
      </c>
      <c r="B8" s="27">
        <v>0</v>
      </c>
      <c r="C8" s="27">
        <f>C6+C7</f>
        <v>400</v>
      </c>
      <c r="D8" s="27">
        <f t="shared" ref="D8:N8" si="6">D6+D7</f>
        <v>800</v>
      </c>
      <c r="E8" s="27">
        <f t="shared" si="6"/>
        <v>1200</v>
      </c>
      <c r="F8" s="27">
        <f t="shared" si="6"/>
        <v>1600</v>
      </c>
      <c r="G8" s="27">
        <f t="shared" si="6"/>
        <v>2000</v>
      </c>
      <c r="H8" s="27">
        <f t="shared" si="6"/>
        <v>2400</v>
      </c>
      <c r="I8" s="27">
        <f t="shared" si="6"/>
        <v>2800</v>
      </c>
      <c r="J8" s="27">
        <f t="shared" si="6"/>
        <v>3200</v>
      </c>
      <c r="K8" s="27">
        <f t="shared" si="6"/>
        <v>3600</v>
      </c>
      <c r="L8" s="27">
        <f t="shared" si="6"/>
        <v>4000</v>
      </c>
      <c r="M8" s="27">
        <f t="shared" si="6"/>
        <v>4400</v>
      </c>
      <c r="N8" s="27">
        <f t="shared" si="6"/>
        <v>4800</v>
      </c>
      <c r="O8" s="33">
        <f>O6</f>
        <v>4644</v>
      </c>
      <c r="P8" s="27">
        <f>P6+P7</f>
        <v>5044</v>
      </c>
      <c r="Q8" s="27">
        <f t="shared" ref="Q8" si="7">Q6+Q7</f>
        <v>5444</v>
      </c>
      <c r="R8" s="27">
        <f t="shared" ref="R8" si="8">R6+R7</f>
        <v>5844</v>
      </c>
      <c r="S8" s="27">
        <f t="shared" ref="S8" si="9">S6+S7</f>
        <v>6244</v>
      </c>
      <c r="T8" s="27">
        <f t="shared" ref="T8" si="10">T6+T7</f>
        <v>6644</v>
      </c>
      <c r="U8" s="27">
        <f t="shared" ref="U8" si="11">U6+U7</f>
        <v>7044</v>
      </c>
      <c r="V8" s="27">
        <f t="shared" ref="V8" si="12">V6+V7</f>
        <v>7444</v>
      </c>
      <c r="W8" s="27">
        <f t="shared" ref="W8" si="13">W6+W7</f>
        <v>7844</v>
      </c>
      <c r="X8" s="27">
        <f t="shared" ref="X8" si="14">X6+X7</f>
        <v>8244</v>
      </c>
      <c r="Y8" s="27">
        <f t="shared" ref="Y8" si="15">Y6+Y7</f>
        <v>8644</v>
      </c>
      <c r="Z8" s="27">
        <f t="shared" ref="Z8" si="16">Z6+Z7</f>
        <v>9044</v>
      </c>
      <c r="AA8" s="27">
        <f t="shared" ref="AA8" si="17">AA6+AA7</f>
        <v>9444</v>
      </c>
      <c r="AB8" s="33">
        <f>AB6</f>
        <v>9137.07</v>
      </c>
      <c r="AC8" s="27">
        <f>AC6+AC7</f>
        <v>9537.07</v>
      </c>
      <c r="AD8" s="27">
        <f t="shared" ref="AD8" si="18">AD6+AD7</f>
        <v>9937.07</v>
      </c>
      <c r="AE8" s="27">
        <f t="shared" ref="AE8" si="19">AE6+AE7</f>
        <v>10337.07</v>
      </c>
      <c r="AF8" s="27">
        <f t="shared" ref="AF8" si="20">AF6+AF7</f>
        <v>10737.07</v>
      </c>
      <c r="AG8" s="27">
        <f t="shared" ref="AG8" si="21">AG6+AG7</f>
        <v>11137.07</v>
      </c>
      <c r="AH8" s="27">
        <f t="shared" ref="AH8" si="22">AH6+AH7</f>
        <v>11537.07</v>
      </c>
      <c r="AI8" s="27">
        <f t="shared" ref="AI8" si="23">AI6+AI7</f>
        <v>11937.07</v>
      </c>
      <c r="AJ8" s="27">
        <f t="shared" ref="AJ8" si="24">AJ6+AJ7</f>
        <v>12337.07</v>
      </c>
      <c r="AK8" s="27">
        <f t="shared" ref="AK8" si="25">AK6+AK7</f>
        <v>12737.07</v>
      </c>
      <c r="AL8" s="27">
        <f t="shared" ref="AL8" si="26">AL6+AL7</f>
        <v>13137.07</v>
      </c>
      <c r="AM8" s="27">
        <f t="shared" ref="AM8" si="27">AM6+AM7</f>
        <v>13537.07</v>
      </c>
      <c r="AN8" s="27">
        <f t="shared" ref="AN8" si="28">AN6+AN7</f>
        <v>13937.07</v>
      </c>
      <c r="AO8" s="33">
        <f>AO6</f>
        <v>13484.115225</v>
      </c>
    </row>
    <row r="9" spans="1:45" x14ac:dyDescent="0.25">
      <c r="A9" s="1" t="s">
        <v>18</v>
      </c>
      <c r="B9" s="1">
        <v>0</v>
      </c>
      <c r="C9" s="1">
        <f>C4*0.8</f>
        <v>1600</v>
      </c>
      <c r="D9" s="1">
        <f t="shared" ref="D9:L9" si="29">D4*0.8</f>
        <v>1600</v>
      </c>
      <c r="E9" s="1">
        <f t="shared" si="29"/>
        <v>1600</v>
      </c>
      <c r="F9" s="1">
        <f t="shared" si="29"/>
        <v>1600</v>
      </c>
      <c r="G9" s="1">
        <f t="shared" si="29"/>
        <v>1600</v>
      </c>
      <c r="H9" s="1">
        <f t="shared" si="29"/>
        <v>1600</v>
      </c>
      <c r="I9" s="1">
        <f t="shared" si="29"/>
        <v>1600</v>
      </c>
      <c r="J9" s="1">
        <f t="shared" si="29"/>
        <v>1600</v>
      </c>
      <c r="K9" s="1">
        <f t="shared" si="29"/>
        <v>1600</v>
      </c>
      <c r="L9" s="1">
        <f t="shared" si="29"/>
        <v>1600</v>
      </c>
      <c r="M9" s="1">
        <f>M4*0.8</f>
        <v>1600</v>
      </c>
      <c r="N9" s="1">
        <f>N4*0.8</f>
        <v>1600</v>
      </c>
      <c r="O9" s="33">
        <f>N8*0.0325</f>
        <v>156</v>
      </c>
      <c r="P9" s="1">
        <f>P4*0.8</f>
        <v>1600</v>
      </c>
      <c r="Q9" s="1">
        <f t="shared" ref="Q9:Z9" si="30">Q4*0.8</f>
        <v>1600</v>
      </c>
      <c r="R9" s="1">
        <f t="shared" si="30"/>
        <v>1600</v>
      </c>
      <c r="S9" s="1">
        <f t="shared" si="30"/>
        <v>1600</v>
      </c>
      <c r="T9" s="1">
        <f t="shared" si="30"/>
        <v>1600</v>
      </c>
      <c r="U9" s="1">
        <f t="shared" si="30"/>
        <v>1600</v>
      </c>
      <c r="V9" s="1">
        <f t="shared" si="30"/>
        <v>1600</v>
      </c>
      <c r="W9" s="1">
        <f t="shared" si="30"/>
        <v>1600</v>
      </c>
      <c r="X9" s="1">
        <f t="shared" si="30"/>
        <v>1600</v>
      </c>
      <c r="Y9" s="1">
        <f t="shared" si="30"/>
        <v>1600</v>
      </c>
      <c r="Z9" s="1">
        <f>Z4*0.8</f>
        <v>1600</v>
      </c>
      <c r="AA9" s="1">
        <f>AA4*0.8</f>
        <v>1600</v>
      </c>
      <c r="AB9" s="33">
        <f>AA8*0.0325+O9</f>
        <v>462.93</v>
      </c>
      <c r="AC9" s="1">
        <f>AC4*0.8</f>
        <v>1600</v>
      </c>
      <c r="AD9" s="1">
        <f t="shared" ref="AD9:AM9" si="31">AD4*0.8</f>
        <v>1600</v>
      </c>
      <c r="AE9" s="1">
        <f t="shared" si="31"/>
        <v>1600</v>
      </c>
      <c r="AF9" s="1">
        <f t="shared" si="31"/>
        <v>1600</v>
      </c>
      <c r="AG9" s="1">
        <f t="shared" si="31"/>
        <v>1600</v>
      </c>
      <c r="AH9" s="1">
        <f t="shared" si="31"/>
        <v>1600</v>
      </c>
      <c r="AI9" s="1">
        <f t="shared" si="31"/>
        <v>1600</v>
      </c>
      <c r="AJ9" s="1">
        <f t="shared" si="31"/>
        <v>1600</v>
      </c>
      <c r="AK9" s="1">
        <f t="shared" si="31"/>
        <v>1600</v>
      </c>
      <c r="AL9" s="1">
        <f t="shared" si="31"/>
        <v>1600</v>
      </c>
      <c r="AM9" s="1">
        <f>AM4*0.8</f>
        <v>1600</v>
      </c>
      <c r="AN9" s="1">
        <f>AN4*0.8</f>
        <v>1600</v>
      </c>
      <c r="AO9" s="33">
        <f>AN8*0.0325+AB9</f>
        <v>915.88477499999999</v>
      </c>
      <c r="AP9" s="9"/>
      <c r="AQ9" s="9"/>
      <c r="AR9" s="9"/>
      <c r="AS9" s="9"/>
    </row>
    <row r="10" spans="1:45" x14ac:dyDescent="0.25">
      <c r="A10" s="2" t="s">
        <v>23</v>
      </c>
      <c r="B10" s="2">
        <v>70000</v>
      </c>
      <c r="C10" s="2">
        <f>B14</f>
        <v>70000</v>
      </c>
      <c r="D10" s="2">
        <f t="shared" ref="D10:N10" si="32">C14</f>
        <v>69342</v>
      </c>
      <c r="E10" s="2">
        <f t="shared" si="32"/>
        <v>68700.45</v>
      </c>
      <c r="F10" s="2">
        <f t="shared" si="32"/>
        <v>68074.938750000001</v>
      </c>
      <c r="G10" s="2">
        <f t="shared" si="32"/>
        <v>67465.065281250005</v>
      </c>
      <c r="H10" s="2">
        <f t="shared" si="32"/>
        <v>66870.438649218748</v>
      </c>
      <c r="I10" s="2">
        <f t="shared" si="32"/>
        <v>66290.677682988273</v>
      </c>
      <c r="J10" s="2">
        <f t="shared" si="32"/>
        <v>65725.410740913561</v>
      </c>
      <c r="K10" s="2">
        <f t="shared" si="32"/>
        <v>65174.27547239072</v>
      </c>
      <c r="L10" s="2">
        <f t="shared" si="32"/>
        <v>64636.918585580963</v>
      </c>
      <c r="M10" s="2">
        <f t="shared" si="32"/>
        <v>64112.995620941438</v>
      </c>
      <c r="N10" s="2">
        <f t="shared" si="32"/>
        <v>63602.1707304179</v>
      </c>
      <c r="O10" s="3">
        <f>N14*(1-0.0325)</f>
        <v>61053.232677137334</v>
      </c>
      <c r="P10" s="2">
        <f>O14</f>
        <v>61053.232677137334</v>
      </c>
      <c r="Q10" s="2">
        <f t="shared" ref="Q10:AA10" si="33">P14</f>
        <v>60618.901860208898</v>
      </c>
      <c r="R10" s="2">
        <f t="shared" si="33"/>
        <v>60195.429313703673</v>
      </c>
      <c r="S10" s="2">
        <f t="shared" si="33"/>
        <v>59782.543580861078</v>
      </c>
      <c r="T10" s="2">
        <f t="shared" si="33"/>
        <v>59379.979991339555</v>
      </c>
      <c r="U10" s="2">
        <f t="shared" si="33"/>
        <v>58987.480491556067</v>
      </c>
      <c r="V10" s="2">
        <f t="shared" si="33"/>
        <v>58604.793479267166</v>
      </c>
      <c r="W10" s="2">
        <f t="shared" si="33"/>
        <v>58231.673642285488</v>
      </c>
      <c r="X10" s="2">
        <f t="shared" si="33"/>
        <v>57867.881801228352</v>
      </c>
      <c r="Y10" s="2">
        <f t="shared" si="33"/>
        <v>57513.184756197646</v>
      </c>
      <c r="Z10" s="2">
        <f t="shared" si="33"/>
        <v>57167.355137292703</v>
      </c>
      <c r="AA10" s="2">
        <f t="shared" si="33"/>
        <v>56830.171258860384</v>
      </c>
      <c r="AB10" s="3">
        <f>AA14*(1-0.0325)</f>
        <v>54665.120925623734</v>
      </c>
      <c r="AC10" s="2">
        <f>AB14</f>
        <v>54665.120925623734</v>
      </c>
      <c r="AD10" s="2">
        <f t="shared" ref="AD10:AN10" si="34">AC14</f>
        <v>54390.492902483144</v>
      </c>
      <c r="AE10" s="2">
        <f t="shared" si="34"/>
        <v>54122.730579921066</v>
      </c>
      <c r="AF10" s="2">
        <f t="shared" si="34"/>
        <v>53861.66231542304</v>
      </c>
      <c r="AG10" s="2">
        <f t="shared" si="34"/>
        <v>53607.120757537465</v>
      </c>
      <c r="AH10" s="2">
        <f t="shared" si="34"/>
        <v>53358.942738599028</v>
      </c>
      <c r="AI10" s="2">
        <f t="shared" si="34"/>
        <v>53116.969170134049</v>
      </c>
      <c r="AJ10" s="2">
        <f t="shared" si="34"/>
        <v>52881.044940880696</v>
      </c>
      <c r="AK10" s="2">
        <f t="shared" si="34"/>
        <v>52651.018817358679</v>
      </c>
      <c r="AL10" s="2">
        <f t="shared" si="34"/>
        <v>52426.743346924712</v>
      </c>
      <c r="AM10" s="2">
        <f t="shared" si="34"/>
        <v>52208.074763251592</v>
      </c>
      <c r="AN10" s="2">
        <f t="shared" si="34"/>
        <v>51994.872894170301</v>
      </c>
      <c r="AO10" s="3">
        <f>AN14*(1-0.0325)</f>
        <v>50103.923536982024</v>
      </c>
      <c r="AP10" s="10"/>
      <c r="AQ10" s="10"/>
      <c r="AR10" s="9"/>
      <c r="AS10" s="9"/>
    </row>
    <row r="11" spans="1:45" x14ac:dyDescent="0.25">
      <c r="A11" s="2" t="s">
        <v>26</v>
      </c>
      <c r="B11" s="2">
        <v>0</v>
      </c>
      <c r="C11" s="2">
        <f>C9*0.7</f>
        <v>1120</v>
      </c>
      <c r="D11" s="2">
        <f>D9*0.7</f>
        <v>1120</v>
      </c>
      <c r="E11" s="2">
        <f>E9*0.7</f>
        <v>1120</v>
      </c>
      <c r="F11" s="2">
        <f>F9*0.7</f>
        <v>1120</v>
      </c>
      <c r="G11" s="2">
        <f>G9*0.7</f>
        <v>1120</v>
      </c>
      <c r="H11" s="2">
        <f>H9*0.7</f>
        <v>1120</v>
      </c>
      <c r="I11" s="2">
        <f>I9*0.7</f>
        <v>1120</v>
      </c>
      <c r="J11" s="2">
        <f>J9*0.7</f>
        <v>1120</v>
      </c>
      <c r="K11" s="2">
        <f>K9*0.7</f>
        <v>1120</v>
      </c>
      <c r="L11" s="2">
        <f>L9*0.7</f>
        <v>1120</v>
      </c>
      <c r="M11" s="2">
        <f>M9*0.7</f>
        <v>1120</v>
      </c>
      <c r="N11" s="2">
        <f>N9*0.7</f>
        <v>1120</v>
      </c>
      <c r="O11" s="3">
        <v>0</v>
      </c>
      <c r="P11" s="2">
        <f>P9*0.7</f>
        <v>1120</v>
      </c>
      <c r="Q11" s="2">
        <f>Q9*0.7</f>
        <v>1120</v>
      </c>
      <c r="R11" s="2">
        <f>R9*0.7</f>
        <v>1120</v>
      </c>
      <c r="S11" s="2">
        <f>S9*0.7</f>
        <v>1120</v>
      </c>
      <c r="T11" s="2">
        <f>T9*0.7</f>
        <v>1120</v>
      </c>
      <c r="U11" s="2">
        <f>U9*0.7</f>
        <v>1120</v>
      </c>
      <c r="V11" s="2">
        <f>V9*0.7</f>
        <v>1120</v>
      </c>
      <c r="W11" s="2">
        <f>W9*0.7</f>
        <v>1120</v>
      </c>
      <c r="X11" s="2">
        <f>X9*0.7</f>
        <v>1120</v>
      </c>
      <c r="Y11" s="2">
        <f>Y9*0.7</f>
        <v>1120</v>
      </c>
      <c r="Z11" s="2">
        <f>Z9*0.7</f>
        <v>1120</v>
      </c>
      <c r="AA11" s="2">
        <f>AA9*0.7</f>
        <v>1120</v>
      </c>
      <c r="AB11" s="3">
        <v>0</v>
      </c>
      <c r="AC11" s="2">
        <f>AC9*0.7</f>
        <v>1120</v>
      </c>
      <c r="AD11" s="2">
        <f>AD9*0.7</f>
        <v>1120</v>
      </c>
      <c r="AE11" s="2">
        <f>AE9*0.7</f>
        <v>1120</v>
      </c>
      <c r="AF11" s="2">
        <f>AF9*0.7</f>
        <v>1120</v>
      </c>
      <c r="AG11" s="2">
        <f>AG9*0.7</f>
        <v>1120</v>
      </c>
      <c r="AH11" s="2">
        <f>AH9*0.7</f>
        <v>1120</v>
      </c>
      <c r="AI11" s="2">
        <f>AI9*0.7</f>
        <v>1120</v>
      </c>
      <c r="AJ11" s="2">
        <f>AJ9*0.7</f>
        <v>1120</v>
      </c>
      <c r="AK11" s="2">
        <f>AK9*0.7</f>
        <v>1120</v>
      </c>
      <c r="AL11" s="2">
        <f>AL9*0.7</f>
        <v>1120</v>
      </c>
      <c r="AM11" s="2">
        <f>AM9*0.7</f>
        <v>1120</v>
      </c>
      <c r="AN11" s="2">
        <f>AN9*0.7</f>
        <v>1120</v>
      </c>
      <c r="AO11" s="3">
        <v>0</v>
      </c>
      <c r="AP11" s="10"/>
      <c r="AQ11" s="9"/>
      <c r="AR11" s="9"/>
      <c r="AS11" s="9"/>
    </row>
    <row r="12" spans="1:45" x14ac:dyDescent="0.25">
      <c r="A12" s="2" t="s">
        <v>27</v>
      </c>
      <c r="B12" s="2">
        <v>0</v>
      </c>
      <c r="C12" s="2">
        <f>C9*0.3</f>
        <v>480</v>
      </c>
      <c r="D12" s="2">
        <f>D9*0.3</f>
        <v>480</v>
      </c>
      <c r="E12" s="2">
        <f>E9*0.3</f>
        <v>480</v>
      </c>
      <c r="F12" s="2">
        <f>F9*0.3</f>
        <v>480</v>
      </c>
      <c r="G12" s="2">
        <f>G9*0.3</f>
        <v>480</v>
      </c>
      <c r="H12" s="2">
        <f>H9*0.3</f>
        <v>480</v>
      </c>
      <c r="I12" s="2">
        <f>I9*0.3</f>
        <v>480</v>
      </c>
      <c r="J12" s="2">
        <f>J9*0.3</f>
        <v>480</v>
      </c>
      <c r="K12" s="2">
        <f>K9*0.3</f>
        <v>480</v>
      </c>
      <c r="L12" s="2">
        <f>L9*0.3</f>
        <v>480</v>
      </c>
      <c r="M12" s="2">
        <f>M9*0.3</f>
        <v>480</v>
      </c>
      <c r="N12" s="2">
        <f>N9*0.3</f>
        <v>480</v>
      </c>
      <c r="O12" s="3">
        <v>0</v>
      </c>
      <c r="P12" s="2">
        <f>P9*0.3</f>
        <v>480</v>
      </c>
      <c r="Q12" s="2">
        <f>Q9*0.3</f>
        <v>480</v>
      </c>
      <c r="R12" s="2">
        <f>R9*0.3</f>
        <v>480</v>
      </c>
      <c r="S12" s="2">
        <f>S9*0.3</f>
        <v>480</v>
      </c>
      <c r="T12" s="2">
        <f>T9*0.3</f>
        <v>480</v>
      </c>
      <c r="U12" s="2">
        <f>U9*0.3</f>
        <v>480</v>
      </c>
      <c r="V12" s="2">
        <f>V9*0.3</f>
        <v>480</v>
      </c>
      <c r="W12" s="2">
        <f>W9*0.3</f>
        <v>480</v>
      </c>
      <c r="X12" s="2">
        <f>X9*0.3</f>
        <v>480</v>
      </c>
      <c r="Y12" s="2">
        <f>Y9*0.3</f>
        <v>480</v>
      </c>
      <c r="Z12" s="2">
        <f>Z9*0.3</f>
        <v>480</v>
      </c>
      <c r="AA12" s="2">
        <f>AA9*0.3</f>
        <v>480</v>
      </c>
      <c r="AB12" s="3">
        <v>0</v>
      </c>
      <c r="AC12" s="2">
        <f>AC9*0.3</f>
        <v>480</v>
      </c>
      <c r="AD12" s="2">
        <f>AD9*0.3</f>
        <v>480</v>
      </c>
      <c r="AE12" s="2">
        <f>AE9*0.3</f>
        <v>480</v>
      </c>
      <c r="AF12" s="2">
        <f>AF9*0.3</f>
        <v>480</v>
      </c>
      <c r="AG12" s="2">
        <f>AG9*0.3</f>
        <v>480</v>
      </c>
      <c r="AH12" s="2">
        <f>AH9*0.3</f>
        <v>480</v>
      </c>
      <c r="AI12" s="2">
        <f>AI9*0.3</f>
        <v>480</v>
      </c>
      <c r="AJ12" s="2">
        <f>AJ9*0.3</f>
        <v>480</v>
      </c>
      <c r="AK12" s="2">
        <f>AK9*0.3</f>
        <v>480</v>
      </c>
      <c r="AL12" s="2">
        <f>AL9*0.3</f>
        <v>480</v>
      </c>
      <c r="AM12" s="2">
        <f>AM9*0.3</f>
        <v>480</v>
      </c>
      <c r="AN12" s="2">
        <f>AN9*0.3</f>
        <v>480</v>
      </c>
      <c r="AO12" s="3">
        <v>0</v>
      </c>
      <c r="AP12" s="10"/>
      <c r="AQ12" s="9"/>
      <c r="AR12" s="9"/>
      <c r="AS12" s="9"/>
    </row>
    <row r="13" spans="1:45" x14ac:dyDescent="0.25">
      <c r="A13" s="2" t="s">
        <v>24</v>
      </c>
      <c r="B13" s="2">
        <v>0</v>
      </c>
      <c r="C13" s="2">
        <f>(C10+C11)*0.025</f>
        <v>1778</v>
      </c>
      <c r="D13" s="2">
        <f t="shared" ref="D13:N13" si="35">(D10+D11)*0.025</f>
        <v>1761.5500000000002</v>
      </c>
      <c r="E13" s="2">
        <f t="shared" si="35"/>
        <v>1745.51125</v>
      </c>
      <c r="F13" s="2">
        <f t="shared" si="35"/>
        <v>1729.87346875</v>
      </c>
      <c r="G13" s="2">
        <f t="shared" si="35"/>
        <v>1714.6266320312502</v>
      </c>
      <c r="H13" s="2">
        <f t="shared" si="35"/>
        <v>1699.7609662304687</v>
      </c>
      <c r="I13" s="2">
        <f t="shared" si="35"/>
        <v>1685.266942074707</v>
      </c>
      <c r="J13" s="2">
        <f t="shared" si="35"/>
        <v>1671.1352685228392</v>
      </c>
      <c r="K13" s="2">
        <f t="shared" si="35"/>
        <v>1657.3568868097682</v>
      </c>
      <c r="L13" s="2">
        <f t="shared" si="35"/>
        <v>1643.9229646395243</v>
      </c>
      <c r="M13" s="2">
        <f t="shared" si="35"/>
        <v>1630.8248905235359</v>
      </c>
      <c r="N13" s="2">
        <f t="shared" si="35"/>
        <v>1618.0542682604475</v>
      </c>
      <c r="O13" s="3">
        <f>SUM(C13:N13)</f>
        <v>20335.883537842539</v>
      </c>
      <c r="P13" s="2">
        <f>(P10+P11)*0.025</f>
        <v>1554.3308169284335</v>
      </c>
      <c r="Q13" s="2">
        <f t="shared" ref="Q13:AA13" si="36">(Q10+Q11)*0.025</f>
        <v>1543.4725465052225</v>
      </c>
      <c r="R13" s="2">
        <f t="shared" si="36"/>
        <v>1532.885732842592</v>
      </c>
      <c r="S13" s="2">
        <f t="shared" si="36"/>
        <v>1522.5635895215271</v>
      </c>
      <c r="T13" s="2">
        <f t="shared" si="36"/>
        <v>1512.499499783489</v>
      </c>
      <c r="U13" s="2">
        <f t="shared" si="36"/>
        <v>1502.6870122889018</v>
      </c>
      <c r="V13" s="2">
        <f t="shared" si="36"/>
        <v>1493.1198369816793</v>
      </c>
      <c r="W13" s="2">
        <f t="shared" si="36"/>
        <v>1483.7918410571374</v>
      </c>
      <c r="X13" s="2">
        <f t="shared" si="36"/>
        <v>1474.697045030709</v>
      </c>
      <c r="Y13" s="2">
        <f t="shared" si="36"/>
        <v>1465.8296189049413</v>
      </c>
      <c r="Z13" s="2">
        <f t="shared" si="36"/>
        <v>1457.1838784323177</v>
      </c>
      <c r="AA13" s="2">
        <f t="shared" si="36"/>
        <v>1448.7542814715098</v>
      </c>
      <c r="AB13" s="3">
        <f>SUM(O13:AA13)</f>
        <v>38327.699237591005</v>
      </c>
      <c r="AC13" s="2">
        <f>(AC10+AC11)*0.025</f>
        <v>1394.6280231405935</v>
      </c>
      <c r="AD13" s="2">
        <f t="shared" ref="AD13:AN13" si="37">(AD10+AD11)*0.025</f>
        <v>1387.7623225620787</v>
      </c>
      <c r="AE13" s="2">
        <f t="shared" si="37"/>
        <v>1381.0682644980268</v>
      </c>
      <c r="AF13" s="2">
        <f t="shared" si="37"/>
        <v>1374.5415578855761</v>
      </c>
      <c r="AG13" s="2">
        <f t="shared" si="37"/>
        <v>1368.1780189384367</v>
      </c>
      <c r="AH13" s="2">
        <f t="shared" si="37"/>
        <v>1361.9735684649759</v>
      </c>
      <c r="AI13" s="2">
        <f t="shared" si="37"/>
        <v>1355.9242292533513</v>
      </c>
      <c r="AJ13" s="2">
        <f t="shared" si="37"/>
        <v>1350.0261235220175</v>
      </c>
      <c r="AK13" s="2">
        <f t="shared" si="37"/>
        <v>1344.275470433967</v>
      </c>
      <c r="AL13" s="2">
        <f t="shared" si="37"/>
        <v>1338.6685836731178</v>
      </c>
      <c r="AM13" s="2">
        <f t="shared" si="37"/>
        <v>1333.2018690812899</v>
      </c>
      <c r="AN13" s="2">
        <f t="shared" si="37"/>
        <v>1327.8718223542576</v>
      </c>
      <c r="AO13" s="3">
        <f>SUM(AB13:AN13)</f>
        <v>54645.819091398698</v>
      </c>
      <c r="AP13" s="10"/>
      <c r="AQ13" s="10"/>
      <c r="AR13" s="9"/>
      <c r="AS13" s="9"/>
    </row>
    <row r="14" spans="1:45" x14ac:dyDescent="0.25">
      <c r="A14" s="2" t="s">
        <v>25</v>
      </c>
      <c r="B14" s="2">
        <f>B10</f>
        <v>70000</v>
      </c>
      <c r="C14" s="2">
        <f>C10+C11-C13</f>
        <v>69342</v>
      </c>
      <c r="D14" s="2">
        <f t="shared" ref="D14:N14" si="38">D10+D11-D13</f>
        <v>68700.45</v>
      </c>
      <c r="E14" s="2">
        <f t="shared" si="38"/>
        <v>68074.938750000001</v>
      </c>
      <c r="F14" s="2">
        <f t="shared" si="38"/>
        <v>67465.065281250005</v>
      </c>
      <c r="G14" s="2">
        <f t="shared" si="38"/>
        <v>66870.438649218748</v>
      </c>
      <c r="H14" s="2">
        <f t="shared" si="38"/>
        <v>66290.677682988273</v>
      </c>
      <c r="I14" s="2">
        <f t="shared" si="38"/>
        <v>65725.410740913561</v>
      </c>
      <c r="J14" s="2">
        <f t="shared" si="38"/>
        <v>65174.27547239072</v>
      </c>
      <c r="K14" s="2">
        <f t="shared" si="38"/>
        <v>64636.918585580963</v>
      </c>
      <c r="L14" s="2">
        <f t="shared" si="38"/>
        <v>64112.995620941438</v>
      </c>
      <c r="M14" s="2">
        <f t="shared" si="38"/>
        <v>63602.1707304179</v>
      </c>
      <c r="N14" s="2">
        <f t="shared" si="38"/>
        <v>63104.11646215745</v>
      </c>
      <c r="O14" s="3">
        <f>O10</f>
        <v>61053.232677137334</v>
      </c>
      <c r="P14" s="2">
        <f>P10+P11-P13</f>
        <v>60618.901860208898</v>
      </c>
      <c r="Q14" s="2">
        <f t="shared" ref="Q14" si="39">Q10+Q11-Q13</f>
        <v>60195.429313703673</v>
      </c>
      <c r="R14" s="2">
        <f t="shared" ref="R14" si="40">R10+R11-R13</f>
        <v>59782.543580861078</v>
      </c>
      <c r="S14" s="2">
        <f t="shared" ref="S14" si="41">S10+S11-S13</f>
        <v>59379.979991339555</v>
      </c>
      <c r="T14" s="2">
        <f t="shared" ref="T14" si="42">T10+T11-T13</f>
        <v>58987.480491556067</v>
      </c>
      <c r="U14" s="2">
        <f t="shared" ref="U14" si="43">U10+U11-U13</f>
        <v>58604.793479267166</v>
      </c>
      <c r="V14" s="2">
        <f t="shared" ref="V14" si="44">V10+V11-V13</f>
        <v>58231.673642285488</v>
      </c>
      <c r="W14" s="2">
        <f t="shared" ref="W14" si="45">W10+W11-W13</f>
        <v>57867.881801228352</v>
      </c>
      <c r="X14" s="2">
        <f t="shared" ref="X14" si="46">X10+X11-X13</f>
        <v>57513.184756197646</v>
      </c>
      <c r="Y14" s="2">
        <f t="shared" ref="Y14" si="47">Y10+Y11-Y13</f>
        <v>57167.355137292703</v>
      </c>
      <c r="Z14" s="2">
        <f t="shared" ref="Z14" si="48">Z10+Z11-Z13</f>
        <v>56830.171258860384</v>
      </c>
      <c r="AA14" s="2">
        <f t="shared" ref="AA14" si="49">AA10+AA11-AA13</f>
        <v>56501.416977388872</v>
      </c>
      <c r="AB14" s="3">
        <f>AB10</f>
        <v>54665.120925623734</v>
      </c>
      <c r="AC14" s="2">
        <f>AC10+AC11-AC13</f>
        <v>54390.492902483144</v>
      </c>
      <c r="AD14" s="2">
        <f t="shared" ref="AD14" si="50">AD10+AD11-AD13</f>
        <v>54122.730579921066</v>
      </c>
      <c r="AE14" s="2">
        <f t="shared" ref="AE14" si="51">AE10+AE11-AE13</f>
        <v>53861.66231542304</v>
      </c>
      <c r="AF14" s="2">
        <f t="shared" ref="AF14" si="52">AF10+AF11-AF13</f>
        <v>53607.120757537465</v>
      </c>
      <c r="AG14" s="2">
        <f t="shared" ref="AG14" si="53">AG10+AG11-AG13</f>
        <v>53358.942738599028</v>
      </c>
      <c r="AH14" s="2">
        <f t="shared" ref="AH14" si="54">AH10+AH11-AH13</f>
        <v>53116.969170134049</v>
      </c>
      <c r="AI14" s="2">
        <f t="shared" ref="AI14" si="55">AI10+AI11-AI13</f>
        <v>52881.044940880696</v>
      </c>
      <c r="AJ14" s="2">
        <f t="shared" ref="AJ14" si="56">AJ10+AJ11-AJ13</f>
        <v>52651.018817358679</v>
      </c>
      <c r="AK14" s="2">
        <f t="shared" ref="AK14" si="57">AK10+AK11-AK13</f>
        <v>52426.743346924712</v>
      </c>
      <c r="AL14" s="2">
        <f t="shared" ref="AL14" si="58">AL10+AL11-AL13</f>
        <v>52208.074763251592</v>
      </c>
      <c r="AM14" s="2">
        <f t="shared" ref="AM14" si="59">AM10+AM11-AM13</f>
        <v>51994.872894170301</v>
      </c>
      <c r="AN14" s="2">
        <f t="shared" ref="AN14" si="60">AN10+AN11-AN13</f>
        <v>51787.001071816041</v>
      </c>
      <c r="AO14" s="3">
        <f>AO10</f>
        <v>50103.923536982024</v>
      </c>
      <c r="AP14" s="10"/>
      <c r="AQ14" s="10"/>
      <c r="AR14" s="9"/>
      <c r="AS14" s="9"/>
    </row>
    <row r="15" spans="1:45" x14ac:dyDescent="0.25">
      <c r="A15" s="1" t="s">
        <v>18</v>
      </c>
      <c r="B15" s="1">
        <v>0</v>
      </c>
      <c r="C15" s="1">
        <v>0</v>
      </c>
      <c r="D15" s="1">
        <v>0</v>
      </c>
      <c r="E15" s="1">
        <f>C12</f>
        <v>480</v>
      </c>
      <c r="F15" s="1">
        <f t="shared" ref="F15:N15" si="61">D12</f>
        <v>480</v>
      </c>
      <c r="G15" s="1">
        <f t="shared" si="61"/>
        <v>480</v>
      </c>
      <c r="H15" s="1">
        <f t="shared" si="61"/>
        <v>480</v>
      </c>
      <c r="I15" s="1">
        <f t="shared" si="61"/>
        <v>480</v>
      </c>
      <c r="J15" s="1">
        <f t="shared" si="61"/>
        <v>480</v>
      </c>
      <c r="K15" s="1">
        <f t="shared" si="61"/>
        <v>480</v>
      </c>
      <c r="L15" s="1">
        <f t="shared" si="61"/>
        <v>480</v>
      </c>
      <c r="M15" s="1">
        <f t="shared" si="61"/>
        <v>480</v>
      </c>
      <c r="N15" s="1">
        <f t="shared" si="61"/>
        <v>480</v>
      </c>
      <c r="O15" s="3">
        <f>N14*0.0325+M12*2*0.0325</f>
        <v>2082.0837850201169</v>
      </c>
      <c r="P15" s="1">
        <f>M12*(1-0.0325)</f>
        <v>464.40000000000003</v>
      </c>
      <c r="Q15" s="1">
        <f>N12*(1-0.0325)</f>
        <v>464.40000000000003</v>
      </c>
      <c r="R15" s="1">
        <f>P12</f>
        <v>480</v>
      </c>
      <c r="S15" s="1">
        <f t="shared" ref="S15:AA15" si="62">Q12</f>
        <v>480</v>
      </c>
      <c r="T15" s="1">
        <f t="shared" si="62"/>
        <v>480</v>
      </c>
      <c r="U15" s="1">
        <f t="shared" si="62"/>
        <v>480</v>
      </c>
      <c r="V15" s="1">
        <f t="shared" si="62"/>
        <v>480</v>
      </c>
      <c r="W15" s="1">
        <f t="shared" si="62"/>
        <v>480</v>
      </c>
      <c r="X15" s="1">
        <f t="shared" si="62"/>
        <v>480</v>
      </c>
      <c r="Y15" s="1">
        <f t="shared" si="62"/>
        <v>480</v>
      </c>
      <c r="Z15" s="1">
        <f t="shared" si="62"/>
        <v>480</v>
      </c>
      <c r="AA15" s="1">
        <f t="shared" si="62"/>
        <v>480</v>
      </c>
      <c r="AB15" s="3">
        <f>AA14*0.0325+O15+AA12*2*0.0325</f>
        <v>3949.5798367852549</v>
      </c>
      <c r="AC15" s="1">
        <f>Z12*(1-0.0325)</f>
        <v>464.40000000000003</v>
      </c>
      <c r="AD15" s="1">
        <f>AA12*(1-0.0325)</f>
        <v>464.40000000000003</v>
      </c>
      <c r="AE15" s="1">
        <f>AC12</f>
        <v>480</v>
      </c>
      <c r="AF15" s="1">
        <f t="shared" ref="AF15" si="63">AD12</f>
        <v>480</v>
      </c>
      <c r="AG15" s="1">
        <f t="shared" ref="AG15" si="64">AE12</f>
        <v>480</v>
      </c>
      <c r="AH15" s="1">
        <f t="shared" ref="AH15" si="65">AF12</f>
        <v>480</v>
      </c>
      <c r="AI15" s="1">
        <f t="shared" ref="AI15" si="66">AG12</f>
        <v>480</v>
      </c>
      <c r="AJ15" s="1">
        <f t="shared" ref="AJ15" si="67">AH12</f>
        <v>480</v>
      </c>
      <c r="AK15" s="1">
        <f t="shared" ref="AK15" si="68">AI12</f>
        <v>480</v>
      </c>
      <c r="AL15" s="1">
        <f t="shared" ref="AL15" si="69">AJ12</f>
        <v>480</v>
      </c>
      <c r="AM15" s="1">
        <f t="shared" ref="AM15" si="70">AK12</f>
        <v>480</v>
      </c>
      <c r="AN15" s="1">
        <f t="shared" ref="AN15" si="71">AL12</f>
        <v>480</v>
      </c>
      <c r="AO15" s="3">
        <f>AN14*0.0325+AB15+AN12*2*0.0325</f>
        <v>5663.8573716192759</v>
      </c>
      <c r="AP15" s="10"/>
      <c r="AQ15" s="10"/>
      <c r="AR15" s="9"/>
      <c r="AS15" s="9"/>
    </row>
    <row r="16" spans="1:45" x14ac:dyDescent="0.25">
      <c r="A16" s="7" t="s">
        <v>23</v>
      </c>
      <c r="B16" s="7">
        <v>30000</v>
      </c>
      <c r="C16" s="7">
        <f>B21</f>
        <v>30000</v>
      </c>
      <c r="D16" s="7">
        <f t="shared" ref="D16:N16" si="72">C21</f>
        <v>29250</v>
      </c>
      <c r="E16" s="7">
        <f t="shared" si="72"/>
        <v>28518.75</v>
      </c>
      <c r="F16" s="7">
        <f t="shared" si="72"/>
        <v>28058.501250000001</v>
      </c>
      <c r="G16" s="7">
        <f t="shared" si="72"/>
        <v>27609.758718750003</v>
      </c>
      <c r="H16" s="7">
        <f t="shared" si="72"/>
        <v>27172.234750781252</v>
      </c>
      <c r="I16" s="7">
        <f t="shared" si="72"/>
        <v>26745.648882011723</v>
      </c>
      <c r="J16" s="7">
        <f t="shared" si="72"/>
        <v>26329.727659961431</v>
      </c>
      <c r="K16" s="7">
        <f t="shared" si="72"/>
        <v>25924.204468462394</v>
      </c>
      <c r="L16" s="7">
        <f t="shared" si="72"/>
        <v>25528.819356750835</v>
      </c>
      <c r="M16" s="7">
        <f t="shared" si="72"/>
        <v>25143.318872832064</v>
      </c>
      <c r="N16" s="7">
        <f t="shared" si="72"/>
        <v>24767.455901011264</v>
      </c>
      <c r="O16" s="11">
        <f>N21*(1-0.0325)</f>
        <v>23607.95734462269</v>
      </c>
      <c r="P16" s="7">
        <f>O21</f>
        <v>23607.95734462269</v>
      </c>
      <c r="Q16" s="7">
        <f t="shared" ref="Q16:AA16" si="73">P21</f>
        <v>23262.265011007123</v>
      </c>
      <c r="R16" s="7">
        <f t="shared" si="73"/>
        <v>22925.214985731945</v>
      </c>
      <c r="S16" s="7">
        <f t="shared" si="73"/>
        <v>22604.804611088646</v>
      </c>
      <c r="T16" s="7">
        <f t="shared" si="73"/>
        <v>22292.404495811432</v>
      </c>
      <c r="U16" s="7">
        <f t="shared" si="73"/>
        <v>21987.814383416146</v>
      </c>
      <c r="V16" s="7">
        <f t="shared" si="73"/>
        <v>21690.839023830744</v>
      </c>
      <c r="W16" s="7">
        <f t="shared" si="73"/>
        <v>21401.288048234976</v>
      </c>
      <c r="X16" s="7">
        <f t="shared" si="73"/>
        <v>21118.975847029102</v>
      </c>
      <c r="Y16" s="7">
        <f t="shared" si="73"/>
        <v>20843.721450853376</v>
      </c>
      <c r="Z16" s="7">
        <f t="shared" si="73"/>
        <v>20575.348414582044</v>
      </c>
      <c r="AA16" s="7">
        <f t="shared" si="73"/>
        <v>20313.684704217492</v>
      </c>
      <c r="AB16" s="11">
        <f>AA21*(1-0.0325)</f>
        <v>19406.659302547167</v>
      </c>
      <c r="AC16" s="7">
        <f>AB21</f>
        <v>19406.659302547167</v>
      </c>
      <c r="AD16" s="7">
        <f t="shared" ref="AD16:AN16" si="74">AC21</f>
        <v>19165.999419983487</v>
      </c>
      <c r="AE16" s="7">
        <f t="shared" si="74"/>
        <v>18931.356034483902</v>
      </c>
      <c r="AF16" s="7">
        <f t="shared" si="74"/>
        <v>18710.792133621806</v>
      </c>
      <c r="AG16" s="7">
        <f t="shared" si="74"/>
        <v>18495.74233028126</v>
      </c>
      <c r="AH16" s="7">
        <f t="shared" si="74"/>
        <v>18286.068772024231</v>
      </c>
      <c r="AI16" s="7">
        <f t="shared" si="74"/>
        <v>18081.637052723625</v>
      </c>
      <c r="AJ16" s="7">
        <f t="shared" si="74"/>
        <v>17882.316126405534</v>
      </c>
      <c r="AK16" s="7">
        <f t="shared" si="74"/>
        <v>17687.978223245398</v>
      </c>
      <c r="AL16" s="7">
        <f t="shared" si="74"/>
        <v>17498.498767664263</v>
      </c>
      <c r="AM16" s="7">
        <f t="shared" si="74"/>
        <v>17313.756298472657</v>
      </c>
      <c r="AN16" s="7">
        <f t="shared" si="74"/>
        <v>17133.63239101084</v>
      </c>
      <c r="AO16" s="11">
        <f>AN21*(1-0.0325)</f>
        <v>16406.876204845412</v>
      </c>
      <c r="AP16" s="10"/>
      <c r="AQ16" s="10"/>
      <c r="AR16" s="9"/>
      <c r="AS16" s="9"/>
    </row>
    <row r="17" spans="1:45" x14ac:dyDescent="0.25">
      <c r="A17" s="7" t="s">
        <v>26</v>
      </c>
      <c r="B17" s="7">
        <v>0</v>
      </c>
      <c r="C17" s="7">
        <f>C15*0.9*0.6</f>
        <v>0</v>
      </c>
      <c r="D17" s="7">
        <f t="shared" ref="D17:N17" si="75">D15*0.9*0.6</f>
        <v>0</v>
      </c>
      <c r="E17" s="7">
        <f t="shared" si="75"/>
        <v>259.2</v>
      </c>
      <c r="F17" s="7">
        <f t="shared" si="75"/>
        <v>259.2</v>
      </c>
      <c r="G17" s="7">
        <f t="shared" si="75"/>
        <v>259.2</v>
      </c>
      <c r="H17" s="7">
        <f t="shared" si="75"/>
        <v>259.2</v>
      </c>
      <c r="I17" s="7">
        <f t="shared" si="75"/>
        <v>259.2</v>
      </c>
      <c r="J17" s="7">
        <f t="shared" si="75"/>
        <v>259.2</v>
      </c>
      <c r="K17" s="7">
        <f t="shared" si="75"/>
        <v>259.2</v>
      </c>
      <c r="L17" s="7">
        <f t="shared" si="75"/>
        <v>259.2</v>
      </c>
      <c r="M17" s="7">
        <f t="shared" si="75"/>
        <v>259.2</v>
      </c>
      <c r="N17" s="7">
        <f t="shared" si="75"/>
        <v>259.2</v>
      </c>
      <c r="O17" s="11">
        <v>0</v>
      </c>
      <c r="P17" s="7">
        <f>P15*0.9*0.6</f>
        <v>250.77600000000001</v>
      </c>
      <c r="Q17" s="7">
        <f t="shared" ref="Q17:AA17" si="76">Q15*0.9*0.6</f>
        <v>250.77600000000001</v>
      </c>
      <c r="R17" s="7">
        <f t="shared" si="76"/>
        <v>259.2</v>
      </c>
      <c r="S17" s="7">
        <f t="shared" si="76"/>
        <v>259.2</v>
      </c>
      <c r="T17" s="7">
        <f t="shared" si="76"/>
        <v>259.2</v>
      </c>
      <c r="U17" s="7">
        <f t="shared" si="76"/>
        <v>259.2</v>
      </c>
      <c r="V17" s="7">
        <f t="shared" si="76"/>
        <v>259.2</v>
      </c>
      <c r="W17" s="7">
        <f t="shared" si="76"/>
        <v>259.2</v>
      </c>
      <c r="X17" s="7">
        <f t="shared" si="76"/>
        <v>259.2</v>
      </c>
      <c r="Y17" s="7">
        <f t="shared" si="76"/>
        <v>259.2</v>
      </c>
      <c r="Z17" s="7">
        <f t="shared" si="76"/>
        <v>259.2</v>
      </c>
      <c r="AA17" s="7">
        <f t="shared" si="76"/>
        <v>259.2</v>
      </c>
      <c r="AB17" s="11">
        <v>0</v>
      </c>
      <c r="AC17" s="7">
        <f>AC15*0.9*0.6</f>
        <v>250.77600000000001</v>
      </c>
      <c r="AD17" s="7">
        <f t="shared" ref="AD17:AN17" si="77">AD15*0.9*0.6</f>
        <v>250.77600000000001</v>
      </c>
      <c r="AE17" s="7">
        <f t="shared" si="77"/>
        <v>259.2</v>
      </c>
      <c r="AF17" s="7">
        <f t="shared" si="77"/>
        <v>259.2</v>
      </c>
      <c r="AG17" s="7">
        <f t="shared" si="77"/>
        <v>259.2</v>
      </c>
      <c r="AH17" s="7">
        <f t="shared" si="77"/>
        <v>259.2</v>
      </c>
      <c r="AI17" s="7">
        <f t="shared" si="77"/>
        <v>259.2</v>
      </c>
      <c r="AJ17" s="7">
        <f t="shared" si="77"/>
        <v>259.2</v>
      </c>
      <c r="AK17" s="7">
        <f t="shared" si="77"/>
        <v>259.2</v>
      </c>
      <c r="AL17" s="7">
        <f t="shared" si="77"/>
        <v>259.2</v>
      </c>
      <c r="AM17" s="7">
        <f t="shared" si="77"/>
        <v>259.2</v>
      </c>
      <c r="AN17" s="7">
        <f t="shared" si="77"/>
        <v>259.2</v>
      </c>
      <c r="AO17" s="11">
        <v>0</v>
      </c>
      <c r="AP17" s="10"/>
      <c r="AQ17" s="9"/>
      <c r="AR17" s="9"/>
      <c r="AS17" s="9"/>
    </row>
    <row r="18" spans="1:45" x14ac:dyDescent="0.25">
      <c r="A18" s="7" t="s">
        <v>27</v>
      </c>
      <c r="B18" s="7">
        <v>0</v>
      </c>
      <c r="C18" s="7">
        <f>C15*0.9*0.4</f>
        <v>0</v>
      </c>
      <c r="D18" s="7">
        <f t="shared" ref="D18:N18" si="78">D15*0.9*0.4</f>
        <v>0</v>
      </c>
      <c r="E18" s="7">
        <f t="shared" si="78"/>
        <v>172.8</v>
      </c>
      <c r="F18" s="7">
        <f t="shared" si="78"/>
        <v>172.8</v>
      </c>
      <c r="G18" s="7">
        <f t="shared" si="78"/>
        <v>172.8</v>
      </c>
      <c r="H18" s="7">
        <f t="shared" si="78"/>
        <v>172.8</v>
      </c>
      <c r="I18" s="7">
        <f t="shared" si="78"/>
        <v>172.8</v>
      </c>
      <c r="J18" s="7">
        <f t="shared" si="78"/>
        <v>172.8</v>
      </c>
      <c r="K18" s="7">
        <f t="shared" si="78"/>
        <v>172.8</v>
      </c>
      <c r="L18" s="7">
        <f t="shared" si="78"/>
        <v>172.8</v>
      </c>
      <c r="M18" s="7">
        <f t="shared" si="78"/>
        <v>172.8</v>
      </c>
      <c r="N18" s="7">
        <f t="shared" si="78"/>
        <v>172.8</v>
      </c>
      <c r="O18" s="11">
        <v>0</v>
      </c>
      <c r="P18" s="7">
        <f>P15*0.9*0.4</f>
        <v>167.18400000000003</v>
      </c>
      <c r="Q18" s="7">
        <f t="shared" ref="Q18:AA18" si="79">Q15*0.9*0.4</f>
        <v>167.18400000000003</v>
      </c>
      <c r="R18" s="7">
        <f t="shared" si="79"/>
        <v>172.8</v>
      </c>
      <c r="S18" s="7">
        <f t="shared" si="79"/>
        <v>172.8</v>
      </c>
      <c r="T18" s="7">
        <f t="shared" si="79"/>
        <v>172.8</v>
      </c>
      <c r="U18" s="7">
        <f t="shared" si="79"/>
        <v>172.8</v>
      </c>
      <c r="V18" s="7">
        <f t="shared" si="79"/>
        <v>172.8</v>
      </c>
      <c r="W18" s="7">
        <f t="shared" si="79"/>
        <v>172.8</v>
      </c>
      <c r="X18" s="7">
        <f t="shared" si="79"/>
        <v>172.8</v>
      </c>
      <c r="Y18" s="7">
        <f t="shared" si="79"/>
        <v>172.8</v>
      </c>
      <c r="Z18" s="7">
        <f t="shared" si="79"/>
        <v>172.8</v>
      </c>
      <c r="AA18" s="7">
        <f t="shared" si="79"/>
        <v>172.8</v>
      </c>
      <c r="AB18" s="11">
        <v>0</v>
      </c>
      <c r="AC18" s="7">
        <f>AC15*0.9*0.4</f>
        <v>167.18400000000003</v>
      </c>
      <c r="AD18" s="7">
        <f t="shared" ref="AD18:AN18" si="80">AD15*0.9*0.4</f>
        <v>167.18400000000003</v>
      </c>
      <c r="AE18" s="7">
        <f t="shared" si="80"/>
        <v>172.8</v>
      </c>
      <c r="AF18" s="7">
        <f t="shared" si="80"/>
        <v>172.8</v>
      </c>
      <c r="AG18" s="7">
        <f t="shared" si="80"/>
        <v>172.8</v>
      </c>
      <c r="AH18" s="7">
        <f t="shared" si="80"/>
        <v>172.8</v>
      </c>
      <c r="AI18" s="7">
        <f t="shared" si="80"/>
        <v>172.8</v>
      </c>
      <c r="AJ18" s="7">
        <f t="shared" si="80"/>
        <v>172.8</v>
      </c>
      <c r="AK18" s="7">
        <f t="shared" si="80"/>
        <v>172.8</v>
      </c>
      <c r="AL18" s="7">
        <f t="shared" si="80"/>
        <v>172.8</v>
      </c>
      <c r="AM18" s="7">
        <f t="shared" si="80"/>
        <v>172.8</v>
      </c>
      <c r="AN18" s="7">
        <f t="shared" si="80"/>
        <v>172.8</v>
      </c>
      <c r="AO18" s="11">
        <v>0</v>
      </c>
      <c r="AP18" s="10"/>
      <c r="AQ18" s="10"/>
      <c r="AR18" s="9"/>
      <c r="AS18" s="9"/>
    </row>
    <row r="19" spans="1:45" ht="15" customHeight="1" x14ac:dyDescent="0.25">
      <c r="A19" s="7" t="s">
        <v>28</v>
      </c>
      <c r="B19" s="7">
        <v>0</v>
      </c>
      <c r="C19" s="7">
        <f>C15*0.1</f>
        <v>0</v>
      </c>
      <c r="D19" s="7">
        <f t="shared" ref="D19:N19" si="81">D15*0.1</f>
        <v>0</v>
      </c>
      <c r="E19" s="7">
        <f t="shared" si="81"/>
        <v>48</v>
      </c>
      <c r="F19" s="7">
        <f t="shared" si="81"/>
        <v>48</v>
      </c>
      <c r="G19" s="7">
        <f t="shared" si="81"/>
        <v>48</v>
      </c>
      <c r="H19" s="7">
        <f t="shared" si="81"/>
        <v>48</v>
      </c>
      <c r="I19" s="7">
        <f t="shared" si="81"/>
        <v>48</v>
      </c>
      <c r="J19" s="7">
        <f t="shared" si="81"/>
        <v>48</v>
      </c>
      <c r="K19" s="7">
        <f t="shared" si="81"/>
        <v>48</v>
      </c>
      <c r="L19" s="7">
        <f t="shared" si="81"/>
        <v>48</v>
      </c>
      <c r="M19" s="7">
        <f t="shared" si="81"/>
        <v>48</v>
      </c>
      <c r="N19" s="7">
        <f t="shared" si="81"/>
        <v>48</v>
      </c>
      <c r="O19" s="11">
        <f>SUM(B19:N19)*(1-0.0325)</f>
        <v>464.40000000000003</v>
      </c>
      <c r="P19" s="7">
        <f>P15*0.1</f>
        <v>46.440000000000005</v>
      </c>
      <c r="Q19" s="7">
        <f t="shared" ref="Q19:AA19" si="82">Q15*0.1</f>
        <v>46.440000000000005</v>
      </c>
      <c r="R19" s="7">
        <f t="shared" si="82"/>
        <v>48</v>
      </c>
      <c r="S19" s="7">
        <f t="shared" si="82"/>
        <v>48</v>
      </c>
      <c r="T19" s="7">
        <f t="shared" si="82"/>
        <v>48</v>
      </c>
      <c r="U19" s="7">
        <f t="shared" si="82"/>
        <v>48</v>
      </c>
      <c r="V19" s="7">
        <f t="shared" si="82"/>
        <v>48</v>
      </c>
      <c r="W19" s="7">
        <f t="shared" si="82"/>
        <v>48</v>
      </c>
      <c r="X19" s="7">
        <f t="shared" si="82"/>
        <v>48</v>
      </c>
      <c r="Y19" s="7">
        <f t="shared" si="82"/>
        <v>48</v>
      </c>
      <c r="Z19" s="7">
        <f t="shared" si="82"/>
        <v>48</v>
      </c>
      <c r="AA19" s="7">
        <f t="shared" si="82"/>
        <v>48</v>
      </c>
      <c r="AB19" s="11">
        <f>SUM(O19:AA19)*(1-0.0325)</f>
        <v>1003.5684000000002</v>
      </c>
      <c r="AC19" s="7">
        <f>AC15*0.1</f>
        <v>46.440000000000005</v>
      </c>
      <c r="AD19" s="7">
        <f t="shared" ref="AD19:AN19" si="83">AD15*0.1</f>
        <v>46.440000000000005</v>
      </c>
      <c r="AE19" s="7">
        <f t="shared" si="83"/>
        <v>48</v>
      </c>
      <c r="AF19" s="7">
        <f t="shared" si="83"/>
        <v>48</v>
      </c>
      <c r="AG19" s="7">
        <f t="shared" si="83"/>
        <v>48</v>
      </c>
      <c r="AH19" s="7">
        <f t="shared" si="83"/>
        <v>48</v>
      </c>
      <c r="AI19" s="7">
        <f t="shared" si="83"/>
        <v>48</v>
      </c>
      <c r="AJ19" s="7">
        <f t="shared" si="83"/>
        <v>48</v>
      </c>
      <c r="AK19" s="7">
        <f t="shared" si="83"/>
        <v>48</v>
      </c>
      <c r="AL19" s="7">
        <f t="shared" si="83"/>
        <v>48</v>
      </c>
      <c r="AM19" s="7">
        <f t="shared" si="83"/>
        <v>48</v>
      </c>
      <c r="AN19" s="7">
        <f t="shared" si="83"/>
        <v>48</v>
      </c>
      <c r="AO19" s="11">
        <f>SUM(AB19:AN19)*(1-0.0325)</f>
        <v>1525.2138270000003</v>
      </c>
      <c r="AP19" s="10"/>
      <c r="AQ19" s="10"/>
      <c r="AR19" s="9"/>
      <c r="AS19" s="9"/>
    </row>
    <row r="20" spans="1:45" ht="15" customHeight="1" x14ac:dyDescent="0.25">
      <c r="A20" s="7" t="s">
        <v>24</v>
      </c>
      <c r="B20" s="7">
        <v>0</v>
      </c>
      <c r="C20" s="7">
        <f>(C16+C17)*0.025</f>
        <v>750</v>
      </c>
      <c r="D20" s="7">
        <f t="shared" ref="D20:N20" si="84">(D16+D17)*0.025</f>
        <v>731.25</v>
      </c>
      <c r="E20" s="7">
        <f t="shared" si="84"/>
        <v>719.44875000000002</v>
      </c>
      <c r="F20" s="7">
        <f t="shared" si="84"/>
        <v>707.94253125000012</v>
      </c>
      <c r="G20" s="7">
        <f t="shared" si="84"/>
        <v>696.72396796875012</v>
      </c>
      <c r="H20" s="7">
        <f t="shared" si="84"/>
        <v>685.78586876953136</v>
      </c>
      <c r="I20" s="7">
        <f t="shared" si="84"/>
        <v>675.12122205029311</v>
      </c>
      <c r="J20" s="7">
        <f t="shared" si="84"/>
        <v>664.72319149903581</v>
      </c>
      <c r="K20" s="7">
        <f t="shared" si="84"/>
        <v>654.58511171155988</v>
      </c>
      <c r="L20" s="7">
        <f t="shared" si="84"/>
        <v>644.70048391877094</v>
      </c>
      <c r="M20" s="7">
        <f t="shared" si="84"/>
        <v>635.06297182080164</v>
      </c>
      <c r="N20" s="7">
        <f t="shared" si="84"/>
        <v>625.6663975252817</v>
      </c>
      <c r="O20" s="11">
        <f>SUM(B20:N20)</f>
        <v>8191.0104965140254</v>
      </c>
      <c r="P20" s="7">
        <f>(P16+P17)*0.025</f>
        <v>596.4683336155673</v>
      </c>
      <c r="Q20" s="7">
        <f t="shared" ref="Q20:AA20" si="85">(Q16+Q17)*0.025</f>
        <v>587.82602527517815</v>
      </c>
      <c r="R20" s="7">
        <f t="shared" si="85"/>
        <v>579.61037464329866</v>
      </c>
      <c r="S20" s="7">
        <f t="shared" si="85"/>
        <v>571.60011527721622</v>
      </c>
      <c r="T20" s="7">
        <f t="shared" si="85"/>
        <v>563.79011239528586</v>
      </c>
      <c r="U20" s="7">
        <f t="shared" si="85"/>
        <v>556.17535958540373</v>
      </c>
      <c r="V20" s="7">
        <f t="shared" si="85"/>
        <v>548.75097559576864</v>
      </c>
      <c r="W20" s="7">
        <f t="shared" si="85"/>
        <v>541.51220120587448</v>
      </c>
      <c r="X20" s="7">
        <f t="shared" si="85"/>
        <v>534.45439617572754</v>
      </c>
      <c r="Y20" s="7">
        <f t="shared" si="85"/>
        <v>527.57303627133444</v>
      </c>
      <c r="Z20" s="7">
        <f t="shared" si="85"/>
        <v>520.86371036455114</v>
      </c>
      <c r="AA20" s="7">
        <f t="shared" si="85"/>
        <v>514.32211760543737</v>
      </c>
      <c r="AB20" s="11">
        <f>SUM(O20:AA20)</f>
        <v>14833.95725452467</v>
      </c>
      <c r="AC20" s="7">
        <f>(AC16+AC17)*0.025</f>
        <v>491.43588256367923</v>
      </c>
      <c r="AD20" s="7">
        <f t="shared" ref="AD20:AN20" si="86">(AD16+AD17)*0.025</f>
        <v>485.41938549958724</v>
      </c>
      <c r="AE20" s="7">
        <f t="shared" si="86"/>
        <v>479.76390086209761</v>
      </c>
      <c r="AF20" s="7">
        <f t="shared" si="86"/>
        <v>474.24980334054521</v>
      </c>
      <c r="AG20" s="7">
        <f t="shared" si="86"/>
        <v>468.87355825703156</v>
      </c>
      <c r="AH20" s="7">
        <f t="shared" si="86"/>
        <v>463.63171930060582</v>
      </c>
      <c r="AI20" s="7">
        <f t="shared" si="86"/>
        <v>458.52092631809069</v>
      </c>
      <c r="AJ20" s="7">
        <f t="shared" si="86"/>
        <v>453.5379031601384</v>
      </c>
      <c r="AK20" s="7">
        <f t="shared" si="86"/>
        <v>448.67945558113502</v>
      </c>
      <c r="AL20" s="7">
        <f t="shared" si="86"/>
        <v>443.94246919160662</v>
      </c>
      <c r="AM20" s="7">
        <f t="shared" si="86"/>
        <v>439.32390746181648</v>
      </c>
      <c r="AN20" s="7">
        <f t="shared" si="86"/>
        <v>434.82080977527107</v>
      </c>
      <c r="AO20" s="11">
        <f>SUM(AB20:AN20)</f>
        <v>20376.156975836275</v>
      </c>
      <c r="AP20" s="10"/>
      <c r="AQ20" s="10"/>
      <c r="AR20" s="9"/>
      <c r="AS20" s="9"/>
    </row>
    <row r="21" spans="1:45" x14ac:dyDescent="0.25">
      <c r="A21" s="7" t="s">
        <v>25</v>
      </c>
      <c r="B21" s="7">
        <f>B16</f>
        <v>30000</v>
      </c>
      <c r="C21" s="7">
        <f>(C16+C17)-C20</f>
        <v>29250</v>
      </c>
      <c r="D21" s="7">
        <f t="shared" ref="D21:N21" si="87">(D16+D17)-D20</f>
        <v>28518.75</v>
      </c>
      <c r="E21" s="7">
        <f t="shared" si="87"/>
        <v>28058.501250000001</v>
      </c>
      <c r="F21" s="7">
        <f t="shared" si="87"/>
        <v>27609.758718750003</v>
      </c>
      <c r="G21" s="7">
        <f t="shared" si="87"/>
        <v>27172.234750781252</v>
      </c>
      <c r="H21" s="7">
        <f t="shared" si="87"/>
        <v>26745.648882011723</v>
      </c>
      <c r="I21" s="7">
        <f t="shared" si="87"/>
        <v>26329.727659961431</v>
      </c>
      <c r="J21" s="7">
        <f t="shared" si="87"/>
        <v>25924.204468462394</v>
      </c>
      <c r="K21" s="7">
        <f t="shared" si="87"/>
        <v>25528.819356750835</v>
      </c>
      <c r="L21" s="7">
        <f t="shared" si="87"/>
        <v>25143.318872832064</v>
      </c>
      <c r="M21" s="7">
        <f t="shared" si="87"/>
        <v>24767.455901011264</v>
      </c>
      <c r="N21" s="7">
        <f t="shared" si="87"/>
        <v>24400.989503485984</v>
      </c>
      <c r="O21" s="11">
        <f>O16</f>
        <v>23607.95734462269</v>
      </c>
      <c r="P21" s="7">
        <f>(P16+P17)-P20</f>
        <v>23262.265011007123</v>
      </c>
      <c r="Q21" s="7">
        <f t="shared" ref="Q21" si="88">(Q16+Q17)-Q20</f>
        <v>22925.214985731945</v>
      </c>
      <c r="R21" s="7">
        <f t="shared" ref="R21" si="89">(R16+R17)-R20</f>
        <v>22604.804611088646</v>
      </c>
      <c r="S21" s="7">
        <f t="shared" ref="S21" si="90">(S16+S17)-S20</f>
        <v>22292.404495811432</v>
      </c>
      <c r="T21" s="7">
        <f t="shared" ref="T21" si="91">(T16+T17)-T20</f>
        <v>21987.814383416146</v>
      </c>
      <c r="U21" s="7">
        <f t="shared" ref="U21" si="92">(U16+U17)-U20</f>
        <v>21690.839023830744</v>
      </c>
      <c r="V21" s="7">
        <f t="shared" ref="V21" si="93">(V16+V17)-V20</f>
        <v>21401.288048234976</v>
      </c>
      <c r="W21" s="7">
        <f t="shared" ref="W21" si="94">(W16+W17)-W20</f>
        <v>21118.975847029102</v>
      </c>
      <c r="X21" s="7">
        <f t="shared" ref="X21" si="95">(X16+X17)-X20</f>
        <v>20843.721450853376</v>
      </c>
      <c r="Y21" s="7">
        <f t="shared" ref="Y21" si="96">(Y16+Y17)-Y20</f>
        <v>20575.348414582044</v>
      </c>
      <c r="Z21" s="7">
        <f t="shared" ref="Z21" si="97">(Z16+Z17)-Z20</f>
        <v>20313.684704217492</v>
      </c>
      <c r="AA21" s="7">
        <f t="shared" ref="AA21" si="98">(AA16+AA17)-AA20</f>
        <v>20058.562586612057</v>
      </c>
      <c r="AB21" s="11">
        <f>AB16</f>
        <v>19406.659302547167</v>
      </c>
      <c r="AC21" s="7">
        <f>(AC16+AC17)-AC20</f>
        <v>19165.999419983487</v>
      </c>
      <c r="AD21" s="7">
        <f t="shared" ref="AD21" si="99">(AD16+AD17)-AD20</f>
        <v>18931.356034483902</v>
      </c>
      <c r="AE21" s="7">
        <f t="shared" ref="AE21" si="100">(AE16+AE17)-AE20</f>
        <v>18710.792133621806</v>
      </c>
      <c r="AF21" s="7">
        <f t="shared" ref="AF21" si="101">(AF16+AF17)-AF20</f>
        <v>18495.74233028126</v>
      </c>
      <c r="AG21" s="7">
        <f t="shared" ref="AG21" si="102">(AG16+AG17)-AG20</f>
        <v>18286.068772024231</v>
      </c>
      <c r="AH21" s="7">
        <f t="shared" ref="AH21" si="103">(AH16+AH17)-AH20</f>
        <v>18081.637052723625</v>
      </c>
      <c r="AI21" s="7">
        <f t="shared" ref="AI21" si="104">(AI16+AI17)-AI20</f>
        <v>17882.316126405534</v>
      </c>
      <c r="AJ21" s="7">
        <f t="shared" ref="AJ21" si="105">(AJ16+AJ17)-AJ20</f>
        <v>17687.978223245398</v>
      </c>
      <c r="AK21" s="7">
        <f t="shared" ref="AK21" si="106">(AK16+AK17)-AK20</f>
        <v>17498.498767664263</v>
      </c>
      <c r="AL21" s="7">
        <f t="shared" ref="AL21" si="107">(AL16+AL17)-AL20</f>
        <v>17313.756298472657</v>
      </c>
      <c r="AM21" s="7">
        <f t="shared" ref="AM21" si="108">(AM16+AM17)-AM20</f>
        <v>17133.63239101084</v>
      </c>
      <c r="AN21" s="7">
        <f t="shared" ref="AN21" si="109">(AN16+AN17)-AN20</f>
        <v>16958.011581235569</v>
      </c>
      <c r="AO21" s="11">
        <f>AO16</f>
        <v>16406.876204845412</v>
      </c>
      <c r="AP21" s="10"/>
      <c r="AQ21" s="10"/>
      <c r="AR21" s="9"/>
      <c r="AS21" s="9"/>
    </row>
    <row r="22" spans="1:45" x14ac:dyDescent="0.25">
      <c r="A22" s="1" t="s">
        <v>18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f>E18</f>
        <v>172.8</v>
      </c>
      <c r="I22" s="1">
        <f t="shared" ref="I22:N22" si="110">F18</f>
        <v>172.8</v>
      </c>
      <c r="J22" s="1">
        <f t="shared" si="110"/>
        <v>172.8</v>
      </c>
      <c r="K22" s="1">
        <f t="shared" si="110"/>
        <v>172.8</v>
      </c>
      <c r="L22" s="1">
        <f t="shared" si="110"/>
        <v>172.8</v>
      </c>
      <c r="M22" s="1">
        <f t="shared" si="110"/>
        <v>172.8</v>
      </c>
      <c r="N22" s="1">
        <f t="shared" si="110"/>
        <v>172.8</v>
      </c>
      <c r="O22" s="11">
        <f>N21*0.0325+N22*3*0.0325+SUM(B19:N19)*(0.0325)</f>
        <v>825.48015886329449</v>
      </c>
      <c r="P22" s="1">
        <f>L18*(1-0.0325)</f>
        <v>167.18400000000003</v>
      </c>
      <c r="Q22" s="1">
        <f t="shared" ref="Q22:R22" si="111">M18*(1-0.0325)</f>
        <v>167.18400000000003</v>
      </c>
      <c r="R22" s="1">
        <f>N18*(1-0.0325)</f>
        <v>167.18400000000003</v>
      </c>
      <c r="S22" s="1">
        <f>P18</f>
        <v>167.18400000000003</v>
      </c>
      <c r="T22" s="1">
        <f t="shared" ref="T22:AA22" si="112">Q18</f>
        <v>167.18400000000003</v>
      </c>
      <c r="U22" s="1">
        <f t="shared" si="112"/>
        <v>172.8</v>
      </c>
      <c r="V22" s="1">
        <f t="shared" si="112"/>
        <v>172.8</v>
      </c>
      <c r="W22" s="1">
        <f t="shared" si="112"/>
        <v>172.8</v>
      </c>
      <c r="X22" s="1">
        <f t="shared" si="112"/>
        <v>172.8</v>
      </c>
      <c r="Y22" s="1">
        <f t="shared" si="112"/>
        <v>172.8</v>
      </c>
      <c r="Z22" s="1">
        <f t="shared" si="112"/>
        <v>172.8</v>
      </c>
      <c r="AA22" s="1">
        <f t="shared" si="112"/>
        <v>172.8</v>
      </c>
      <c r="AB22" s="11">
        <f>AA21*0.0325+O22+AA22*3*0.0325+SUM(O19:AA19)*(0.0325)</f>
        <v>1527.9430429281865</v>
      </c>
      <c r="AC22" s="1">
        <f>Y18*(1-0.0325)</f>
        <v>167.18400000000003</v>
      </c>
      <c r="AD22" s="1">
        <f t="shared" ref="AD22" si="113">Z18*(1-0.0325)</f>
        <v>167.18400000000003</v>
      </c>
      <c r="AE22" s="1">
        <f>AA18*(1-0.0325)</f>
        <v>167.18400000000003</v>
      </c>
      <c r="AF22" s="1">
        <f>AC18</f>
        <v>167.18400000000003</v>
      </c>
      <c r="AG22" s="1">
        <f t="shared" ref="AG22" si="114">AD18</f>
        <v>167.18400000000003</v>
      </c>
      <c r="AH22" s="1">
        <f t="shared" ref="AH22" si="115">AE18</f>
        <v>172.8</v>
      </c>
      <c r="AI22" s="1">
        <f t="shared" ref="AI22" si="116">AF18</f>
        <v>172.8</v>
      </c>
      <c r="AJ22" s="1">
        <f t="shared" ref="AJ22" si="117">AG18</f>
        <v>172.8</v>
      </c>
      <c r="AK22" s="1">
        <f t="shared" ref="AK22" si="118">AH18</f>
        <v>172.8</v>
      </c>
      <c r="AL22" s="1">
        <f t="shared" ref="AL22" si="119">AI18</f>
        <v>172.8</v>
      </c>
      <c r="AM22" s="1">
        <f t="shared" ref="AM22" si="120">AJ18</f>
        <v>172.8</v>
      </c>
      <c r="AN22" s="1">
        <f t="shared" ref="AN22" si="121">AK18</f>
        <v>172.8</v>
      </c>
      <c r="AO22" s="11">
        <f>AN21*0.0325+AB22+AN22*3*0.0325+SUM(AB19:AN19)*(0.0325)</f>
        <v>2147.1609923183428</v>
      </c>
      <c r="AP22" s="10"/>
      <c r="AQ22" s="10"/>
      <c r="AR22" s="9"/>
      <c r="AS22" s="9"/>
    </row>
    <row r="23" spans="1:45" x14ac:dyDescent="0.25">
      <c r="A23" s="8" t="s">
        <v>23</v>
      </c>
      <c r="B23" s="8">
        <v>20000</v>
      </c>
      <c r="C23" s="8">
        <f>B27</f>
        <v>20000</v>
      </c>
      <c r="D23" s="8">
        <f t="shared" ref="D23:N23" si="122">C27</f>
        <v>19500</v>
      </c>
      <c r="E23" s="8">
        <f t="shared" si="122"/>
        <v>19012.5</v>
      </c>
      <c r="F23" s="8">
        <f t="shared" si="122"/>
        <v>18537.1875</v>
      </c>
      <c r="G23" s="8">
        <f t="shared" si="122"/>
        <v>18073.7578125</v>
      </c>
      <c r="H23" s="8">
        <f t="shared" si="122"/>
        <v>17621.913867187501</v>
      </c>
      <c r="I23" s="8">
        <f t="shared" si="122"/>
        <v>17316.150020507815</v>
      </c>
      <c r="J23" s="8">
        <f t="shared" si="122"/>
        <v>17018.030269995121</v>
      </c>
      <c r="K23" s="8">
        <f t="shared" si="122"/>
        <v>16727.363513245244</v>
      </c>
      <c r="L23" s="8">
        <f t="shared" si="122"/>
        <v>16443.963425414113</v>
      </c>
      <c r="M23" s="8">
        <f t="shared" si="122"/>
        <v>16167.648339778762</v>
      </c>
      <c r="N23" s="8">
        <f t="shared" si="122"/>
        <v>15898.241131284292</v>
      </c>
      <c r="O23" s="13">
        <f>N27*(1-0.0325)</f>
        <v>15127.413107154614</v>
      </c>
      <c r="P23" s="8">
        <f>O27</f>
        <v>15127.413107154614</v>
      </c>
      <c r="Q23" s="8">
        <f t="shared" ref="Q23:AA23" si="123">P27</f>
        <v>14879.631299475748</v>
      </c>
      <c r="R23" s="8">
        <f t="shared" si="123"/>
        <v>14638.044036988855</v>
      </c>
      <c r="S23" s="8">
        <f t="shared" si="123"/>
        <v>14402.496456064133</v>
      </c>
      <c r="T23" s="8">
        <f t="shared" si="123"/>
        <v>14172.83756466253</v>
      </c>
      <c r="U23" s="8">
        <f t="shared" si="123"/>
        <v>13948.920145545966</v>
      </c>
      <c r="V23" s="8">
        <f t="shared" si="123"/>
        <v>13734.981141907316</v>
      </c>
      <c r="W23" s="8">
        <f t="shared" si="123"/>
        <v>13526.390613359632</v>
      </c>
      <c r="X23" s="8">
        <f t="shared" si="123"/>
        <v>13323.014848025641</v>
      </c>
      <c r="Y23" s="8">
        <f t="shared" si="123"/>
        <v>13124.723476825</v>
      </c>
      <c r="Z23" s="8">
        <f t="shared" si="123"/>
        <v>12931.389389904374</v>
      </c>
      <c r="AA23" s="8">
        <f t="shared" si="123"/>
        <v>12742.888655156765</v>
      </c>
      <c r="AB23" s="13">
        <f>AA27*(1-0.0325)</f>
        <v>12150.929674517565</v>
      </c>
      <c r="AC23" s="8">
        <f>AB27</f>
        <v>12150.929674517565</v>
      </c>
      <c r="AD23" s="8">
        <f t="shared" ref="AD23:AN23" si="124">AC27</f>
        <v>11977.559952654627</v>
      </c>
      <c r="AE23" s="8">
        <f t="shared" si="124"/>
        <v>11808.524473838261</v>
      </c>
      <c r="AF23" s="8">
        <f t="shared" si="124"/>
        <v>11643.714881992304</v>
      </c>
      <c r="AG23" s="8">
        <f t="shared" si="124"/>
        <v>11483.025529942497</v>
      </c>
      <c r="AH23" s="8">
        <f t="shared" si="124"/>
        <v>11326.353411693934</v>
      </c>
      <c r="AI23" s="8">
        <f t="shared" si="124"/>
        <v>11177.978576401585</v>
      </c>
      <c r="AJ23" s="8">
        <f t="shared" si="124"/>
        <v>11033.313111991545</v>
      </c>
      <c r="AK23" s="8">
        <f t="shared" si="124"/>
        <v>10892.264284191757</v>
      </c>
      <c r="AL23" s="8">
        <f t="shared" si="124"/>
        <v>10754.741677086962</v>
      </c>
      <c r="AM23" s="8">
        <f t="shared" si="124"/>
        <v>10620.657135159789</v>
      </c>
      <c r="AN23" s="8">
        <f t="shared" si="124"/>
        <v>10489.924706780794</v>
      </c>
      <c r="AO23" s="13">
        <f>AN27*(1-0.0325)</f>
        <v>10025.680619965156</v>
      </c>
      <c r="AP23" s="10"/>
      <c r="AQ23" s="10"/>
      <c r="AR23" s="9"/>
      <c r="AS23" s="9"/>
    </row>
    <row r="24" spans="1:45" x14ac:dyDescent="0.25">
      <c r="A24" s="8" t="s">
        <v>26</v>
      </c>
      <c r="B24" s="8">
        <v>0</v>
      </c>
      <c r="C24" s="8">
        <f>C22*0.8</f>
        <v>0</v>
      </c>
      <c r="D24" s="8">
        <f t="shared" ref="D24:N24" si="125">D22*0.8</f>
        <v>0</v>
      </c>
      <c r="E24" s="8">
        <f t="shared" si="125"/>
        <v>0</v>
      </c>
      <c r="F24" s="8">
        <f t="shared" si="125"/>
        <v>0</v>
      </c>
      <c r="G24" s="8">
        <f t="shared" si="125"/>
        <v>0</v>
      </c>
      <c r="H24" s="8">
        <f t="shared" si="125"/>
        <v>138.24</v>
      </c>
      <c r="I24" s="8">
        <f t="shared" si="125"/>
        <v>138.24</v>
      </c>
      <c r="J24" s="8">
        <f t="shared" si="125"/>
        <v>138.24</v>
      </c>
      <c r="K24" s="8">
        <f t="shared" si="125"/>
        <v>138.24</v>
      </c>
      <c r="L24" s="8">
        <f t="shared" si="125"/>
        <v>138.24</v>
      </c>
      <c r="M24" s="8">
        <f t="shared" si="125"/>
        <v>138.24</v>
      </c>
      <c r="N24" s="8">
        <f t="shared" si="125"/>
        <v>138.24</v>
      </c>
      <c r="O24" s="13">
        <v>0</v>
      </c>
      <c r="P24" s="8">
        <f>P22*0.8</f>
        <v>133.74720000000002</v>
      </c>
      <c r="Q24" s="8">
        <f t="shared" ref="Q24:AA24" si="126">Q22*0.8</f>
        <v>133.74720000000002</v>
      </c>
      <c r="R24" s="8">
        <f t="shared" si="126"/>
        <v>133.74720000000002</v>
      </c>
      <c r="S24" s="8">
        <f t="shared" si="126"/>
        <v>133.74720000000002</v>
      </c>
      <c r="T24" s="8">
        <f t="shared" si="126"/>
        <v>133.74720000000002</v>
      </c>
      <c r="U24" s="8">
        <f t="shared" si="126"/>
        <v>138.24</v>
      </c>
      <c r="V24" s="8">
        <f t="shared" si="126"/>
        <v>138.24</v>
      </c>
      <c r="W24" s="8">
        <f t="shared" si="126"/>
        <v>138.24</v>
      </c>
      <c r="X24" s="8">
        <f t="shared" si="126"/>
        <v>138.24</v>
      </c>
      <c r="Y24" s="8">
        <f t="shared" si="126"/>
        <v>138.24</v>
      </c>
      <c r="Z24" s="8">
        <f t="shared" si="126"/>
        <v>138.24</v>
      </c>
      <c r="AA24" s="8">
        <f t="shared" si="126"/>
        <v>138.24</v>
      </c>
      <c r="AB24" s="13">
        <v>0</v>
      </c>
      <c r="AC24" s="8">
        <f>AC22*0.8</f>
        <v>133.74720000000002</v>
      </c>
      <c r="AD24" s="8">
        <f t="shared" ref="AD24:AN24" si="127">AD22*0.8</f>
        <v>133.74720000000002</v>
      </c>
      <c r="AE24" s="8">
        <f t="shared" si="127"/>
        <v>133.74720000000002</v>
      </c>
      <c r="AF24" s="8">
        <f t="shared" si="127"/>
        <v>133.74720000000002</v>
      </c>
      <c r="AG24" s="8">
        <f t="shared" si="127"/>
        <v>133.74720000000002</v>
      </c>
      <c r="AH24" s="8">
        <f t="shared" si="127"/>
        <v>138.24</v>
      </c>
      <c r="AI24" s="8">
        <f t="shared" si="127"/>
        <v>138.24</v>
      </c>
      <c r="AJ24" s="8">
        <f t="shared" si="127"/>
        <v>138.24</v>
      </c>
      <c r="AK24" s="8">
        <f t="shared" si="127"/>
        <v>138.24</v>
      </c>
      <c r="AL24" s="8">
        <f t="shared" si="127"/>
        <v>138.24</v>
      </c>
      <c r="AM24" s="8">
        <f t="shared" si="127"/>
        <v>138.24</v>
      </c>
      <c r="AN24" s="8">
        <f t="shared" si="127"/>
        <v>138.24</v>
      </c>
      <c r="AO24" s="13">
        <v>0</v>
      </c>
      <c r="AQ24" s="9"/>
    </row>
    <row r="25" spans="1:45" x14ac:dyDescent="0.25">
      <c r="A25" s="8" t="s">
        <v>28</v>
      </c>
      <c r="B25" s="8">
        <v>0</v>
      </c>
      <c r="C25" s="8">
        <f>C22*0.2</f>
        <v>0</v>
      </c>
      <c r="D25" s="8">
        <f t="shared" ref="D25:N25" si="128">D22*0.2</f>
        <v>0</v>
      </c>
      <c r="E25" s="8">
        <f t="shared" si="128"/>
        <v>0</v>
      </c>
      <c r="F25" s="8">
        <f t="shared" si="128"/>
        <v>0</v>
      </c>
      <c r="G25" s="8">
        <f t="shared" si="128"/>
        <v>0</v>
      </c>
      <c r="H25" s="8">
        <f t="shared" si="128"/>
        <v>34.56</v>
      </c>
      <c r="I25" s="8">
        <f t="shared" si="128"/>
        <v>34.56</v>
      </c>
      <c r="J25" s="8">
        <f t="shared" si="128"/>
        <v>34.56</v>
      </c>
      <c r="K25" s="8">
        <f t="shared" si="128"/>
        <v>34.56</v>
      </c>
      <c r="L25" s="8">
        <f t="shared" si="128"/>
        <v>34.56</v>
      </c>
      <c r="M25" s="8">
        <f t="shared" si="128"/>
        <v>34.56</v>
      </c>
      <c r="N25" s="8">
        <f t="shared" si="128"/>
        <v>34.56</v>
      </c>
      <c r="O25" s="13">
        <f>SUM(B25:N25)*(1-0.0325)</f>
        <v>234.05760000000001</v>
      </c>
      <c r="P25" s="8">
        <f>P22*0.2</f>
        <v>33.436800000000005</v>
      </c>
      <c r="Q25" s="8">
        <f t="shared" ref="Q25:AA25" si="129">Q22*0.2</f>
        <v>33.436800000000005</v>
      </c>
      <c r="R25" s="8">
        <f t="shared" si="129"/>
        <v>33.436800000000005</v>
      </c>
      <c r="S25" s="8">
        <f t="shared" si="129"/>
        <v>33.436800000000005</v>
      </c>
      <c r="T25" s="8">
        <f t="shared" si="129"/>
        <v>33.436800000000005</v>
      </c>
      <c r="U25" s="8">
        <f t="shared" si="129"/>
        <v>34.56</v>
      </c>
      <c r="V25" s="8">
        <f t="shared" si="129"/>
        <v>34.56</v>
      </c>
      <c r="W25" s="8">
        <f t="shared" si="129"/>
        <v>34.56</v>
      </c>
      <c r="X25" s="8">
        <f t="shared" si="129"/>
        <v>34.56</v>
      </c>
      <c r="Y25" s="8">
        <f t="shared" si="129"/>
        <v>34.56</v>
      </c>
      <c r="Z25" s="8">
        <f t="shared" si="129"/>
        <v>34.56</v>
      </c>
      <c r="AA25" s="8">
        <f t="shared" si="129"/>
        <v>34.56</v>
      </c>
      <c r="AB25" s="13">
        <f>SUM(O25:AA25)*(1-0.0325)</f>
        <v>622.25884799999994</v>
      </c>
      <c r="AC25" s="8">
        <f>AC22*0.2</f>
        <v>33.436800000000005</v>
      </c>
      <c r="AD25" s="8">
        <f t="shared" ref="AD25:AN25" si="130">AD22*0.2</f>
        <v>33.436800000000005</v>
      </c>
      <c r="AE25" s="8">
        <f t="shared" si="130"/>
        <v>33.436800000000005</v>
      </c>
      <c r="AF25" s="8">
        <f t="shared" si="130"/>
        <v>33.436800000000005</v>
      </c>
      <c r="AG25" s="8">
        <f t="shared" si="130"/>
        <v>33.436800000000005</v>
      </c>
      <c r="AH25" s="8">
        <f t="shared" si="130"/>
        <v>34.56</v>
      </c>
      <c r="AI25" s="8">
        <f t="shared" si="130"/>
        <v>34.56</v>
      </c>
      <c r="AJ25" s="8">
        <f t="shared" si="130"/>
        <v>34.56</v>
      </c>
      <c r="AK25" s="8">
        <f t="shared" si="130"/>
        <v>34.56</v>
      </c>
      <c r="AL25" s="8">
        <f t="shared" si="130"/>
        <v>34.56</v>
      </c>
      <c r="AM25" s="8">
        <f t="shared" si="130"/>
        <v>34.56</v>
      </c>
      <c r="AN25" s="8">
        <f t="shared" si="130"/>
        <v>34.56</v>
      </c>
      <c r="AO25" s="13">
        <f>SUM(AB25:AN25)*(1-0.0325)</f>
        <v>997.84355543999936</v>
      </c>
    </row>
    <row r="26" spans="1:45" x14ac:dyDescent="0.25">
      <c r="A26" s="8" t="s">
        <v>24</v>
      </c>
      <c r="B26" s="8">
        <v>0</v>
      </c>
      <c r="C26" s="8">
        <f>(C23+C24)*0.025</f>
        <v>500</v>
      </c>
      <c r="D26" s="8">
        <f t="shared" ref="D26:N26" si="131">(D23+D24)*0.025</f>
        <v>487.5</v>
      </c>
      <c r="E26" s="8">
        <f t="shared" si="131"/>
        <v>475.3125</v>
      </c>
      <c r="F26" s="8">
        <f t="shared" si="131"/>
        <v>463.4296875</v>
      </c>
      <c r="G26" s="8">
        <f t="shared" si="131"/>
        <v>451.84394531250001</v>
      </c>
      <c r="H26" s="8">
        <f t="shared" si="131"/>
        <v>444.00384667968757</v>
      </c>
      <c r="I26" s="8">
        <f t="shared" si="131"/>
        <v>436.35975051269543</v>
      </c>
      <c r="J26" s="8">
        <f t="shared" si="131"/>
        <v>428.90675674987807</v>
      </c>
      <c r="K26" s="8">
        <f t="shared" si="131"/>
        <v>421.64008783113115</v>
      </c>
      <c r="L26" s="8">
        <f t="shared" si="131"/>
        <v>414.5550856353529</v>
      </c>
      <c r="M26" s="8">
        <f t="shared" si="131"/>
        <v>407.64720849446906</v>
      </c>
      <c r="N26" s="8">
        <f t="shared" si="131"/>
        <v>400.91202828210731</v>
      </c>
      <c r="O26" s="13">
        <f>SUM(B26:N26)</f>
        <v>5332.1108969978222</v>
      </c>
      <c r="P26" s="8">
        <f>(P23+P24)*0.025</f>
        <v>381.52900767886536</v>
      </c>
      <c r="Q26" s="8">
        <f t="shared" ref="Q26:AA26" si="132">(Q23+Q24)*0.025</f>
        <v>375.3344624868937</v>
      </c>
      <c r="R26" s="8">
        <f t="shared" si="132"/>
        <v>369.29478092472141</v>
      </c>
      <c r="S26" s="8">
        <f t="shared" si="132"/>
        <v>363.40609140160336</v>
      </c>
      <c r="T26" s="8">
        <f t="shared" si="132"/>
        <v>357.66461911656324</v>
      </c>
      <c r="U26" s="8">
        <f t="shared" si="132"/>
        <v>352.17900363864919</v>
      </c>
      <c r="V26" s="8">
        <f t="shared" si="132"/>
        <v>346.83052854768289</v>
      </c>
      <c r="W26" s="8">
        <f t="shared" si="132"/>
        <v>341.61576533399079</v>
      </c>
      <c r="X26" s="8">
        <f t="shared" si="132"/>
        <v>336.53137120064105</v>
      </c>
      <c r="Y26" s="8">
        <f t="shared" si="132"/>
        <v>331.57408692062501</v>
      </c>
      <c r="Z26" s="8">
        <f t="shared" si="132"/>
        <v>326.74073474760939</v>
      </c>
      <c r="AA26" s="8">
        <f t="shared" si="132"/>
        <v>322.02821637891913</v>
      </c>
      <c r="AB26" s="13">
        <f>SUM(O26:AA26)</f>
        <v>9536.8395653745865</v>
      </c>
      <c r="AC26" s="8">
        <f>(AC23+AC24)*0.025</f>
        <v>307.11692186293914</v>
      </c>
      <c r="AD26" s="8">
        <f t="shared" ref="AD26:AN26" si="133">(AD23+AD24)*0.025</f>
        <v>302.78267881636566</v>
      </c>
      <c r="AE26" s="8">
        <f t="shared" si="133"/>
        <v>298.55679184595652</v>
      </c>
      <c r="AF26" s="8">
        <f t="shared" si="133"/>
        <v>294.43655204980763</v>
      </c>
      <c r="AG26" s="8">
        <f t="shared" si="133"/>
        <v>290.41931824856243</v>
      </c>
      <c r="AH26" s="8">
        <f t="shared" si="133"/>
        <v>286.61483529234835</v>
      </c>
      <c r="AI26" s="8">
        <f t="shared" si="133"/>
        <v>282.90546441003966</v>
      </c>
      <c r="AJ26" s="8">
        <f t="shared" si="133"/>
        <v>279.28882779978863</v>
      </c>
      <c r="AK26" s="8">
        <f t="shared" si="133"/>
        <v>275.76260710479391</v>
      </c>
      <c r="AL26" s="8">
        <f t="shared" si="133"/>
        <v>272.32454192717404</v>
      </c>
      <c r="AM26" s="8">
        <f t="shared" si="133"/>
        <v>268.97242837899472</v>
      </c>
      <c r="AN26" s="8">
        <f t="shared" si="133"/>
        <v>265.70411766951986</v>
      </c>
      <c r="AO26" s="13">
        <f>SUM(AB26:AN26)</f>
        <v>12961.724650780876</v>
      </c>
    </row>
    <row r="27" spans="1:45" x14ac:dyDescent="0.25">
      <c r="A27" s="8" t="s">
        <v>25</v>
      </c>
      <c r="B27" s="8">
        <f>B23</f>
        <v>20000</v>
      </c>
      <c r="C27" s="8">
        <f>(C23+C24)-C26</f>
        <v>19500</v>
      </c>
      <c r="D27" s="8">
        <f t="shared" ref="D27:N27" si="134">(D23+D24)-D26</f>
        <v>19012.5</v>
      </c>
      <c r="E27" s="8">
        <f t="shared" si="134"/>
        <v>18537.1875</v>
      </c>
      <c r="F27" s="8">
        <f t="shared" si="134"/>
        <v>18073.7578125</v>
      </c>
      <c r="G27" s="8">
        <f t="shared" si="134"/>
        <v>17621.913867187501</v>
      </c>
      <c r="H27" s="8">
        <f t="shared" si="134"/>
        <v>17316.150020507815</v>
      </c>
      <c r="I27" s="8">
        <f t="shared" si="134"/>
        <v>17018.030269995121</v>
      </c>
      <c r="J27" s="8">
        <f t="shared" si="134"/>
        <v>16727.363513245244</v>
      </c>
      <c r="K27" s="8">
        <f t="shared" si="134"/>
        <v>16443.963425414113</v>
      </c>
      <c r="L27" s="8">
        <f t="shared" si="134"/>
        <v>16167.648339778762</v>
      </c>
      <c r="M27" s="8">
        <f t="shared" si="134"/>
        <v>15898.241131284292</v>
      </c>
      <c r="N27" s="8">
        <f t="shared" si="134"/>
        <v>15635.569103002184</v>
      </c>
      <c r="O27" s="13">
        <f>O23</f>
        <v>15127.413107154614</v>
      </c>
      <c r="P27" s="8">
        <f>(P23+P24)-P26</f>
        <v>14879.631299475748</v>
      </c>
      <c r="Q27" s="8">
        <f t="shared" ref="Q27" si="135">(Q23+Q24)-Q26</f>
        <v>14638.044036988855</v>
      </c>
      <c r="R27" s="8">
        <f t="shared" ref="R27" si="136">(R23+R24)-R26</f>
        <v>14402.496456064133</v>
      </c>
      <c r="S27" s="8">
        <f t="shared" ref="S27" si="137">(S23+S24)-S26</f>
        <v>14172.83756466253</v>
      </c>
      <c r="T27" s="8">
        <f t="shared" ref="T27" si="138">(T23+T24)-T26</f>
        <v>13948.920145545966</v>
      </c>
      <c r="U27" s="8">
        <f t="shared" ref="U27" si="139">(U23+U24)-U26</f>
        <v>13734.981141907316</v>
      </c>
      <c r="V27" s="8">
        <f t="shared" ref="V27" si="140">(V23+V24)-V26</f>
        <v>13526.390613359632</v>
      </c>
      <c r="W27" s="8">
        <f t="shared" ref="W27" si="141">(W23+W24)-W26</f>
        <v>13323.014848025641</v>
      </c>
      <c r="X27" s="8">
        <f t="shared" ref="X27" si="142">(X23+X24)-X26</f>
        <v>13124.723476825</v>
      </c>
      <c r="Y27" s="8">
        <f t="shared" ref="Y27" si="143">(Y23+Y24)-Y26</f>
        <v>12931.389389904374</v>
      </c>
      <c r="Z27" s="8">
        <f t="shared" ref="Z27" si="144">(Z23+Z24)-Z26</f>
        <v>12742.888655156765</v>
      </c>
      <c r="AA27" s="8">
        <f t="shared" ref="AA27" si="145">(AA23+AA24)-AA26</f>
        <v>12559.100438777845</v>
      </c>
      <c r="AB27" s="13">
        <f>AB23</f>
        <v>12150.929674517565</v>
      </c>
      <c r="AC27" s="8">
        <f>(AC23+AC24)-AC26</f>
        <v>11977.559952654627</v>
      </c>
      <c r="AD27" s="8">
        <f t="shared" ref="AD27" si="146">(AD23+AD24)-AD26</f>
        <v>11808.524473838261</v>
      </c>
      <c r="AE27" s="8">
        <f t="shared" ref="AE27" si="147">(AE23+AE24)-AE26</f>
        <v>11643.714881992304</v>
      </c>
      <c r="AF27" s="8">
        <f t="shared" ref="AF27" si="148">(AF23+AF24)-AF26</f>
        <v>11483.025529942497</v>
      </c>
      <c r="AG27" s="8">
        <f t="shared" ref="AG27" si="149">(AG23+AG24)-AG26</f>
        <v>11326.353411693934</v>
      </c>
      <c r="AH27" s="8">
        <f t="shared" ref="AH27" si="150">(AH23+AH24)-AH26</f>
        <v>11177.978576401585</v>
      </c>
      <c r="AI27" s="8">
        <f t="shared" ref="AI27" si="151">(AI23+AI24)-AI26</f>
        <v>11033.313111991545</v>
      </c>
      <c r="AJ27" s="8">
        <f t="shared" ref="AJ27" si="152">(AJ23+AJ24)-AJ26</f>
        <v>10892.264284191757</v>
      </c>
      <c r="AK27" s="8">
        <f t="shared" ref="AK27" si="153">(AK23+AK24)-AK26</f>
        <v>10754.741677086962</v>
      </c>
      <c r="AL27" s="8">
        <f t="shared" ref="AL27" si="154">(AL23+AL24)-AL26</f>
        <v>10620.657135159789</v>
      </c>
      <c r="AM27" s="8">
        <f t="shared" ref="AM27" si="155">(AM23+AM24)-AM26</f>
        <v>10489.924706780794</v>
      </c>
      <c r="AN27" s="8">
        <f t="shared" ref="AN27" si="156">(AN23+AN24)-AN26</f>
        <v>10362.460589111273</v>
      </c>
      <c r="AO27" s="13">
        <f>AO23</f>
        <v>10025.680619965156</v>
      </c>
    </row>
    <row r="28" spans="1:45" ht="15.75" thickBot="1" x14ac:dyDescent="0.3">
      <c r="O28" s="18">
        <f>N27*0.0325+SUM(B25:N25)*(0.0325)</f>
        <v>516.01839584757101</v>
      </c>
      <c r="AB28" s="13">
        <f>AA27*0.0325+O28+SUM(O25:AA25)*(0.0325)</f>
        <v>945.09191210785093</v>
      </c>
      <c r="AO28" s="13">
        <f>AN27*0.0325+AB28+SUM(AB25:AN25)*(0.0325)</f>
        <v>1315.3911738139673</v>
      </c>
    </row>
    <row r="29" spans="1:45" x14ac:dyDescent="0.25">
      <c r="H29" s="42" t="s">
        <v>30</v>
      </c>
      <c r="I29" s="43"/>
      <c r="J29" s="43"/>
      <c r="K29" s="43"/>
      <c r="L29" s="43"/>
      <c r="M29" s="43"/>
      <c r="N29" s="43"/>
      <c r="O29" s="44"/>
      <c r="U29" s="42" t="s">
        <v>30</v>
      </c>
      <c r="V29" s="43"/>
      <c r="W29" s="43"/>
      <c r="X29" s="43"/>
      <c r="Y29" s="43"/>
      <c r="Z29" s="43"/>
      <c r="AA29" s="43"/>
      <c r="AB29" s="44"/>
      <c r="AH29" s="42" t="s">
        <v>30</v>
      </c>
      <c r="AI29" s="43"/>
      <c r="AJ29" s="43"/>
      <c r="AK29" s="43"/>
      <c r="AL29" s="43"/>
      <c r="AM29" s="43"/>
      <c r="AN29" s="43"/>
      <c r="AO29" s="44"/>
    </row>
    <row r="30" spans="1:45" ht="15.75" thickBot="1" x14ac:dyDescent="0.3">
      <c r="H30" s="45"/>
      <c r="I30" s="46"/>
      <c r="J30" s="46"/>
      <c r="K30" s="46"/>
      <c r="L30" s="46"/>
      <c r="M30" s="46"/>
      <c r="N30" s="46"/>
      <c r="O30" s="47"/>
      <c r="U30" s="45"/>
      <c r="V30" s="46"/>
      <c r="W30" s="46"/>
      <c r="X30" s="46"/>
      <c r="Y30" s="46"/>
      <c r="Z30" s="46"/>
      <c r="AA30" s="46"/>
      <c r="AB30" s="47"/>
      <c r="AH30" s="45"/>
      <c r="AI30" s="46"/>
      <c r="AJ30" s="46"/>
      <c r="AK30" s="46"/>
      <c r="AL30" s="46"/>
      <c r="AM30" s="46"/>
      <c r="AN30" s="46"/>
      <c r="AO30" s="47"/>
    </row>
    <row r="31" spans="1:45" x14ac:dyDescent="0.25">
      <c r="H31" s="29" t="s">
        <v>5</v>
      </c>
      <c r="I31" s="30" t="s">
        <v>6</v>
      </c>
      <c r="J31" s="31" t="s">
        <v>7</v>
      </c>
      <c r="K31" s="30" t="s">
        <v>8</v>
      </c>
      <c r="L31" s="30" t="s">
        <v>9</v>
      </c>
      <c r="M31" s="30" t="s">
        <v>10</v>
      </c>
      <c r="N31" s="30" t="s">
        <v>11</v>
      </c>
      <c r="O31" s="32" t="s">
        <v>4</v>
      </c>
      <c r="U31" s="29" t="s">
        <v>5</v>
      </c>
      <c r="V31" s="30" t="s">
        <v>6</v>
      </c>
      <c r="W31" s="31" t="s">
        <v>7</v>
      </c>
      <c r="X31" s="30" t="s">
        <v>8</v>
      </c>
      <c r="Y31" s="30" t="s">
        <v>9</v>
      </c>
      <c r="Z31" s="30" t="s">
        <v>10</v>
      </c>
      <c r="AA31" s="30" t="s">
        <v>11</v>
      </c>
      <c r="AB31" s="32" t="s">
        <v>4</v>
      </c>
      <c r="AH31" s="29" t="s">
        <v>5</v>
      </c>
      <c r="AI31" s="30" t="s">
        <v>6</v>
      </c>
      <c r="AJ31" s="31" t="s">
        <v>7</v>
      </c>
      <c r="AK31" s="30" t="s">
        <v>8</v>
      </c>
      <c r="AL31" s="30" t="s">
        <v>9</v>
      </c>
      <c r="AM31" s="30" t="s">
        <v>10</v>
      </c>
      <c r="AN31" s="30" t="s">
        <v>11</v>
      </c>
      <c r="AO31" s="32" t="s">
        <v>4</v>
      </c>
    </row>
    <row r="32" spans="1:45" ht="15.75" thickBot="1" x14ac:dyDescent="0.3">
      <c r="H32" s="23">
        <f>O10+2*N12*(1-0.0325)</f>
        <v>61982.032677137337</v>
      </c>
      <c r="I32" s="24">
        <f>O16+N18*3*(1-0.0325)</f>
        <v>24109.509344622689</v>
      </c>
      <c r="J32" s="25">
        <f>O23</f>
        <v>15127.413107154614</v>
      </c>
      <c r="K32" s="25">
        <f>O26+O20+O13</f>
        <v>33859.004931354386</v>
      </c>
      <c r="L32" s="25">
        <f>O9+O15+O22+O28</f>
        <v>3579.5823397309823</v>
      </c>
      <c r="M32" s="28">
        <f>O19+O25</f>
        <v>698.45760000000007</v>
      </c>
      <c r="N32" s="28">
        <f>O6</f>
        <v>4644</v>
      </c>
      <c r="O32" s="34">
        <f>SUM(H32:N32)</f>
        <v>144000</v>
      </c>
      <c r="U32" s="23">
        <f>AB10+2*AA12*(1-0.0325)</f>
        <v>55593.920925623737</v>
      </c>
      <c r="V32" s="24">
        <f>AB16+AA18*3*(1-0.0325)</f>
        <v>19908.211302547166</v>
      </c>
      <c r="W32" s="25">
        <f>AB23</f>
        <v>12150.929674517565</v>
      </c>
      <c r="X32" s="25">
        <f>AB26+AB20+AB13</f>
        <v>62698.496057490265</v>
      </c>
      <c r="Y32" s="25">
        <f>AB9+AB15+AB22+AB28</f>
        <v>6885.5447918212922</v>
      </c>
      <c r="Z32" s="28">
        <f>AB19+AB25</f>
        <v>1625.8272480000001</v>
      </c>
      <c r="AA32" s="28">
        <f>AB6</f>
        <v>9137.07</v>
      </c>
      <c r="AB32" s="34">
        <f>SUM(U32:AA32)</f>
        <v>168000.00000000003</v>
      </c>
      <c r="AH32" s="23">
        <f>AO10+2*AN12*(1-0.0325)</f>
        <v>51032.723536982026</v>
      </c>
      <c r="AI32" s="24">
        <f>AO16+AN18*3*(1-0.0325)</f>
        <v>16908.428204845412</v>
      </c>
      <c r="AJ32" s="25">
        <f>AO23</f>
        <v>10025.680619965156</v>
      </c>
      <c r="AK32" s="25">
        <f>AO26+AO20+AO13</f>
        <v>87983.70071801584</v>
      </c>
      <c r="AL32" s="25">
        <f>AO9+AO15+AO22+AO28</f>
        <v>10042.294312751585</v>
      </c>
      <c r="AM32" s="28">
        <f>AO19+AO25</f>
        <v>2523.0573824399999</v>
      </c>
      <c r="AN32" s="28">
        <f>AO6</f>
        <v>13484.115225</v>
      </c>
      <c r="AO32" s="34">
        <f>SUM(AH32:AN32)</f>
        <v>192000</v>
      </c>
    </row>
    <row r="33" spans="15:41" x14ac:dyDescent="0.25">
      <c r="O33" s="35" t="s">
        <v>12</v>
      </c>
      <c r="AB33" s="35" t="s">
        <v>12</v>
      </c>
      <c r="AO33" s="35" t="s">
        <v>12</v>
      </c>
    </row>
    <row r="34" spans="15:41" ht="15.75" thickBot="1" x14ac:dyDescent="0.3">
      <c r="O34" s="36">
        <f>O32-N5*2000</f>
        <v>120000</v>
      </c>
      <c r="AB34" s="36">
        <f>AB32-AA5*2000</f>
        <v>120000.00000000003</v>
      </c>
      <c r="AO34" s="36">
        <f>AO32-AN5*2000</f>
        <v>120000</v>
      </c>
    </row>
  </sheetData>
  <mergeCells count="4">
    <mergeCell ref="A2:C3"/>
    <mergeCell ref="H29:O30"/>
    <mergeCell ref="U29:AB30"/>
    <mergeCell ref="AH29:AO30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67"/>
  <sheetViews>
    <sheetView zoomScale="40" zoomScaleNormal="40" workbookViewId="0">
      <selection activeCell="A2" sqref="A2:C3"/>
    </sheetView>
  </sheetViews>
  <sheetFormatPr baseColWidth="10" defaultRowHeight="15" x14ac:dyDescent="0.25"/>
  <cols>
    <col min="1" max="1" width="14.7109375" customWidth="1"/>
    <col min="15" max="15" width="14.42578125" customWidth="1"/>
    <col min="28" max="28" width="14.5703125" customWidth="1"/>
    <col min="41" max="41" width="14.85546875" customWidth="1"/>
  </cols>
  <sheetData>
    <row r="2" spans="1:42" x14ac:dyDescent="0.25">
      <c r="A2" s="41" t="s">
        <v>2</v>
      </c>
      <c r="B2" s="41"/>
      <c r="C2" s="41"/>
    </row>
    <row r="3" spans="1:42" ht="15.75" thickBot="1" x14ac:dyDescent="0.3">
      <c r="A3" s="41"/>
      <c r="B3" s="41"/>
      <c r="C3" s="41"/>
    </row>
    <row r="4" spans="1:42" ht="27" thickBot="1" x14ac:dyDescent="0.45">
      <c r="A4" s="48" t="s">
        <v>13</v>
      </c>
      <c r="B4" s="49"/>
    </row>
    <row r="5" spans="1:42" x14ac:dyDescent="0.25">
      <c r="A5" s="1" t="s">
        <v>18</v>
      </c>
      <c r="B5" s="1"/>
      <c r="C5" s="1">
        <v>2000</v>
      </c>
      <c r="D5" s="1">
        <v>2000</v>
      </c>
      <c r="E5" s="1">
        <v>2000</v>
      </c>
      <c r="F5" s="1">
        <v>2000</v>
      </c>
      <c r="G5" s="1">
        <v>2000</v>
      </c>
      <c r="H5" s="1">
        <v>2000</v>
      </c>
      <c r="I5" s="1">
        <v>2000</v>
      </c>
      <c r="J5" s="1">
        <v>2000</v>
      </c>
      <c r="K5" s="1">
        <v>2000</v>
      </c>
      <c r="L5" s="1">
        <v>2000</v>
      </c>
      <c r="M5" s="1">
        <v>2000</v>
      </c>
      <c r="N5" s="1">
        <v>2000</v>
      </c>
      <c r="O5" s="1"/>
      <c r="P5" s="1">
        <v>2000</v>
      </c>
      <c r="Q5" s="1">
        <v>2000</v>
      </c>
      <c r="R5" s="1">
        <v>2000</v>
      </c>
      <c r="S5" s="1">
        <v>2000</v>
      </c>
      <c r="T5" s="1">
        <v>2000</v>
      </c>
      <c r="U5" s="1">
        <v>2000</v>
      </c>
      <c r="V5" s="1">
        <v>2000</v>
      </c>
      <c r="W5" s="1">
        <v>2000</v>
      </c>
      <c r="X5" s="1">
        <v>2000</v>
      </c>
      <c r="Y5" s="1">
        <v>2000</v>
      </c>
      <c r="Z5" s="1">
        <v>2000</v>
      </c>
      <c r="AA5" s="1">
        <v>2000</v>
      </c>
      <c r="AB5" s="1"/>
      <c r="AC5" s="1">
        <v>2000</v>
      </c>
      <c r="AD5" s="1">
        <v>2000</v>
      </c>
      <c r="AE5" s="1">
        <v>2000</v>
      </c>
      <c r="AF5" s="1">
        <v>2000</v>
      </c>
      <c r="AG5" s="1">
        <v>2000</v>
      </c>
      <c r="AH5" s="1">
        <v>2000</v>
      </c>
      <c r="AI5" s="1">
        <v>2000</v>
      </c>
      <c r="AJ5" s="1">
        <v>2000</v>
      </c>
      <c r="AK5" s="1">
        <v>2000</v>
      </c>
      <c r="AL5" s="1">
        <v>2000</v>
      </c>
      <c r="AM5" s="1">
        <v>2000</v>
      </c>
      <c r="AN5" s="1">
        <v>2000</v>
      </c>
      <c r="AO5" s="1"/>
    </row>
    <row r="6" spans="1:42" x14ac:dyDescent="0.25">
      <c r="A6" s="27" t="s">
        <v>22</v>
      </c>
      <c r="B6" s="27">
        <v>0</v>
      </c>
      <c r="C6" s="27">
        <v>1</v>
      </c>
      <c r="D6" s="27">
        <v>2</v>
      </c>
      <c r="E6" s="27">
        <v>3</v>
      </c>
      <c r="F6" s="27">
        <v>4</v>
      </c>
      <c r="G6" s="27">
        <v>5</v>
      </c>
      <c r="H6" s="27">
        <v>6</v>
      </c>
      <c r="I6" s="27">
        <v>7</v>
      </c>
      <c r="J6" s="27">
        <v>8</v>
      </c>
      <c r="K6" s="27">
        <v>9</v>
      </c>
      <c r="L6" s="27">
        <v>10</v>
      </c>
      <c r="M6" s="27">
        <v>11</v>
      </c>
      <c r="N6" s="27">
        <v>12</v>
      </c>
      <c r="O6" s="33" t="s">
        <v>21</v>
      </c>
      <c r="P6" s="27">
        <v>13</v>
      </c>
      <c r="Q6" s="27">
        <v>14</v>
      </c>
      <c r="R6" s="27">
        <v>15</v>
      </c>
      <c r="S6" s="27">
        <v>16</v>
      </c>
      <c r="T6" s="27">
        <v>17</v>
      </c>
      <c r="U6" s="27">
        <v>18</v>
      </c>
      <c r="V6" s="27">
        <v>19</v>
      </c>
      <c r="W6" s="27">
        <v>20</v>
      </c>
      <c r="X6" s="27">
        <v>21</v>
      </c>
      <c r="Y6" s="27">
        <v>22</v>
      </c>
      <c r="Z6" s="27">
        <v>23</v>
      </c>
      <c r="AA6" s="27">
        <v>24</v>
      </c>
      <c r="AB6" s="33" t="s">
        <v>21</v>
      </c>
      <c r="AC6" s="27">
        <v>25</v>
      </c>
      <c r="AD6" s="27">
        <v>26</v>
      </c>
      <c r="AE6" s="27">
        <v>27</v>
      </c>
      <c r="AF6" s="27">
        <v>28</v>
      </c>
      <c r="AG6" s="27">
        <v>29</v>
      </c>
      <c r="AH6" s="27">
        <v>30</v>
      </c>
      <c r="AI6" s="27">
        <v>31</v>
      </c>
      <c r="AJ6" s="27">
        <v>32</v>
      </c>
      <c r="AK6" s="27">
        <v>33</v>
      </c>
      <c r="AL6" s="27">
        <v>34</v>
      </c>
      <c r="AM6" s="27">
        <v>35</v>
      </c>
      <c r="AN6" s="27">
        <v>36</v>
      </c>
      <c r="AO6" s="33" t="s">
        <v>21</v>
      </c>
    </row>
    <row r="7" spans="1:42" x14ac:dyDescent="0.25">
      <c r="A7" s="27" t="s">
        <v>23</v>
      </c>
      <c r="B7" s="27">
        <v>0</v>
      </c>
      <c r="C7" s="27">
        <f>B9</f>
        <v>0</v>
      </c>
      <c r="D7" s="27">
        <f t="shared" ref="D7:N7" si="0">C9</f>
        <v>400</v>
      </c>
      <c r="E7" s="27">
        <f t="shared" si="0"/>
        <v>800</v>
      </c>
      <c r="F7" s="27">
        <f t="shared" si="0"/>
        <v>1200</v>
      </c>
      <c r="G7" s="27">
        <f t="shared" si="0"/>
        <v>1600</v>
      </c>
      <c r="H7" s="27">
        <f t="shared" si="0"/>
        <v>2000</v>
      </c>
      <c r="I7" s="27">
        <f t="shared" si="0"/>
        <v>2400</v>
      </c>
      <c r="J7" s="27">
        <f t="shared" si="0"/>
        <v>2800</v>
      </c>
      <c r="K7" s="27">
        <f t="shared" si="0"/>
        <v>3200</v>
      </c>
      <c r="L7" s="27">
        <f t="shared" si="0"/>
        <v>3600</v>
      </c>
      <c r="M7" s="27">
        <f t="shared" si="0"/>
        <v>4000</v>
      </c>
      <c r="N7" s="27">
        <f t="shared" si="0"/>
        <v>4400</v>
      </c>
      <c r="O7" s="33">
        <f>N9*(1-0.0325)</f>
        <v>4644</v>
      </c>
      <c r="P7" s="27">
        <f>O9</f>
        <v>4644</v>
      </c>
      <c r="Q7" s="27">
        <f t="shared" ref="Q7:AA7" si="1">P9</f>
        <v>5044</v>
      </c>
      <c r="R7" s="27">
        <f t="shared" si="1"/>
        <v>5444</v>
      </c>
      <c r="S7" s="27">
        <f t="shared" si="1"/>
        <v>5844</v>
      </c>
      <c r="T7" s="27">
        <f t="shared" si="1"/>
        <v>6244</v>
      </c>
      <c r="U7" s="27">
        <f t="shared" si="1"/>
        <v>6644</v>
      </c>
      <c r="V7" s="27">
        <f t="shared" si="1"/>
        <v>7044</v>
      </c>
      <c r="W7" s="27">
        <f t="shared" si="1"/>
        <v>7444</v>
      </c>
      <c r="X7" s="27">
        <f t="shared" si="1"/>
        <v>7844</v>
      </c>
      <c r="Y7" s="27">
        <f t="shared" si="1"/>
        <v>8244</v>
      </c>
      <c r="Z7" s="27">
        <f t="shared" si="1"/>
        <v>8644</v>
      </c>
      <c r="AA7" s="27">
        <f t="shared" si="1"/>
        <v>9044</v>
      </c>
      <c r="AB7" s="33">
        <f>AA9*(1-0.0325)</f>
        <v>9137.07</v>
      </c>
      <c r="AC7" s="27">
        <f>AB9</f>
        <v>9137.07</v>
      </c>
      <c r="AD7" s="27">
        <f t="shared" ref="AD7:AN7" si="2">AC9</f>
        <v>9537.07</v>
      </c>
      <c r="AE7" s="27">
        <f t="shared" si="2"/>
        <v>9937.07</v>
      </c>
      <c r="AF7" s="27">
        <f t="shared" si="2"/>
        <v>10337.07</v>
      </c>
      <c r="AG7" s="27">
        <f t="shared" si="2"/>
        <v>10737.07</v>
      </c>
      <c r="AH7" s="27">
        <f t="shared" si="2"/>
        <v>11137.07</v>
      </c>
      <c r="AI7" s="27">
        <f t="shared" si="2"/>
        <v>11537.07</v>
      </c>
      <c r="AJ7" s="27">
        <f t="shared" si="2"/>
        <v>11937.07</v>
      </c>
      <c r="AK7" s="27">
        <f t="shared" si="2"/>
        <v>12337.07</v>
      </c>
      <c r="AL7" s="27">
        <f t="shared" si="2"/>
        <v>12737.07</v>
      </c>
      <c r="AM7" s="27">
        <f t="shared" si="2"/>
        <v>13137.07</v>
      </c>
      <c r="AN7" s="27">
        <f t="shared" si="2"/>
        <v>13537.07</v>
      </c>
      <c r="AO7" s="33">
        <f>AN9*(1-0.0325)</f>
        <v>13484.115225</v>
      </c>
    </row>
    <row r="8" spans="1:42" x14ac:dyDescent="0.25">
      <c r="A8" s="27" t="s">
        <v>26</v>
      </c>
      <c r="B8" s="27">
        <v>0</v>
      </c>
      <c r="C8" s="27">
        <f>C5*0.2</f>
        <v>400</v>
      </c>
      <c r="D8" s="27">
        <f t="shared" ref="D8:N8" si="3">D5*0.2</f>
        <v>400</v>
      </c>
      <c r="E8" s="27">
        <f t="shared" si="3"/>
        <v>400</v>
      </c>
      <c r="F8" s="27">
        <f t="shared" si="3"/>
        <v>400</v>
      </c>
      <c r="G8" s="27">
        <f t="shared" si="3"/>
        <v>400</v>
      </c>
      <c r="H8" s="27">
        <f t="shared" si="3"/>
        <v>400</v>
      </c>
      <c r="I8" s="27">
        <f t="shared" si="3"/>
        <v>400</v>
      </c>
      <c r="J8" s="27">
        <f t="shared" si="3"/>
        <v>400</v>
      </c>
      <c r="K8" s="27">
        <f t="shared" si="3"/>
        <v>400</v>
      </c>
      <c r="L8" s="27">
        <f t="shared" si="3"/>
        <v>400</v>
      </c>
      <c r="M8" s="27">
        <f t="shared" si="3"/>
        <v>400</v>
      </c>
      <c r="N8" s="27">
        <f t="shared" si="3"/>
        <v>400</v>
      </c>
      <c r="O8" s="33">
        <v>0</v>
      </c>
      <c r="P8" s="27">
        <f>P5*0.2</f>
        <v>400</v>
      </c>
      <c r="Q8" s="27">
        <f t="shared" ref="Q8:AA8" si="4">Q5*0.2</f>
        <v>400</v>
      </c>
      <c r="R8" s="27">
        <f t="shared" si="4"/>
        <v>400</v>
      </c>
      <c r="S8" s="27">
        <f t="shared" si="4"/>
        <v>400</v>
      </c>
      <c r="T8" s="27">
        <f t="shared" si="4"/>
        <v>400</v>
      </c>
      <c r="U8" s="27">
        <f t="shared" si="4"/>
        <v>400</v>
      </c>
      <c r="V8" s="27">
        <f t="shared" si="4"/>
        <v>400</v>
      </c>
      <c r="W8" s="27">
        <f t="shared" si="4"/>
        <v>400</v>
      </c>
      <c r="X8" s="27">
        <f t="shared" si="4"/>
        <v>400</v>
      </c>
      <c r="Y8" s="27">
        <f t="shared" si="4"/>
        <v>400</v>
      </c>
      <c r="Z8" s="27">
        <f t="shared" si="4"/>
        <v>400</v>
      </c>
      <c r="AA8" s="27">
        <f t="shared" si="4"/>
        <v>400</v>
      </c>
      <c r="AB8" s="33">
        <v>0</v>
      </c>
      <c r="AC8" s="27">
        <f>AC5*0.2</f>
        <v>400</v>
      </c>
      <c r="AD8" s="27">
        <f t="shared" ref="AD8:AN8" si="5">AD5*0.2</f>
        <v>400</v>
      </c>
      <c r="AE8" s="27">
        <f t="shared" si="5"/>
        <v>400</v>
      </c>
      <c r="AF8" s="27">
        <f t="shared" si="5"/>
        <v>400</v>
      </c>
      <c r="AG8" s="27">
        <f t="shared" si="5"/>
        <v>400</v>
      </c>
      <c r="AH8" s="27">
        <f t="shared" si="5"/>
        <v>400</v>
      </c>
      <c r="AI8" s="27">
        <f t="shared" si="5"/>
        <v>400</v>
      </c>
      <c r="AJ8" s="27">
        <f t="shared" si="5"/>
        <v>400</v>
      </c>
      <c r="AK8" s="27">
        <f t="shared" si="5"/>
        <v>400</v>
      </c>
      <c r="AL8" s="27">
        <f t="shared" si="5"/>
        <v>400</v>
      </c>
      <c r="AM8" s="27">
        <f t="shared" si="5"/>
        <v>400</v>
      </c>
      <c r="AN8" s="27">
        <f t="shared" si="5"/>
        <v>400</v>
      </c>
      <c r="AO8" s="33">
        <v>0</v>
      </c>
    </row>
    <row r="9" spans="1:42" x14ac:dyDescent="0.25">
      <c r="A9" s="27" t="s">
        <v>1</v>
      </c>
      <c r="B9" s="27">
        <v>0</v>
      </c>
      <c r="C9" s="27">
        <f>C7+C8</f>
        <v>400</v>
      </c>
      <c r="D9" s="27">
        <f t="shared" ref="D9:N9" si="6">D7+D8</f>
        <v>800</v>
      </c>
      <c r="E9" s="27">
        <f t="shared" si="6"/>
        <v>1200</v>
      </c>
      <c r="F9" s="27">
        <f t="shared" si="6"/>
        <v>1600</v>
      </c>
      <c r="G9" s="27">
        <f t="shared" si="6"/>
        <v>2000</v>
      </c>
      <c r="H9" s="27">
        <f t="shared" si="6"/>
        <v>2400</v>
      </c>
      <c r="I9" s="27">
        <f t="shared" si="6"/>
        <v>2800</v>
      </c>
      <c r="J9" s="27">
        <f t="shared" si="6"/>
        <v>3200</v>
      </c>
      <c r="K9" s="27">
        <f t="shared" si="6"/>
        <v>3600</v>
      </c>
      <c r="L9" s="27">
        <f t="shared" si="6"/>
        <v>4000</v>
      </c>
      <c r="M9" s="27">
        <f t="shared" si="6"/>
        <v>4400</v>
      </c>
      <c r="N9" s="27">
        <f t="shared" si="6"/>
        <v>4800</v>
      </c>
      <c r="O9" s="33">
        <f>O7</f>
        <v>4644</v>
      </c>
      <c r="P9" s="27">
        <f>P7+P8</f>
        <v>5044</v>
      </c>
      <c r="Q9" s="27">
        <f t="shared" ref="Q9:AA9" si="7">Q7+Q8</f>
        <v>5444</v>
      </c>
      <c r="R9" s="27">
        <f t="shared" si="7"/>
        <v>5844</v>
      </c>
      <c r="S9" s="27">
        <f t="shared" si="7"/>
        <v>6244</v>
      </c>
      <c r="T9" s="27">
        <f t="shared" si="7"/>
        <v>6644</v>
      </c>
      <c r="U9" s="27">
        <f t="shared" si="7"/>
        <v>7044</v>
      </c>
      <c r="V9" s="27">
        <f t="shared" si="7"/>
        <v>7444</v>
      </c>
      <c r="W9" s="27">
        <f t="shared" si="7"/>
        <v>7844</v>
      </c>
      <c r="X9" s="27">
        <f t="shared" si="7"/>
        <v>8244</v>
      </c>
      <c r="Y9" s="27">
        <f t="shared" si="7"/>
        <v>8644</v>
      </c>
      <c r="Z9" s="27">
        <f t="shared" si="7"/>
        <v>9044</v>
      </c>
      <c r="AA9" s="27">
        <f t="shared" si="7"/>
        <v>9444</v>
      </c>
      <c r="AB9" s="33">
        <f>AB7</f>
        <v>9137.07</v>
      </c>
      <c r="AC9" s="27">
        <f>AC7+AC8</f>
        <v>9537.07</v>
      </c>
      <c r="AD9" s="27">
        <f t="shared" ref="AD9:AN9" si="8">AD7+AD8</f>
        <v>9937.07</v>
      </c>
      <c r="AE9" s="27">
        <f t="shared" si="8"/>
        <v>10337.07</v>
      </c>
      <c r="AF9" s="27">
        <f t="shared" si="8"/>
        <v>10737.07</v>
      </c>
      <c r="AG9" s="27">
        <f t="shared" si="8"/>
        <v>11137.07</v>
      </c>
      <c r="AH9" s="27">
        <f t="shared" si="8"/>
        <v>11537.07</v>
      </c>
      <c r="AI9" s="27">
        <f t="shared" si="8"/>
        <v>11937.07</v>
      </c>
      <c r="AJ9" s="27">
        <f t="shared" si="8"/>
        <v>12337.07</v>
      </c>
      <c r="AK9" s="27">
        <f t="shared" si="8"/>
        <v>12737.07</v>
      </c>
      <c r="AL9" s="27">
        <f t="shared" si="8"/>
        <v>13137.07</v>
      </c>
      <c r="AM9" s="27">
        <f t="shared" si="8"/>
        <v>13537.07</v>
      </c>
      <c r="AN9" s="27">
        <f t="shared" si="8"/>
        <v>13937.07</v>
      </c>
      <c r="AO9" s="33">
        <f>AO7</f>
        <v>13484.115225</v>
      </c>
      <c r="AP9" s="9"/>
    </row>
    <row r="10" spans="1:42" x14ac:dyDescent="0.25">
      <c r="A10" s="1" t="s">
        <v>18</v>
      </c>
      <c r="B10" s="1">
        <v>0</v>
      </c>
      <c r="C10" s="1">
        <f>C5*0.8</f>
        <v>1600</v>
      </c>
      <c r="D10" s="1">
        <f t="shared" ref="D10:L10" si="9">D5*0.8</f>
        <v>1600</v>
      </c>
      <c r="E10" s="1">
        <f t="shared" si="9"/>
        <v>1600</v>
      </c>
      <c r="F10" s="1">
        <f t="shared" si="9"/>
        <v>1600</v>
      </c>
      <c r="G10" s="1">
        <f t="shared" si="9"/>
        <v>1600</v>
      </c>
      <c r="H10" s="1">
        <f t="shared" si="9"/>
        <v>1600</v>
      </c>
      <c r="I10" s="1">
        <f t="shared" si="9"/>
        <v>1600</v>
      </c>
      <c r="J10" s="1">
        <f t="shared" si="9"/>
        <v>1600</v>
      </c>
      <c r="K10" s="1">
        <f t="shared" si="9"/>
        <v>1600</v>
      </c>
      <c r="L10" s="1">
        <f t="shared" si="9"/>
        <v>1600</v>
      </c>
      <c r="M10" s="1">
        <f>M5*0.8</f>
        <v>1600</v>
      </c>
      <c r="N10" s="1">
        <f>N5*0.8</f>
        <v>1600</v>
      </c>
      <c r="O10" s="33">
        <f>N9*0.0325</f>
        <v>156</v>
      </c>
      <c r="P10" s="1">
        <f>P5*0.8</f>
        <v>1600</v>
      </c>
      <c r="Q10" s="1">
        <f t="shared" ref="Q10:Z10" si="10">Q5*0.8</f>
        <v>1600</v>
      </c>
      <c r="R10" s="1">
        <f t="shared" si="10"/>
        <v>1600</v>
      </c>
      <c r="S10" s="1">
        <f t="shared" si="10"/>
        <v>1600</v>
      </c>
      <c r="T10" s="1">
        <f t="shared" si="10"/>
        <v>1600</v>
      </c>
      <c r="U10" s="1">
        <f t="shared" si="10"/>
        <v>1600</v>
      </c>
      <c r="V10" s="1">
        <f t="shared" si="10"/>
        <v>1600</v>
      </c>
      <c r="W10" s="1">
        <f t="shared" si="10"/>
        <v>1600</v>
      </c>
      <c r="X10" s="1">
        <f t="shared" si="10"/>
        <v>1600</v>
      </c>
      <c r="Y10" s="1">
        <f t="shared" si="10"/>
        <v>1600</v>
      </c>
      <c r="Z10" s="1">
        <f>Z5*0.8</f>
        <v>1600</v>
      </c>
      <c r="AA10" s="1">
        <f>AA5*0.8</f>
        <v>1600</v>
      </c>
      <c r="AB10" s="33">
        <f>AA9*0.0325+O10</f>
        <v>462.93</v>
      </c>
      <c r="AC10" s="1">
        <f>AC5*0.8</f>
        <v>1600</v>
      </c>
      <c r="AD10" s="1">
        <f t="shared" ref="AD10:AM10" si="11">AD5*0.8</f>
        <v>1600</v>
      </c>
      <c r="AE10" s="1">
        <f t="shared" si="11"/>
        <v>1600</v>
      </c>
      <c r="AF10" s="1">
        <f t="shared" si="11"/>
        <v>1600</v>
      </c>
      <c r="AG10" s="1">
        <f t="shared" si="11"/>
        <v>1600</v>
      </c>
      <c r="AH10" s="1">
        <f t="shared" si="11"/>
        <v>1600</v>
      </c>
      <c r="AI10" s="1">
        <f t="shared" si="11"/>
        <v>1600</v>
      </c>
      <c r="AJ10" s="1">
        <f t="shared" si="11"/>
        <v>1600</v>
      </c>
      <c r="AK10" s="1">
        <f t="shared" si="11"/>
        <v>1600</v>
      </c>
      <c r="AL10" s="1">
        <f t="shared" si="11"/>
        <v>1600</v>
      </c>
      <c r="AM10" s="1">
        <f>AM5*0.8</f>
        <v>1600</v>
      </c>
      <c r="AN10" s="1">
        <f>AN5*0.8</f>
        <v>1600</v>
      </c>
      <c r="AO10" s="33">
        <f>AN9*0.0325+AB10</f>
        <v>915.88477499999999</v>
      </c>
      <c r="AP10" s="10"/>
    </row>
    <row r="11" spans="1:42" x14ac:dyDescent="0.25">
      <c r="A11" s="2" t="s">
        <v>23</v>
      </c>
      <c r="B11" s="2">
        <v>70000</v>
      </c>
      <c r="C11" s="2">
        <f>B15</f>
        <v>70000</v>
      </c>
      <c r="D11" s="2">
        <f t="shared" ref="D11:N11" si="12">C15</f>
        <v>69342</v>
      </c>
      <c r="E11" s="2">
        <f t="shared" si="12"/>
        <v>68700.45</v>
      </c>
      <c r="F11" s="2">
        <f t="shared" si="12"/>
        <v>68074.938750000001</v>
      </c>
      <c r="G11" s="2">
        <f t="shared" si="12"/>
        <v>67465.065281250005</v>
      </c>
      <c r="H11" s="2">
        <f t="shared" si="12"/>
        <v>66870.438649218748</v>
      </c>
      <c r="I11" s="2">
        <f t="shared" si="12"/>
        <v>66290.677682988273</v>
      </c>
      <c r="J11" s="2">
        <f t="shared" si="12"/>
        <v>65725.410740913561</v>
      </c>
      <c r="K11" s="2">
        <f t="shared" si="12"/>
        <v>65174.27547239072</v>
      </c>
      <c r="L11" s="2">
        <f t="shared" si="12"/>
        <v>64636.918585580963</v>
      </c>
      <c r="M11" s="2">
        <f t="shared" si="12"/>
        <v>64112.995620941438</v>
      </c>
      <c r="N11" s="2">
        <f t="shared" si="12"/>
        <v>63602.1707304179</v>
      </c>
      <c r="O11" s="3">
        <f>N15*(1-0.0325)</f>
        <v>61053.232677137334</v>
      </c>
      <c r="P11" s="2">
        <f>O15</f>
        <v>61053.232677137334</v>
      </c>
      <c r="Q11" s="2">
        <f t="shared" ref="Q11:AA11" si="13">P15</f>
        <v>60618.901860208898</v>
      </c>
      <c r="R11" s="2">
        <f t="shared" si="13"/>
        <v>60195.429313703673</v>
      </c>
      <c r="S11" s="2">
        <f t="shared" si="13"/>
        <v>59782.543580861078</v>
      </c>
      <c r="T11" s="2">
        <f t="shared" si="13"/>
        <v>59379.979991339555</v>
      </c>
      <c r="U11" s="2">
        <f t="shared" si="13"/>
        <v>58987.480491556067</v>
      </c>
      <c r="V11" s="2">
        <f t="shared" si="13"/>
        <v>58604.793479267166</v>
      </c>
      <c r="W11" s="2">
        <f t="shared" si="13"/>
        <v>58231.673642285488</v>
      </c>
      <c r="X11" s="2">
        <f t="shared" si="13"/>
        <v>57867.881801228352</v>
      </c>
      <c r="Y11" s="2">
        <f t="shared" si="13"/>
        <v>57513.184756197646</v>
      </c>
      <c r="Z11" s="2">
        <f t="shared" si="13"/>
        <v>57167.355137292703</v>
      </c>
      <c r="AA11" s="2">
        <f t="shared" si="13"/>
        <v>56830.171258860384</v>
      </c>
      <c r="AB11" s="3">
        <f>AA15*(1-0.0325)</f>
        <v>54665.120925623734</v>
      </c>
      <c r="AC11" s="2">
        <f>AB15</f>
        <v>54665.120925623734</v>
      </c>
      <c r="AD11" s="2">
        <f t="shared" ref="AD11:AN11" si="14">AC15</f>
        <v>54390.492902483144</v>
      </c>
      <c r="AE11" s="2">
        <f t="shared" si="14"/>
        <v>54122.730579921066</v>
      </c>
      <c r="AF11" s="2">
        <f t="shared" si="14"/>
        <v>53861.66231542304</v>
      </c>
      <c r="AG11" s="2">
        <f t="shared" si="14"/>
        <v>53607.120757537465</v>
      </c>
      <c r="AH11" s="2">
        <f t="shared" si="14"/>
        <v>53358.942738599028</v>
      </c>
      <c r="AI11" s="2">
        <f t="shared" si="14"/>
        <v>53116.969170134049</v>
      </c>
      <c r="AJ11" s="2">
        <f t="shared" si="14"/>
        <v>52881.044940880696</v>
      </c>
      <c r="AK11" s="2">
        <f t="shared" si="14"/>
        <v>52651.018817358679</v>
      </c>
      <c r="AL11" s="2">
        <f t="shared" si="14"/>
        <v>52426.743346924712</v>
      </c>
      <c r="AM11" s="2">
        <f t="shared" si="14"/>
        <v>52208.074763251592</v>
      </c>
      <c r="AN11" s="2">
        <f t="shared" si="14"/>
        <v>51994.872894170301</v>
      </c>
      <c r="AO11" s="3">
        <f>AN15*(1-0.0325)</f>
        <v>50103.923536982024</v>
      </c>
      <c r="AP11" s="10"/>
    </row>
    <row r="12" spans="1:42" x14ac:dyDescent="0.25">
      <c r="A12" s="2" t="s">
        <v>26</v>
      </c>
      <c r="B12" s="2">
        <v>0</v>
      </c>
      <c r="C12" s="2">
        <f>C10*0.7</f>
        <v>1120</v>
      </c>
      <c r="D12" s="2">
        <f>D10*0.7</f>
        <v>1120</v>
      </c>
      <c r="E12" s="2">
        <f>E10*0.7</f>
        <v>1120</v>
      </c>
      <c r="F12" s="2">
        <f>F10*0.7</f>
        <v>1120</v>
      </c>
      <c r="G12" s="2">
        <f>G10*0.7</f>
        <v>1120</v>
      </c>
      <c r="H12" s="2">
        <f>H10*0.7</f>
        <v>1120</v>
      </c>
      <c r="I12" s="2">
        <f>I10*0.7</f>
        <v>1120</v>
      </c>
      <c r="J12" s="2">
        <f>J10*0.7</f>
        <v>1120</v>
      </c>
      <c r="K12" s="2">
        <f>K10*0.7</f>
        <v>1120</v>
      </c>
      <c r="L12" s="2">
        <f>L10*0.7</f>
        <v>1120</v>
      </c>
      <c r="M12" s="2">
        <f>M10*0.7</f>
        <v>1120</v>
      </c>
      <c r="N12" s="2">
        <f>N10*0.7</f>
        <v>1120</v>
      </c>
      <c r="O12" s="3">
        <v>0</v>
      </c>
      <c r="P12" s="2">
        <f>P10*0.7</f>
        <v>1120</v>
      </c>
      <c r="Q12" s="2">
        <f>Q10*0.7</f>
        <v>1120</v>
      </c>
      <c r="R12" s="2">
        <f>R10*0.7</f>
        <v>1120</v>
      </c>
      <c r="S12" s="2">
        <f>S10*0.7</f>
        <v>1120</v>
      </c>
      <c r="T12" s="2">
        <f>T10*0.7</f>
        <v>1120</v>
      </c>
      <c r="U12" s="2">
        <f>U10*0.7</f>
        <v>1120</v>
      </c>
      <c r="V12" s="2">
        <f>V10*0.7</f>
        <v>1120</v>
      </c>
      <c r="W12" s="2">
        <f>W10*0.7</f>
        <v>1120</v>
      </c>
      <c r="X12" s="2">
        <f>X10*0.7</f>
        <v>1120</v>
      </c>
      <c r="Y12" s="2">
        <f>Y10*0.7</f>
        <v>1120</v>
      </c>
      <c r="Z12" s="2">
        <f>Z10*0.7</f>
        <v>1120</v>
      </c>
      <c r="AA12" s="2">
        <f>AA10*0.7</f>
        <v>1120</v>
      </c>
      <c r="AB12" s="3">
        <v>0</v>
      </c>
      <c r="AC12" s="2">
        <f>AC10*0.7</f>
        <v>1120</v>
      </c>
      <c r="AD12" s="2">
        <f>AD10*0.7</f>
        <v>1120</v>
      </c>
      <c r="AE12" s="2">
        <f>AE10*0.7</f>
        <v>1120</v>
      </c>
      <c r="AF12" s="2">
        <f>AF10*0.7</f>
        <v>1120</v>
      </c>
      <c r="AG12" s="2">
        <f>AG10*0.7</f>
        <v>1120</v>
      </c>
      <c r="AH12" s="2">
        <f>AH10*0.7</f>
        <v>1120</v>
      </c>
      <c r="AI12" s="2">
        <f>AI10*0.7</f>
        <v>1120</v>
      </c>
      <c r="AJ12" s="2">
        <f>AJ10*0.7</f>
        <v>1120</v>
      </c>
      <c r="AK12" s="2">
        <f>AK10*0.7</f>
        <v>1120</v>
      </c>
      <c r="AL12" s="2">
        <f>AL10*0.7</f>
        <v>1120</v>
      </c>
      <c r="AM12" s="2">
        <f>AM10*0.7</f>
        <v>1120</v>
      </c>
      <c r="AN12" s="2">
        <f>AN10*0.7</f>
        <v>1120</v>
      </c>
      <c r="AO12" s="3">
        <v>0</v>
      </c>
      <c r="AP12" s="10"/>
    </row>
    <row r="13" spans="1:42" x14ac:dyDescent="0.25">
      <c r="A13" s="2" t="s">
        <v>27</v>
      </c>
      <c r="B13" s="2">
        <v>0</v>
      </c>
      <c r="C13" s="2">
        <f>C10*0.3</f>
        <v>480</v>
      </c>
      <c r="D13" s="2">
        <f>D10*0.3</f>
        <v>480</v>
      </c>
      <c r="E13" s="2">
        <f>E10*0.3</f>
        <v>480</v>
      </c>
      <c r="F13" s="2">
        <f>F10*0.3</f>
        <v>480</v>
      </c>
      <c r="G13" s="2">
        <f>G10*0.3</f>
        <v>480</v>
      </c>
      <c r="H13" s="2">
        <f>H10*0.3</f>
        <v>480</v>
      </c>
      <c r="I13" s="2">
        <f>I10*0.3</f>
        <v>480</v>
      </c>
      <c r="J13" s="2">
        <f>J10*0.3</f>
        <v>480</v>
      </c>
      <c r="K13" s="2">
        <f>K10*0.3</f>
        <v>480</v>
      </c>
      <c r="L13" s="2">
        <f>L10*0.3</f>
        <v>480</v>
      </c>
      <c r="M13" s="2">
        <f>M10*0.3</f>
        <v>480</v>
      </c>
      <c r="N13" s="2">
        <f>N10*0.3</f>
        <v>480</v>
      </c>
      <c r="O13" s="3">
        <v>0</v>
      </c>
      <c r="P13" s="2">
        <f>P10*0.3</f>
        <v>480</v>
      </c>
      <c r="Q13" s="2">
        <f>Q10*0.3</f>
        <v>480</v>
      </c>
      <c r="R13" s="2">
        <f>R10*0.3</f>
        <v>480</v>
      </c>
      <c r="S13" s="2">
        <f>S10*0.3</f>
        <v>480</v>
      </c>
      <c r="T13" s="2">
        <f>T10*0.3</f>
        <v>480</v>
      </c>
      <c r="U13" s="2">
        <f>U10*0.3</f>
        <v>480</v>
      </c>
      <c r="V13" s="2">
        <f>V10*0.3</f>
        <v>480</v>
      </c>
      <c r="W13" s="2">
        <f>W10*0.3</f>
        <v>480</v>
      </c>
      <c r="X13" s="2">
        <f>X10*0.3</f>
        <v>480</v>
      </c>
      <c r="Y13" s="2">
        <f>Y10*0.3</f>
        <v>480</v>
      </c>
      <c r="Z13" s="2">
        <f>Z10*0.3</f>
        <v>480</v>
      </c>
      <c r="AA13" s="2">
        <f>AA10*0.3</f>
        <v>480</v>
      </c>
      <c r="AB13" s="3">
        <v>0</v>
      </c>
      <c r="AC13" s="2">
        <f>AC10*0.3</f>
        <v>480</v>
      </c>
      <c r="AD13" s="2">
        <f>AD10*0.3</f>
        <v>480</v>
      </c>
      <c r="AE13" s="2">
        <f>AE10*0.3</f>
        <v>480</v>
      </c>
      <c r="AF13" s="2">
        <f>AF10*0.3</f>
        <v>480</v>
      </c>
      <c r="AG13" s="2">
        <f>AG10*0.3</f>
        <v>480</v>
      </c>
      <c r="AH13" s="2">
        <f>AH10*0.3</f>
        <v>480</v>
      </c>
      <c r="AI13" s="2">
        <f>AI10*0.3</f>
        <v>480</v>
      </c>
      <c r="AJ13" s="2">
        <f>AJ10*0.3</f>
        <v>480</v>
      </c>
      <c r="AK13" s="2">
        <f>AK10*0.3</f>
        <v>480</v>
      </c>
      <c r="AL13" s="2">
        <f>AL10*0.3</f>
        <v>480</v>
      </c>
      <c r="AM13" s="2">
        <f>AM10*0.3</f>
        <v>480</v>
      </c>
      <c r="AN13" s="2">
        <f>AN10*0.3</f>
        <v>480</v>
      </c>
      <c r="AO13" s="3">
        <v>0</v>
      </c>
      <c r="AP13" s="10"/>
    </row>
    <row r="14" spans="1:42" x14ac:dyDescent="0.25">
      <c r="A14" s="2" t="s">
        <v>24</v>
      </c>
      <c r="B14" s="2">
        <v>0</v>
      </c>
      <c r="C14" s="2">
        <f>(C11+C12)*0.025</f>
        <v>1778</v>
      </c>
      <c r="D14" s="2">
        <f t="shared" ref="D14:N14" si="15">(D11+D12)*0.025</f>
        <v>1761.5500000000002</v>
      </c>
      <c r="E14" s="2">
        <f t="shared" si="15"/>
        <v>1745.51125</v>
      </c>
      <c r="F14" s="2">
        <f t="shared" si="15"/>
        <v>1729.87346875</v>
      </c>
      <c r="G14" s="2">
        <f t="shared" si="15"/>
        <v>1714.6266320312502</v>
      </c>
      <c r="H14" s="2">
        <f t="shared" si="15"/>
        <v>1699.7609662304687</v>
      </c>
      <c r="I14" s="2">
        <f t="shared" si="15"/>
        <v>1685.266942074707</v>
      </c>
      <c r="J14" s="2">
        <f t="shared" si="15"/>
        <v>1671.1352685228392</v>
      </c>
      <c r="K14" s="2">
        <f t="shared" si="15"/>
        <v>1657.3568868097682</v>
      </c>
      <c r="L14" s="2">
        <f t="shared" si="15"/>
        <v>1643.9229646395243</v>
      </c>
      <c r="M14" s="2">
        <f t="shared" si="15"/>
        <v>1630.8248905235359</v>
      </c>
      <c r="N14" s="2">
        <f t="shared" si="15"/>
        <v>1618.0542682604475</v>
      </c>
      <c r="O14" s="3">
        <f>SUM(C14:N14)</f>
        <v>20335.883537842539</v>
      </c>
      <c r="P14" s="2">
        <f>(P11+P12)*0.025</f>
        <v>1554.3308169284335</v>
      </c>
      <c r="Q14" s="2">
        <f t="shared" ref="Q14:AA14" si="16">(Q11+Q12)*0.025</f>
        <v>1543.4725465052225</v>
      </c>
      <c r="R14" s="2">
        <f t="shared" si="16"/>
        <v>1532.885732842592</v>
      </c>
      <c r="S14" s="2">
        <f t="shared" si="16"/>
        <v>1522.5635895215271</v>
      </c>
      <c r="T14" s="2">
        <f t="shared" si="16"/>
        <v>1512.499499783489</v>
      </c>
      <c r="U14" s="2">
        <f t="shared" si="16"/>
        <v>1502.6870122889018</v>
      </c>
      <c r="V14" s="2">
        <f t="shared" si="16"/>
        <v>1493.1198369816793</v>
      </c>
      <c r="W14" s="2">
        <f t="shared" si="16"/>
        <v>1483.7918410571374</v>
      </c>
      <c r="X14" s="2">
        <f t="shared" si="16"/>
        <v>1474.697045030709</v>
      </c>
      <c r="Y14" s="2">
        <f t="shared" si="16"/>
        <v>1465.8296189049413</v>
      </c>
      <c r="Z14" s="2">
        <f t="shared" si="16"/>
        <v>1457.1838784323177</v>
      </c>
      <c r="AA14" s="2">
        <f t="shared" si="16"/>
        <v>1448.7542814715098</v>
      </c>
      <c r="AB14" s="3">
        <f>SUM(O14:AA14)</f>
        <v>38327.699237591005</v>
      </c>
      <c r="AC14" s="2">
        <f>(AC11+AC12)*0.025</f>
        <v>1394.6280231405935</v>
      </c>
      <c r="AD14" s="2">
        <f t="shared" ref="AD14:AN14" si="17">(AD11+AD12)*0.025</f>
        <v>1387.7623225620787</v>
      </c>
      <c r="AE14" s="2">
        <f t="shared" si="17"/>
        <v>1381.0682644980268</v>
      </c>
      <c r="AF14" s="2">
        <f t="shared" si="17"/>
        <v>1374.5415578855761</v>
      </c>
      <c r="AG14" s="2">
        <f t="shared" si="17"/>
        <v>1368.1780189384367</v>
      </c>
      <c r="AH14" s="2">
        <f t="shared" si="17"/>
        <v>1361.9735684649759</v>
      </c>
      <c r="AI14" s="2">
        <f t="shared" si="17"/>
        <v>1355.9242292533513</v>
      </c>
      <c r="AJ14" s="2">
        <f t="shared" si="17"/>
        <v>1350.0261235220175</v>
      </c>
      <c r="AK14" s="2">
        <f t="shared" si="17"/>
        <v>1344.275470433967</v>
      </c>
      <c r="AL14" s="2">
        <f t="shared" si="17"/>
        <v>1338.6685836731178</v>
      </c>
      <c r="AM14" s="2">
        <f t="shared" si="17"/>
        <v>1333.2018690812899</v>
      </c>
      <c r="AN14" s="2">
        <f t="shared" si="17"/>
        <v>1327.8718223542576</v>
      </c>
      <c r="AO14" s="3">
        <f>SUM(AB14:AN14)</f>
        <v>54645.819091398698</v>
      </c>
      <c r="AP14" s="10"/>
    </row>
    <row r="15" spans="1:42" x14ac:dyDescent="0.25">
      <c r="A15" s="2" t="s">
        <v>25</v>
      </c>
      <c r="B15" s="2">
        <f>B11</f>
        <v>70000</v>
      </c>
      <c r="C15" s="2">
        <f>C11+C12-C14</f>
        <v>69342</v>
      </c>
      <c r="D15" s="2">
        <f t="shared" ref="D15:N15" si="18">D11+D12-D14</f>
        <v>68700.45</v>
      </c>
      <c r="E15" s="2">
        <f t="shared" si="18"/>
        <v>68074.938750000001</v>
      </c>
      <c r="F15" s="2">
        <f t="shared" si="18"/>
        <v>67465.065281250005</v>
      </c>
      <c r="G15" s="2">
        <f t="shared" si="18"/>
        <v>66870.438649218748</v>
      </c>
      <c r="H15" s="2">
        <f t="shared" si="18"/>
        <v>66290.677682988273</v>
      </c>
      <c r="I15" s="2">
        <f t="shared" si="18"/>
        <v>65725.410740913561</v>
      </c>
      <c r="J15" s="2">
        <f t="shared" si="18"/>
        <v>65174.27547239072</v>
      </c>
      <c r="K15" s="2">
        <f t="shared" si="18"/>
        <v>64636.918585580963</v>
      </c>
      <c r="L15" s="2">
        <f t="shared" si="18"/>
        <v>64112.995620941438</v>
      </c>
      <c r="M15" s="2">
        <f t="shared" si="18"/>
        <v>63602.1707304179</v>
      </c>
      <c r="N15" s="2">
        <f t="shared" si="18"/>
        <v>63104.11646215745</v>
      </c>
      <c r="O15" s="3">
        <f>O11</f>
        <v>61053.232677137334</v>
      </c>
      <c r="P15" s="2">
        <f>P11+P12-P14</f>
        <v>60618.901860208898</v>
      </c>
      <c r="Q15" s="2">
        <f t="shared" ref="Q15:AA15" si="19">Q11+Q12-Q14</f>
        <v>60195.429313703673</v>
      </c>
      <c r="R15" s="2">
        <f t="shared" si="19"/>
        <v>59782.543580861078</v>
      </c>
      <c r="S15" s="2">
        <f t="shared" si="19"/>
        <v>59379.979991339555</v>
      </c>
      <c r="T15" s="2">
        <f t="shared" si="19"/>
        <v>58987.480491556067</v>
      </c>
      <c r="U15" s="2">
        <f t="shared" si="19"/>
        <v>58604.793479267166</v>
      </c>
      <c r="V15" s="2">
        <f t="shared" si="19"/>
        <v>58231.673642285488</v>
      </c>
      <c r="W15" s="2">
        <f t="shared" si="19"/>
        <v>57867.881801228352</v>
      </c>
      <c r="X15" s="2">
        <f t="shared" si="19"/>
        <v>57513.184756197646</v>
      </c>
      <c r="Y15" s="2">
        <f t="shared" si="19"/>
        <v>57167.355137292703</v>
      </c>
      <c r="Z15" s="2">
        <f t="shared" si="19"/>
        <v>56830.171258860384</v>
      </c>
      <c r="AA15" s="2">
        <f t="shared" si="19"/>
        <v>56501.416977388872</v>
      </c>
      <c r="AB15" s="3">
        <f>AB11</f>
        <v>54665.120925623734</v>
      </c>
      <c r="AC15" s="2">
        <f>AC11+AC12-AC14</f>
        <v>54390.492902483144</v>
      </c>
      <c r="AD15" s="2">
        <f t="shared" ref="AD15:AN15" si="20">AD11+AD12-AD14</f>
        <v>54122.730579921066</v>
      </c>
      <c r="AE15" s="2">
        <f t="shared" si="20"/>
        <v>53861.66231542304</v>
      </c>
      <c r="AF15" s="2">
        <f t="shared" si="20"/>
        <v>53607.120757537465</v>
      </c>
      <c r="AG15" s="2">
        <f t="shared" si="20"/>
        <v>53358.942738599028</v>
      </c>
      <c r="AH15" s="2">
        <f t="shared" si="20"/>
        <v>53116.969170134049</v>
      </c>
      <c r="AI15" s="2">
        <f t="shared" si="20"/>
        <v>52881.044940880696</v>
      </c>
      <c r="AJ15" s="2">
        <f t="shared" si="20"/>
        <v>52651.018817358679</v>
      </c>
      <c r="AK15" s="2">
        <f t="shared" si="20"/>
        <v>52426.743346924712</v>
      </c>
      <c r="AL15" s="2">
        <f t="shared" si="20"/>
        <v>52208.074763251592</v>
      </c>
      <c r="AM15" s="2">
        <f t="shared" si="20"/>
        <v>51994.872894170301</v>
      </c>
      <c r="AN15" s="2">
        <f t="shared" si="20"/>
        <v>51787.001071816041</v>
      </c>
      <c r="AO15" s="3">
        <f>AO11</f>
        <v>50103.923536982024</v>
      </c>
      <c r="AP15" s="10"/>
    </row>
    <row r="16" spans="1:42" x14ac:dyDescent="0.25">
      <c r="A16" s="1" t="s">
        <v>18</v>
      </c>
      <c r="B16" s="1">
        <v>0</v>
      </c>
      <c r="C16" s="1">
        <v>0</v>
      </c>
      <c r="D16" s="1">
        <v>0</v>
      </c>
      <c r="E16" s="1">
        <f>C13</f>
        <v>480</v>
      </c>
      <c r="F16" s="1">
        <f t="shared" ref="F16:N16" si="21">D13</f>
        <v>480</v>
      </c>
      <c r="G16" s="1">
        <f t="shared" si="21"/>
        <v>480</v>
      </c>
      <c r="H16" s="1">
        <f t="shared" si="21"/>
        <v>480</v>
      </c>
      <c r="I16" s="1">
        <f t="shared" si="21"/>
        <v>480</v>
      </c>
      <c r="J16" s="1">
        <f t="shared" si="21"/>
        <v>480</v>
      </c>
      <c r="K16" s="1">
        <f t="shared" si="21"/>
        <v>480</v>
      </c>
      <c r="L16" s="1">
        <f t="shared" si="21"/>
        <v>480</v>
      </c>
      <c r="M16" s="1">
        <f t="shared" si="21"/>
        <v>480</v>
      </c>
      <c r="N16" s="1">
        <f t="shared" si="21"/>
        <v>480</v>
      </c>
      <c r="O16" s="3">
        <f>N15*0.0325+M13*2*0.0325</f>
        <v>2082.0837850201169</v>
      </c>
      <c r="P16" s="1">
        <f>M13*(1-0.0325)</f>
        <v>464.40000000000003</v>
      </c>
      <c r="Q16" s="1">
        <f>N13*(1-0.0325)</f>
        <v>464.40000000000003</v>
      </c>
      <c r="R16" s="1">
        <f>P13</f>
        <v>480</v>
      </c>
      <c r="S16" s="1">
        <f t="shared" ref="S16:AA16" si="22">Q13</f>
        <v>480</v>
      </c>
      <c r="T16" s="1">
        <f t="shared" si="22"/>
        <v>480</v>
      </c>
      <c r="U16" s="1">
        <f t="shared" si="22"/>
        <v>480</v>
      </c>
      <c r="V16" s="1">
        <f t="shared" si="22"/>
        <v>480</v>
      </c>
      <c r="W16" s="1">
        <f t="shared" si="22"/>
        <v>480</v>
      </c>
      <c r="X16" s="1">
        <f t="shared" si="22"/>
        <v>480</v>
      </c>
      <c r="Y16" s="1">
        <f t="shared" si="22"/>
        <v>480</v>
      </c>
      <c r="Z16" s="1">
        <f t="shared" si="22"/>
        <v>480</v>
      </c>
      <c r="AA16" s="1">
        <f t="shared" si="22"/>
        <v>480</v>
      </c>
      <c r="AB16" s="3">
        <f>AA15*0.0325+O16+AA13*2*0.0325</f>
        <v>3949.5798367852549</v>
      </c>
      <c r="AC16" s="1">
        <f>Z13*(1-0.0325)</f>
        <v>464.40000000000003</v>
      </c>
      <c r="AD16" s="1">
        <f>AA13*(1-0.0325)</f>
        <v>464.40000000000003</v>
      </c>
      <c r="AE16" s="1">
        <f>AC13</f>
        <v>480</v>
      </c>
      <c r="AF16" s="1">
        <f t="shared" ref="AF16:AN16" si="23">AD13</f>
        <v>480</v>
      </c>
      <c r="AG16" s="1">
        <f t="shared" si="23"/>
        <v>480</v>
      </c>
      <c r="AH16" s="1">
        <f t="shared" si="23"/>
        <v>480</v>
      </c>
      <c r="AI16" s="1">
        <f t="shared" si="23"/>
        <v>480</v>
      </c>
      <c r="AJ16" s="1">
        <f t="shared" si="23"/>
        <v>480</v>
      </c>
      <c r="AK16" s="1">
        <f t="shared" si="23"/>
        <v>480</v>
      </c>
      <c r="AL16" s="1">
        <f t="shared" si="23"/>
        <v>480</v>
      </c>
      <c r="AM16" s="1">
        <f t="shared" si="23"/>
        <v>480</v>
      </c>
      <c r="AN16" s="1">
        <f t="shared" si="23"/>
        <v>480</v>
      </c>
      <c r="AO16" s="3">
        <f>AN15*0.0325+AB16+AN13*2*0.0325</f>
        <v>5663.8573716192759</v>
      </c>
      <c r="AP16" s="10"/>
    </row>
    <row r="17" spans="1:42" x14ac:dyDescent="0.25">
      <c r="A17" s="7" t="s">
        <v>23</v>
      </c>
      <c r="B17" s="7">
        <v>30000</v>
      </c>
      <c r="C17" s="7">
        <f>B22</f>
        <v>30000</v>
      </c>
      <c r="D17" s="7">
        <f t="shared" ref="D17:N17" si="24">C22</f>
        <v>29250</v>
      </c>
      <c r="E17" s="7">
        <f t="shared" si="24"/>
        <v>28518.75</v>
      </c>
      <c r="F17" s="7">
        <f t="shared" si="24"/>
        <v>28058.501250000001</v>
      </c>
      <c r="G17" s="7">
        <f t="shared" si="24"/>
        <v>27609.758718750003</v>
      </c>
      <c r="H17" s="7">
        <f t="shared" si="24"/>
        <v>27172.234750781252</v>
      </c>
      <c r="I17" s="7">
        <f t="shared" si="24"/>
        <v>26745.648882011723</v>
      </c>
      <c r="J17" s="7">
        <f t="shared" si="24"/>
        <v>26329.727659961431</v>
      </c>
      <c r="K17" s="7">
        <f t="shared" si="24"/>
        <v>25924.204468462394</v>
      </c>
      <c r="L17" s="7">
        <f t="shared" si="24"/>
        <v>25528.819356750835</v>
      </c>
      <c r="M17" s="7">
        <f t="shared" si="24"/>
        <v>25143.318872832064</v>
      </c>
      <c r="N17" s="7">
        <f t="shared" si="24"/>
        <v>24767.455901011264</v>
      </c>
      <c r="O17" s="11">
        <f>N22*(1-0.0325)</f>
        <v>23607.95734462269</v>
      </c>
      <c r="P17" s="7">
        <f>O22</f>
        <v>23607.95734462269</v>
      </c>
      <c r="Q17" s="7">
        <f t="shared" ref="Q17:AA17" si="25">P22</f>
        <v>23262.265011007123</v>
      </c>
      <c r="R17" s="7">
        <f t="shared" si="25"/>
        <v>22925.214985731945</v>
      </c>
      <c r="S17" s="7">
        <f t="shared" si="25"/>
        <v>22604.804611088646</v>
      </c>
      <c r="T17" s="7">
        <f t="shared" si="25"/>
        <v>22292.404495811432</v>
      </c>
      <c r="U17" s="7">
        <f t="shared" si="25"/>
        <v>21987.814383416146</v>
      </c>
      <c r="V17" s="7">
        <f t="shared" si="25"/>
        <v>21690.839023830744</v>
      </c>
      <c r="W17" s="7">
        <f t="shared" si="25"/>
        <v>21401.288048234976</v>
      </c>
      <c r="X17" s="7">
        <f t="shared" si="25"/>
        <v>21118.975847029102</v>
      </c>
      <c r="Y17" s="7">
        <f t="shared" si="25"/>
        <v>20843.721450853376</v>
      </c>
      <c r="Z17" s="7">
        <f t="shared" si="25"/>
        <v>20575.348414582044</v>
      </c>
      <c r="AA17" s="7">
        <f t="shared" si="25"/>
        <v>20313.684704217492</v>
      </c>
      <c r="AB17" s="11">
        <f>AA22*(1-0.0325)</f>
        <v>19406.659302547167</v>
      </c>
      <c r="AC17" s="7">
        <f>AB22</f>
        <v>19406.659302547167</v>
      </c>
      <c r="AD17" s="7">
        <f t="shared" ref="AD17:AN17" si="26">AC22</f>
        <v>19165.999419983487</v>
      </c>
      <c r="AE17" s="7">
        <f t="shared" si="26"/>
        <v>18931.356034483902</v>
      </c>
      <c r="AF17" s="7">
        <f t="shared" si="26"/>
        <v>18710.792133621806</v>
      </c>
      <c r="AG17" s="7">
        <f t="shared" si="26"/>
        <v>18495.74233028126</v>
      </c>
      <c r="AH17" s="7">
        <f t="shared" si="26"/>
        <v>18286.068772024231</v>
      </c>
      <c r="AI17" s="7">
        <f t="shared" si="26"/>
        <v>18081.637052723625</v>
      </c>
      <c r="AJ17" s="7">
        <f t="shared" si="26"/>
        <v>17882.316126405534</v>
      </c>
      <c r="AK17" s="7">
        <f t="shared" si="26"/>
        <v>17687.978223245398</v>
      </c>
      <c r="AL17" s="7">
        <f t="shared" si="26"/>
        <v>17498.498767664263</v>
      </c>
      <c r="AM17" s="7">
        <f t="shared" si="26"/>
        <v>17313.756298472657</v>
      </c>
      <c r="AN17" s="7">
        <f t="shared" si="26"/>
        <v>17133.63239101084</v>
      </c>
      <c r="AO17" s="11">
        <f>AN22*(1-0.0325)</f>
        <v>16406.876204845412</v>
      </c>
      <c r="AP17" s="10"/>
    </row>
    <row r="18" spans="1:42" x14ac:dyDescent="0.25">
      <c r="A18" s="7" t="s">
        <v>26</v>
      </c>
      <c r="B18" s="7">
        <v>0</v>
      </c>
      <c r="C18" s="7">
        <f>C16*0.9*0.6</f>
        <v>0</v>
      </c>
      <c r="D18" s="7">
        <f t="shared" ref="D18:N18" si="27">D16*0.9*0.6</f>
        <v>0</v>
      </c>
      <c r="E18" s="7">
        <f t="shared" si="27"/>
        <v>259.2</v>
      </c>
      <c r="F18" s="7">
        <f t="shared" si="27"/>
        <v>259.2</v>
      </c>
      <c r="G18" s="7">
        <f t="shared" si="27"/>
        <v>259.2</v>
      </c>
      <c r="H18" s="7">
        <f t="shared" si="27"/>
        <v>259.2</v>
      </c>
      <c r="I18" s="7">
        <f t="shared" si="27"/>
        <v>259.2</v>
      </c>
      <c r="J18" s="7">
        <f t="shared" si="27"/>
        <v>259.2</v>
      </c>
      <c r="K18" s="7">
        <f t="shared" si="27"/>
        <v>259.2</v>
      </c>
      <c r="L18" s="7">
        <f t="shared" si="27"/>
        <v>259.2</v>
      </c>
      <c r="M18" s="7">
        <f t="shared" si="27"/>
        <v>259.2</v>
      </c>
      <c r="N18" s="7">
        <f t="shared" si="27"/>
        <v>259.2</v>
      </c>
      <c r="O18" s="11">
        <v>0</v>
      </c>
      <c r="P18" s="7">
        <f>P16*0.9*0.6</f>
        <v>250.77600000000001</v>
      </c>
      <c r="Q18" s="7">
        <f t="shared" ref="Q18:AA18" si="28">Q16*0.9*0.6</f>
        <v>250.77600000000001</v>
      </c>
      <c r="R18" s="7">
        <f t="shared" si="28"/>
        <v>259.2</v>
      </c>
      <c r="S18" s="7">
        <f t="shared" si="28"/>
        <v>259.2</v>
      </c>
      <c r="T18" s="7">
        <f t="shared" si="28"/>
        <v>259.2</v>
      </c>
      <c r="U18" s="7">
        <f t="shared" si="28"/>
        <v>259.2</v>
      </c>
      <c r="V18" s="7">
        <f t="shared" si="28"/>
        <v>259.2</v>
      </c>
      <c r="W18" s="7">
        <f t="shared" si="28"/>
        <v>259.2</v>
      </c>
      <c r="X18" s="7">
        <f t="shared" si="28"/>
        <v>259.2</v>
      </c>
      <c r="Y18" s="7">
        <f t="shared" si="28"/>
        <v>259.2</v>
      </c>
      <c r="Z18" s="7">
        <f t="shared" si="28"/>
        <v>259.2</v>
      </c>
      <c r="AA18" s="7">
        <f t="shared" si="28"/>
        <v>259.2</v>
      </c>
      <c r="AB18" s="11">
        <v>0</v>
      </c>
      <c r="AC18" s="7">
        <f>AC16*0.9*0.6</f>
        <v>250.77600000000001</v>
      </c>
      <c r="AD18" s="7">
        <f t="shared" ref="AD18:AN18" si="29">AD16*0.9*0.6</f>
        <v>250.77600000000001</v>
      </c>
      <c r="AE18" s="7">
        <f t="shared" si="29"/>
        <v>259.2</v>
      </c>
      <c r="AF18" s="7">
        <f t="shared" si="29"/>
        <v>259.2</v>
      </c>
      <c r="AG18" s="7">
        <f t="shared" si="29"/>
        <v>259.2</v>
      </c>
      <c r="AH18" s="7">
        <f t="shared" si="29"/>
        <v>259.2</v>
      </c>
      <c r="AI18" s="7">
        <f t="shared" si="29"/>
        <v>259.2</v>
      </c>
      <c r="AJ18" s="7">
        <f t="shared" si="29"/>
        <v>259.2</v>
      </c>
      <c r="AK18" s="7">
        <f t="shared" si="29"/>
        <v>259.2</v>
      </c>
      <c r="AL18" s="7">
        <f t="shared" si="29"/>
        <v>259.2</v>
      </c>
      <c r="AM18" s="7">
        <f t="shared" si="29"/>
        <v>259.2</v>
      </c>
      <c r="AN18" s="7">
        <f t="shared" si="29"/>
        <v>259.2</v>
      </c>
      <c r="AO18" s="11">
        <v>0</v>
      </c>
      <c r="AP18" s="10"/>
    </row>
    <row r="19" spans="1:42" x14ac:dyDescent="0.25">
      <c r="A19" s="7" t="s">
        <v>27</v>
      </c>
      <c r="B19" s="7">
        <v>0</v>
      </c>
      <c r="C19" s="7">
        <f>C16*0.9*0.4</f>
        <v>0</v>
      </c>
      <c r="D19" s="7">
        <f t="shared" ref="D19:N19" si="30">D16*0.9*0.4</f>
        <v>0</v>
      </c>
      <c r="E19" s="7">
        <f t="shared" si="30"/>
        <v>172.8</v>
      </c>
      <c r="F19" s="7">
        <f t="shared" si="30"/>
        <v>172.8</v>
      </c>
      <c r="G19" s="7">
        <f t="shared" si="30"/>
        <v>172.8</v>
      </c>
      <c r="H19" s="7">
        <f t="shared" si="30"/>
        <v>172.8</v>
      </c>
      <c r="I19" s="7">
        <f t="shared" si="30"/>
        <v>172.8</v>
      </c>
      <c r="J19" s="7">
        <f t="shared" si="30"/>
        <v>172.8</v>
      </c>
      <c r="K19" s="7">
        <f t="shared" si="30"/>
        <v>172.8</v>
      </c>
      <c r="L19" s="7">
        <f t="shared" si="30"/>
        <v>172.8</v>
      </c>
      <c r="M19" s="7">
        <f t="shared" si="30"/>
        <v>172.8</v>
      </c>
      <c r="N19" s="7">
        <f t="shared" si="30"/>
        <v>172.8</v>
      </c>
      <c r="O19" s="11">
        <v>0</v>
      </c>
      <c r="P19" s="7">
        <f>P16*0.9*0.4</f>
        <v>167.18400000000003</v>
      </c>
      <c r="Q19" s="7">
        <f t="shared" ref="Q19:AA19" si="31">Q16*0.9*0.4</f>
        <v>167.18400000000003</v>
      </c>
      <c r="R19" s="7">
        <f t="shared" si="31"/>
        <v>172.8</v>
      </c>
      <c r="S19" s="7">
        <f t="shared" si="31"/>
        <v>172.8</v>
      </c>
      <c r="T19" s="7">
        <f t="shared" si="31"/>
        <v>172.8</v>
      </c>
      <c r="U19" s="7">
        <f t="shared" si="31"/>
        <v>172.8</v>
      </c>
      <c r="V19" s="7">
        <f t="shared" si="31"/>
        <v>172.8</v>
      </c>
      <c r="W19" s="7">
        <f t="shared" si="31"/>
        <v>172.8</v>
      </c>
      <c r="X19" s="7">
        <f t="shared" si="31"/>
        <v>172.8</v>
      </c>
      <c r="Y19" s="7">
        <f t="shared" si="31"/>
        <v>172.8</v>
      </c>
      <c r="Z19" s="7">
        <f t="shared" si="31"/>
        <v>172.8</v>
      </c>
      <c r="AA19" s="7">
        <f t="shared" si="31"/>
        <v>172.8</v>
      </c>
      <c r="AB19" s="11">
        <v>0</v>
      </c>
      <c r="AC19" s="7">
        <f>AC16*0.9*0.4</f>
        <v>167.18400000000003</v>
      </c>
      <c r="AD19" s="7">
        <f t="shared" ref="AD19:AN19" si="32">AD16*0.9*0.4</f>
        <v>167.18400000000003</v>
      </c>
      <c r="AE19" s="7">
        <f t="shared" si="32"/>
        <v>172.8</v>
      </c>
      <c r="AF19" s="7">
        <f t="shared" si="32"/>
        <v>172.8</v>
      </c>
      <c r="AG19" s="7">
        <f t="shared" si="32"/>
        <v>172.8</v>
      </c>
      <c r="AH19" s="7">
        <f t="shared" si="32"/>
        <v>172.8</v>
      </c>
      <c r="AI19" s="7">
        <f t="shared" si="32"/>
        <v>172.8</v>
      </c>
      <c r="AJ19" s="7">
        <f t="shared" si="32"/>
        <v>172.8</v>
      </c>
      <c r="AK19" s="7">
        <f t="shared" si="32"/>
        <v>172.8</v>
      </c>
      <c r="AL19" s="7">
        <f t="shared" si="32"/>
        <v>172.8</v>
      </c>
      <c r="AM19" s="7">
        <f t="shared" si="32"/>
        <v>172.8</v>
      </c>
      <c r="AN19" s="7">
        <f t="shared" si="32"/>
        <v>172.8</v>
      </c>
      <c r="AO19" s="11">
        <v>0</v>
      </c>
      <c r="AP19" s="10"/>
    </row>
    <row r="20" spans="1:42" x14ac:dyDescent="0.25">
      <c r="A20" s="7" t="s">
        <v>28</v>
      </c>
      <c r="B20" s="7">
        <v>0</v>
      </c>
      <c r="C20" s="7">
        <f>C16*0.1</f>
        <v>0</v>
      </c>
      <c r="D20" s="7">
        <f t="shared" ref="D20:N20" si="33">D16*0.1</f>
        <v>0</v>
      </c>
      <c r="E20" s="7">
        <f t="shared" si="33"/>
        <v>48</v>
      </c>
      <c r="F20" s="7">
        <f t="shared" si="33"/>
        <v>48</v>
      </c>
      <c r="G20" s="7">
        <f t="shared" si="33"/>
        <v>48</v>
      </c>
      <c r="H20" s="7">
        <f t="shared" si="33"/>
        <v>48</v>
      </c>
      <c r="I20" s="7">
        <f t="shared" si="33"/>
        <v>48</v>
      </c>
      <c r="J20" s="7">
        <f t="shared" si="33"/>
        <v>48</v>
      </c>
      <c r="K20" s="7">
        <f t="shared" si="33"/>
        <v>48</v>
      </c>
      <c r="L20" s="7">
        <f t="shared" si="33"/>
        <v>48</v>
      </c>
      <c r="M20" s="7">
        <f t="shared" si="33"/>
        <v>48</v>
      </c>
      <c r="N20" s="7">
        <f t="shared" si="33"/>
        <v>48</v>
      </c>
      <c r="O20" s="11">
        <f>SUM(B20:N20)*(1-0.0325)</f>
        <v>464.40000000000003</v>
      </c>
      <c r="P20" s="7">
        <f>P16*0.1</f>
        <v>46.440000000000005</v>
      </c>
      <c r="Q20" s="7">
        <f t="shared" ref="Q20:AA20" si="34">Q16*0.1</f>
        <v>46.440000000000005</v>
      </c>
      <c r="R20" s="7">
        <f t="shared" si="34"/>
        <v>48</v>
      </c>
      <c r="S20" s="7">
        <f t="shared" si="34"/>
        <v>48</v>
      </c>
      <c r="T20" s="7">
        <f t="shared" si="34"/>
        <v>48</v>
      </c>
      <c r="U20" s="7">
        <f t="shared" si="34"/>
        <v>48</v>
      </c>
      <c r="V20" s="7">
        <f t="shared" si="34"/>
        <v>48</v>
      </c>
      <c r="W20" s="7">
        <f t="shared" si="34"/>
        <v>48</v>
      </c>
      <c r="X20" s="7">
        <f t="shared" si="34"/>
        <v>48</v>
      </c>
      <c r="Y20" s="7">
        <f t="shared" si="34"/>
        <v>48</v>
      </c>
      <c r="Z20" s="7">
        <f t="shared" si="34"/>
        <v>48</v>
      </c>
      <c r="AA20" s="7">
        <f t="shared" si="34"/>
        <v>48</v>
      </c>
      <c r="AB20" s="11">
        <f>SUM(O20:AA20)*(1-0.0325)</f>
        <v>1003.5684000000002</v>
      </c>
      <c r="AC20" s="7">
        <f>AC16*0.1</f>
        <v>46.440000000000005</v>
      </c>
      <c r="AD20" s="7">
        <f t="shared" ref="AD20:AN20" si="35">AD16*0.1</f>
        <v>46.440000000000005</v>
      </c>
      <c r="AE20" s="7">
        <f t="shared" si="35"/>
        <v>48</v>
      </c>
      <c r="AF20" s="7">
        <f t="shared" si="35"/>
        <v>48</v>
      </c>
      <c r="AG20" s="7">
        <f t="shared" si="35"/>
        <v>48</v>
      </c>
      <c r="AH20" s="7">
        <f t="shared" si="35"/>
        <v>48</v>
      </c>
      <c r="AI20" s="7">
        <f t="shared" si="35"/>
        <v>48</v>
      </c>
      <c r="AJ20" s="7">
        <f t="shared" si="35"/>
        <v>48</v>
      </c>
      <c r="AK20" s="7">
        <f t="shared" si="35"/>
        <v>48</v>
      </c>
      <c r="AL20" s="7">
        <f t="shared" si="35"/>
        <v>48</v>
      </c>
      <c r="AM20" s="7">
        <f t="shared" si="35"/>
        <v>48</v>
      </c>
      <c r="AN20" s="7">
        <f t="shared" si="35"/>
        <v>48</v>
      </c>
      <c r="AO20" s="11">
        <f>SUM(AB20:AN20)*(1-0.0325)</f>
        <v>1525.2138270000003</v>
      </c>
      <c r="AP20" s="10"/>
    </row>
    <row r="21" spans="1:42" x14ac:dyDescent="0.25">
      <c r="A21" s="7" t="s">
        <v>24</v>
      </c>
      <c r="B21" s="7">
        <v>0</v>
      </c>
      <c r="C21" s="7">
        <f>(C17+C18)*0.025</f>
        <v>750</v>
      </c>
      <c r="D21" s="7">
        <f t="shared" ref="D21:N21" si="36">(D17+D18)*0.025</f>
        <v>731.25</v>
      </c>
      <c r="E21" s="7">
        <f t="shared" si="36"/>
        <v>719.44875000000002</v>
      </c>
      <c r="F21" s="7">
        <f t="shared" si="36"/>
        <v>707.94253125000012</v>
      </c>
      <c r="G21" s="7">
        <f t="shared" si="36"/>
        <v>696.72396796875012</v>
      </c>
      <c r="H21" s="7">
        <f t="shared" si="36"/>
        <v>685.78586876953136</v>
      </c>
      <c r="I21" s="7">
        <f t="shared" si="36"/>
        <v>675.12122205029311</v>
      </c>
      <c r="J21" s="7">
        <f t="shared" si="36"/>
        <v>664.72319149903581</v>
      </c>
      <c r="K21" s="7">
        <f t="shared" si="36"/>
        <v>654.58511171155988</v>
      </c>
      <c r="L21" s="7">
        <f t="shared" si="36"/>
        <v>644.70048391877094</v>
      </c>
      <c r="M21" s="7">
        <f t="shared" si="36"/>
        <v>635.06297182080164</v>
      </c>
      <c r="N21" s="7">
        <f t="shared" si="36"/>
        <v>625.6663975252817</v>
      </c>
      <c r="O21" s="11">
        <f>SUM(B21:N21)</f>
        <v>8191.0104965140254</v>
      </c>
      <c r="P21" s="7">
        <f>(P17+P18)*0.025</f>
        <v>596.4683336155673</v>
      </c>
      <c r="Q21" s="7">
        <f t="shared" ref="Q21:AA21" si="37">(Q17+Q18)*0.025</f>
        <v>587.82602527517815</v>
      </c>
      <c r="R21" s="7">
        <f t="shared" si="37"/>
        <v>579.61037464329866</v>
      </c>
      <c r="S21" s="7">
        <f t="shared" si="37"/>
        <v>571.60011527721622</v>
      </c>
      <c r="T21" s="7">
        <f t="shared" si="37"/>
        <v>563.79011239528586</v>
      </c>
      <c r="U21" s="7">
        <f t="shared" si="37"/>
        <v>556.17535958540373</v>
      </c>
      <c r="V21" s="7">
        <f t="shared" si="37"/>
        <v>548.75097559576864</v>
      </c>
      <c r="W21" s="7">
        <f t="shared" si="37"/>
        <v>541.51220120587448</v>
      </c>
      <c r="X21" s="7">
        <f t="shared" si="37"/>
        <v>534.45439617572754</v>
      </c>
      <c r="Y21" s="7">
        <f t="shared" si="37"/>
        <v>527.57303627133444</v>
      </c>
      <c r="Z21" s="7">
        <f t="shared" si="37"/>
        <v>520.86371036455114</v>
      </c>
      <c r="AA21" s="7">
        <f t="shared" si="37"/>
        <v>514.32211760543737</v>
      </c>
      <c r="AB21" s="11">
        <f>SUM(O21:AA21)</f>
        <v>14833.95725452467</v>
      </c>
      <c r="AC21" s="7">
        <f>(AC17+AC18)*0.025</f>
        <v>491.43588256367923</v>
      </c>
      <c r="AD21" s="7">
        <f t="shared" ref="AD21:AN21" si="38">(AD17+AD18)*0.025</f>
        <v>485.41938549958724</v>
      </c>
      <c r="AE21" s="7">
        <f t="shared" si="38"/>
        <v>479.76390086209761</v>
      </c>
      <c r="AF21" s="7">
        <f t="shared" si="38"/>
        <v>474.24980334054521</v>
      </c>
      <c r="AG21" s="7">
        <f t="shared" si="38"/>
        <v>468.87355825703156</v>
      </c>
      <c r="AH21" s="7">
        <f t="shared" si="38"/>
        <v>463.63171930060582</v>
      </c>
      <c r="AI21" s="7">
        <f t="shared" si="38"/>
        <v>458.52092631809069</v>
      </c>
      <c r="AJ21" s="7">
        <f t="shared" si="38"/>
        <v>453.5379031601384</v>
      </c>
      <c r="AK21" s="7">
        <f t="shared" si="38"/>
        <v>448.67945558113502</v>
      </c>
      <c r="AL21" s="7">
        <f t="shared" si="38"/>
        <v>443.94246919160662</v>
      </c>
      <c r="AM21" s="7">
        <f t="shared" si="38"/>
        <v>439.32390746181648</v>
      </c>
      <c r="AN21" s="7">
        <f t="shared" si="38"/>
        <v>434.82080977527107</v>
      </c>
      <c r="AO21" s="11">
        <f>SUM(AB21:AN21)</f>
        <v>20376.156975836275</v>
      </c>
      <c r="AP21" s="10"/>
    </row>
    <row r="22" spans="1:42" x14ac:dyDescent="0.25">
      <c r="A22" s="7" t="s">
        <v>25</v>
      </c>
      <c r="B22" s="7">
        <f>B17</f>
        <v>30000</v>
      </c>
      <c r="C22" s="7">
        <f>(C17+C18)-C21</f>
        <v>29250</v>
      </c>
      <c r="D22" s="7">
        <f t="shared" ref="D22:N22" si="39">(D17+D18)-D21</f>
        <v>28518.75</v>
      </c>
      <c r="E22" s="7">
        <f t="shared" si="39"/>
        <v>28058.501250000001</v>
      </c>
      <c r="F22" s="7">
        <f t="shared" si="39"/>
        <v>27609.758718750003</v>
      </c>
      <c r="G22" s="7">
        <f t="shared" si="39"/>
        <v>27172.234750781252</v>
      </c>
      <c r="H22" s="7">
        <f t="shared" si="39"/>
        <v>26745.648882011723</v>
      </c>
      <c r="I22" s="7">
        <f t="shared" si="39"/>
        <v>26329.727659961431</v>
      </c>
      <c r="J22" s="7">
        <f t="shared" si="39"/>
        <v>25924.204468462394</v>
      </c>
      <c r="K22" s="7">
        <f t="shared" si="39"/>
        <v>25528.819356750835</v>
      </c>
      <c r="L22" s="7">
        <f t="shared" si="39"/>
        <v>25143.318872832064</v>
      </c>
      <c r="M22" s="7">
        <f t="shared" si="39"/>
        <v>24767.455901011264</v>
      </c>
      <c r="N22" s="7">
        <f t="shared" si="39"/>
        <v>24400.989503485984</v>
      </c>
      <c r="O22" s="11">
        <f>O17</f>
        <v>23607.95734462269</v>
      </c>
      <c r="P22" s="7">
        <f>(P17+P18)-P21</f>
        <v>23262.265011007123</v>
      </c>
      <c r="Q22" s="7">
        <f t="shared" ref="Q22:AA22" si="40">(Q17+Q18)-Q21</f>
        <v>22925.214985731945</v>
      </c>
      <c r="R22" s="7">
        <f t="shared" si="40"/>
        <v>22604.804611088646</v>
      </c>
      <c r="S22" s="7">
        <f t="shared" si="40"/>
        <v>22292.404495811432</v>
      </c>
      <c r="T22" s="7">
        <f t="shared" si="40"/>
        <v>21987.814383416146</v>
      </c>
      <c r="U22" s="7">
        <f t="shared" si="40"/>
        <v>21690.839023830744</v>
      </c>
      <c r="V22" s="7">
        <f t="shared" si="40"/>
        <v>21401.288048234976</v>
      </c>
      <c r="W22" s="7">
        <f t="shared" si="40"/>
        <v>21118.975847029102</v>
      </c>
      <c r="X22" s="7">
        <f t="shared" si="40"/>
        <v>20843.721450853376</v>
      </c>
      <c r="Y22" s="7">
        <f t="shared" si="40"/>
        <v>20575.348414582044</v>
      </c>
      <c r="Z22" s="7">
        <f t="shared" si="40"/>
        <v>20313.684704217492</v>
      </c>
      <c r="AA22" s="7">
        <f t="shared" si="40"/>
        <v>20058.562586612057</v>
      </c>
      <c r="AB22" s="11">
        <f>AB17</f>
        <v>19406.659302547167</v>
      </c>
      <c r="AC22" s="7">
        <f>(AC17+AC18)-AC21</f>
        <v>19165.999419983487</v>
      </c>
      <c r="AD22" s="7">
        <f t="shared" ref="AD22:AN22" si="41">(AD17+AD18)-AD21</f>
        <v>18931.356034483902</v>
      </c>
      <c r="AE22" s="7">
        <f t="shared" si="41"/>
        <v>18710.792133621806</v>
      </c>
      <c r="AF22" s="7">
        <f t="shared" si="41"/>
        <v>18495.74233028126</v>
      </c>
      <c r="AG22" s="7">
        <f t="shared" si="41"/>
        <v>18286.068772024231</v>
      </c>
      <c r="AH22" s="7">
        <f t="shared" si="41"/>
        <v>18081.637052723625</v>
      </c>
      <c r="AI22" s="7">
        <f t="shared" si="41"/>
        <v>17882.316126405534</v>
      </c>
      <c r="AJ22" s="7">
        <f t="shared" si="41"/>
        <v>17687.978223245398</v>
      </c>
      <c r="AK22" s="7">
        <f t="shared" si="41"/>
        <v>17498.498767664263</v>
      </c>
      <c r="AL22" s="7">
        <f t="shared" si="41"/>
        <v>17313.756298472657</v>
      </c>
      <c r="AM22" s="7">
        <f t="shared" si="41"/>
        <v>17133.63239101084</v>
      </c>
      <c r="AN22" s="7">
        <f t="shared" si="41"/>
        <v>16958.011581235569</v>
      </c>
      <c r="AO22" s="11">
        <f>AO17</f>
        <v>16406.876204845412</v>
      </c>
      <c r="AP22" s="10"/>
    </row>
    <row r="23" spans="1:42" x14ac:dyDescent="0.25">
      <c r="A23" s="1" t="s">
        <v>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f>E19</f>
        <v>172.8</v>
      </c>
      <c r="I23" s="1">
        <f t="shared" ref="I23:N23" si="42">F19</f>
        <v>172.8</v>
      </c>
      <c r="J23" s="1">
        <f t="shared" si="42"/>
        <v>172.8</v>
      </c>
      <c r="K23" s="1">
        <f t="shared" si="42"/>
        <v>172.8</v>
      </c>
      <c r="L23" s="1">
        <f t="shared" si="42"/>
        <v>172.8</v>
      </c>
      <c r="M23" s="1">
        <f t="shared" si="42"/>
        <v>172.8</v>
      </c>
      <c r="N23" s="1">
        <f t="shared" si="42"/>
        <v>172.8</v>
      </c>
      <c r="O23" s="11">
        <f>N22*0.0325+N23*3*0.0325+SUM(B20:N20)*(0.0325)</f>
        <v>825.48015886329449</v>
      </c>
      <c r="P23" s="1">
        <f>L19*(1-0.0325)</f>
        <v>167.18400000000003</v>
      </c>
      <c r="Q23" s="1">
        <f t="shared" ref="Q23" si="43">M19*(1-0.0325)</f>
        <v>167.18400000000003</v>
      </c>
      <c r="R23" s="1">
        <f>N19*(1-0.0325)</f>
        <v>167.18400000000003</v>
      </c>
      <c r="S23" s="1">
        <f>P19</f>
        <v>167.18400000000003</v>
      </c>
      <c r="T23" s="1">
        <f t="shared" ref="T23:AA23" si="44">Q19</f>
        <v>167.18400000000003</v>
      </c>
      <c r="U23" s="1">
        <f t="shared" si="44"/>
        <v>172.8</v>
      </c>
      <c r="V23" s="1">
        <f t="shared" si="44"/>
        <v>172.8</v>
      </c>
      <c r="W23" s="1">
        <f t="shared" si="44"/>
        <v>172.8</v>
      </c>
      <c r="X23" s="1">
        <f t="shared" si="44"/>
        <v>172.8</v>
      </c>
      <c r="Y23" s="1">
        <f t="shared" si="44"/>
        <v>172.8</v>
      </c>
      <c r="Z23" s="1">
        <f t="shared" si="44"/>
        <v>172.8</v>
      </c>
      <c r="AA23" s="1">
        <f t="shared" si="44"/>
        <v>172.8</v>
      </c>
      <c r="AB23" s="11">
        <f>AA22*0.0325+O23+AA23*3*0.0325+SUM(O20:AA20)*(0.0325)</f>
        <v>1527.9430429281865</v>
      </c>
      <c r="AC23" s="1">
        <f>Y19*(1-0.0325)</f>
        <v>167.18400000000003</v>
      </c>
      <c r="AD23" s="1">
        <f t="shared" ref="AD23" si="45">Z19*(1-0.0325)</f>
        <v>167.18400000000003</v>
      </c>
      <c r="AE23" s="1">
        <f>AA19*(1-0.0325)</f>
        <v>167.18400000000003</v>
      </c>
      <c r="AF23" s="1">
        <f>AC19</f>
        <v>167.18400000000003</v>
      </c>
      <c r="AG23" s="1">
        <f t="shared" ref="AG23:AN23" si="46">AD19</f>
        <v>167.18400000000003</v>
      </c>
      <c r="AH23" s="1">
        <f t="shared" si="46"/>
        <v>172.8</v>
      </c>
      <c r="AI23" s="1">
        <f t="shared" si="46"/>
        <v>172.8</v>
      </c>
      <c r="AJ23" s="1">
        <f t="shared" si="46"/>
        <v>172.8</v>
      </c>
      <c r="AK23" s="1">
        <f t="shared" si="46"/>
        <v>172.8</v>
      </c>
      <c r="AL23" s="1">
        <f t="shared" si="46"/>
        <v>172.8</v>
      </c>
      <c r="AM23" s="1">
        <f t="shared" si="46"/>
        <v>172.8</v>
      </c>
      <c r="AN23" s="1">
        <f t="shared" si="46"/>
        <v>172.8</v>
      </c>
      <c r="AO23" s="11">
        <f>AN22*0.0325+AB23+AN23*3*0.0325+SUM(AB20:AN20)*(0.0325)</f>
        <v>2147.1609923183428</v>
      </c>
      <c r="AP23" s="10"/>
    </row>
    <row r="24" spans="1:42" x14ac:dyDescent="0.25">
      <c r="A24" s="8" t="s">
        <v>23</v>
      </c>
      <c r="B24" s="8">
        <v>20000</v>
      </c>
      <c r="C24" s="8">
        <f>B28</f>
        <v>20000</v>
      </c>
      <c r="D24" s="8">
        <f t="shared" ref="D24:N24" si="47">C28</f>
        <v>19500</v>
      </c>
      <c r="E24" s="8">
        <f t="shared" si="47"/>
        <v>19012.5</v>
      </c>
      <c r="F24" s="8">
        <f t="shared" si="47"/>
        <v>18537.1875</v>
      </c>
      <c r="G24" s="8">
        <f t="shared" si="47"/>
        <v>18073.7578125</v>
      </c>
      <c r="H24" s="8">
        <f t="shared" si="47"/>
        <v>17621.913867187501</v>
      </c>
      <c r="I24" s="8">
        <f t="shared" si="47"/>
        <v>17316.150020507815</v>
      </c>
      <c r="J24" s="8">
        <f t="shared" si="47"/>
        <v>17018.030269995121</v>
      </c>
      <c r="K24" s="8">
        <f t="shared" si="47"/>
        <v>16727.363513245244</v>
      </c>
      <c r="L24" s="8">
        <f t="shared" si="47"/>
        <v>16443.963425414113</v>
      </c>
      <c r="M24" s="8">
        <f t="shared" si="47"/>
        <v>16167.648339778762</v>
      </c>
      <c r="N24" s="8">
        <f t="shared" si="47"/>
        <v>15898.241131284292</v>
      </c>
      <c r="O24" s="13">
        <f>N28*(1-0.0325)</f>
        <v>15127.413107154614</v>
      </c>
      <c r="P24" s="8">
        <f>O28</f>
        <v>15127.413107154614</v>
      </c>
      <c r="Q24" s="8">
        <f t="shared" ref="Q24:AA24" si="48">P28</f>
        <v>14879.631299475748</v>
      </c>
      <c r="R24" s="8">
        <f t="shared" si="48"/>
        <v>14638.044036988855</v>
      </c>
      <c r="S24" s="8">
        <f t="shared" si="48"/>
        <v>14402.496456064133</v>
      </c>
      <c r="T24" s="8">
        <f t="shared" si="48"/>
        <v>14172.83756466253</v>
      </c>
      <c r="U24" s="8">
        <f t="shared" si="48"/>
        <v>13948.920145545966</v>
      </c>
      <c r="V24" s="8">
        <f t="shared" si="48"/>
        <v>13734.981141907316</v>
      </c>
      <c r="W24" s="8">
        <f t="shared" si="48"/>
        <v>13526.390613359632</v>
      </c>
      <c r="X24" s="8">
        <f t="shared" si="48"/>
        <v>13323.014848025641</v>
      </c>
      <c r="Y24" s="8">
        <f t="shared" si="48"/>
        <v>13124.723476825</v>
      </c>
      <c r="Z24" s="8">
        <f t="shared" si="48"/>
        <v>12931.389389904374</v>
      </c>
      <c r="AA24" s="8">
        <f t="shared" si="48"/>
        <v>12742.888655156765</v>
      </c>
      <c r="AB24" s="13">
        <f>AA28*(1-0.0325)</f>
        <v>12150.929674517565</v>
      </c>
      <c r="AC24" s="8">
        <f>AB28</f>
        <v>12150.929674517565</v>
      </c>
      <c r="AD24" s="8">
        <f t="shared" ref="AD24:AN24" si="49">AC28</f>
        <v>11977.559952654627</v>
      </c>
      <c r="AE24" s="8">
        <f t="shared" si="49"/>
        <v>11808.524473838261</v>
      </c>
      <c r="AF24" s="8">
        <f t="shared" si="49"/>
        <v>11643.714881992304</v>
      </c>
      <c r="AG24" s="8">
        <f t="shared" si="49"/>
        <v>11483.025529942497</v>
      </c>
      <c r="AH24" s="8">
        <f t="shared" si="49"/>
        <v>11326.353411693934</v>
      </c>
      <c r="AI24" s="8">
        <f t="shared" si="49"/>
        <v>11177.978576401585</v>
      </c>
      <c r="AJ24" s="8">
        <f t="shared" si="49"/>
        <v>11033.313111991545</v>
      </c>
      <c r="AK24" s="8">
        <f t="shared" si="49"/>
        <v>10892.264284191757</v>
      </c>
      <c r="AL24" s="8">
        <f t="shared" si="49"/>
        <v>10754.741677086962</v>
      </c>
      <c r="AM24" s="8">
        <f t="shared" si="49"/>
        <v>10620.657135159789</v>
      </c>
      <c r="AN24" s="8">
        <f t="shared" si="49"/>
        <v>10489.924706780794</v>
      </c>
      <c r="AO24" s="13">
        <f>AN28*(1-0.0325)</f>
        <v>10025.680619965156</v>
      </c>
    </row>
    <row r="25" spans="1:42" x14ac:dyDescent="0.25">
      <c r="A25" s="8" t="s">
        <v>26</v>
      </c>
      <c r="B25" s="8">
        <v>0</v>
      </c>
      <c r="C25" s="8">
        <f>C23*0.8</f>
        <v>0</v>
      </c>
      <c r="D25" s="8">
        <f t="shared" ref="D25:N25" si="50">D23*0.8</f>
        <v>0</v>
      </c>
      <c r="E25" s="8">
        <f t="shared" si="50"/>
        <v>0</v>
      </c>
      <c r="F25" s="8">
        <f t="shared" si="50"/>
        <v>0</v>
      </c>
      <c r="G25" s="8">
        <f t="shared" si="50"/>
        <v>0</v>
      </c>
      <c r="H25" s="8">
        <f t="shared" si="50"/>
        <v>138.24</v>
      </c>
      <c r="I25" s="8">
        <f t="shared" si="50"/>
        <v>138.24</v>
      </c>
      <c r="J25" s="8">
        <f t="shared" si="50"/>
        <v>138.24</v>
      </c>
      <c r="K25" s="8">
        <f t="shared" si="50"/>
        <v>138.24</v>
      </c>
      <c r="L25" s="8">
        <f t="shared" si="50"/>
        <v>138.24</v>
      </c>
      <c r="M25" s="8">
        <f t="shared" si="50"/>
        <v>138.24</v>
      </c>
      <c r="N25" s="8">
        <f t="shared" si="50"/>
        <v>138.24</v>
      </c>
      <c r="O25" s="13">
        <v>0</v>
      </c>
      <c r="P25" s="8">
        <f>P23*0.8</f>
        <v>133.74720000000002</v>
      </c>
      <c r="Q25" s="8">
        <f t="shared" ref="Q25:AA25" si="51">Q23*0.8</f>
        <v>133.74720000000002</v>
      </c>
      <c r="R25" s="8">
        <f t="shared" si="51"/>
        <v>133.74720000000002</v>
      </c>
      <c r="S25" s="8">
        <f t="shared" si="51"/>
        <v>133.74720000000002</v>
      </c>
      <c r="T25" s="8">
        <f t="shared" si="51"/>
        <v>133.74720000000002</v>
      </c>
      <c r="U25" s="8">
        <f t="shared" si="51"/>
        <v>138.24</v>
      </c>
      <c r="V25" s="8">
        <f t="shared" si="51"/>
        <v>138.24</v>
      </c>
      <c r="W25" s="8">
        <f t="shared" si="51"/>
        <v>138.24</v>
      </c>
      <c r="X25" s="8">
        <f t="shared" si="51"/>
        <v>138.24</v>
      </c>
      <c r="Y25" s="8">
        <f t="shared" si="51"/>
        <v>138.24</v>
      </c>
      <c r="Z25" s="8">
        <f t="shared" si="51"/>
        <v>138.24</v>
      </c>
      <c r="AA25" s="8">
        <f t="shared" si="51"/>
        <v>138.24</v>
      </c>
      <c r="AB25" s="13">
        <v>0</v>
      </c>
      <c r="AC25" s="8">
        <f>AC23*0.8</f>
        <v>133.74720000000002</v>
      </c>
      <c r="AD25" s="8">
        <f t="shared" ref="AD25:AN25" si="52">AD23*0.8</f>
        <v>133.74720000000002</v>
      </c>
      <c r="AE25" s="8">
        <f t="shared" si="52"/>
        <v>133.74720000000002</v>
      </c>
      <c r="AF25" s="8">
        <f t="shared" si="52"/>
        <v>133.74720000000002</v>
      </c>
      <c r="AG25" s="8">
        <f t="shared" si="52"/>
        <v>133.74720000000002</v>
      </c>
      <c r="AH25" s="8">
        <f t="shared" si="52"/>
        <v>138.24</v>
      </c>
      <c r="AI25" s="8">
        <f t="shared" si="52"/>
        <v>138.24</v>
      </c>
      <c r="AJ25" s="8">
        <f t="shared" si="52"/>
        <v>138.24</v>
      </c>
      <c r="AK25" s="8">
        <f t="shared" si="52"/>
        <v>138.24</v>
      </c>
      <c r="AL25" s="8">
        <f t="shared" si="52"/>
        <v>138.24</v>
      </c>
      <c r="AM25" s="8">
        <f t="shared" si="52"/>
        <v>138.24</v>
      </c>
      <c r="AN25" s="8">
        <f t="shared" si="52"/>
        <v>138.24</v>
      </c>
      <c r="AO25" s="13">
        <v>0</v>
      </c>
    </row>
    <row r="26" spans="1:42" x14ac:dyDescent="0.25">
      <c r="A26" s="8" t="s">
        <v>28</v>
      </c>
      <c r="B26" s="8">
        <v>0</v>
      </c>
      <c r="C26" s="8">
        <f>C23*0.2</f>
        <v>0</v>
      </c>
      <c r="D26" s="8">
        <f t="shared" ref="D26:N26" si="53">D23*0.2</f>
        <v>0</v>
      </c>
      <c r="E26" s="8">
        <f t="shared" si="53"/>
        <v>0</v>
      </c>
      <c r="F26" s="8">
        <f t="shared" si="53"/>
        <v>0</v>
      </c>
      <c r="G26" s="8">
        <f t="shared" si="53"/>
        <v>0</v>
      </c>
      <c r="H26" s="8">
        <f t="shared" si="53"/>
        <v>34.56</v>
      </c>
      <c r="I26" s="8">
        <f t="shared" si="53"/>
        <v>34.56</v>
      </c>
      <c r="J26" s="8">
        <f t="shared" si="53"/>
        <v>34.56</v>
      </c>
      <c r="K26" s="8">
        <f t="shared" si="53"/>
        <v>34.56</v>
      </c>
      <c r="L26" s="8">
        <f t="shared" si="53"/>
        <v>34.56</v>
      </c>
      <c r="M26" s="8">
        <f t="shared" si="53"/>
        <v>34.56</v>
      </c>
      <c r="N26" s="8">
        <f t="shared" si="53"/>
        <v>34.56</v>
      </c>
      <c r="O26" s="13">
        <f>SUM(B26:N26)*(1-0.0325)</f>
        <v>234.05760000000001</v>
      </c>
      <c r="P26" s="8">
        <f>P23*0.2</f>
        <v>33.436800000000005</v>
      </c>
      <c r="Q26" s="8">
        <f t="shared" ref="Q26:AA26" si="54">Q23*0.2</f>
        <v>33.436800000000005</v>
      </c>
      <c r="R26" s="8">
        <f t="shared" si="54"/>
        <v>33.436800000000005</v>
      </c>
      <c r="S26" s="8">
        <f t="shared" si="54"/>
        <v>33.436800000000005</v>
      </c>
      <c r="T26" s="8">
        <f t="shared" si="54"/>
        <v>33.436800000000005</v>
      </c>
      <c r="U26" s="8">
        <f t="shared" si="54"/>
        <v>34.56</v>
      </c>
      <c r="V26" s="8">
        <f t="shared" si="54"/>
        <v>34.56</v>
      </c>
      <c r="W26" s="8">
        <f t="shared" si="54"/>
        <v>34.56</v>
      </c>
      <c r="X26" s="8">
        <f t="shared" si="54"/>
        <v>34.56</v>
      </c>
      <c r="Y26" s="8">
        <f t="shared" si="54"/>
        <v>34.56</v>
      </c>
      <c r="Z26" s="8">
        <f t="shared" si="54"/>
        <v>34.56</v>
      </c>
      <c r="AA26" s="8">
        <f t="shared" si="54"/>
        <v>34.56</v>
      </c>
      <c r="AB26" s="13">
        <f>SUM(O26:AA26)*(1-0.0325)</f>
        <v>622.25884799999994</v>
      </c>
      <c r="AC26" s="8">
        <f>AC23*0.2</f>
        <v>33.436800000000005</v>
      </c>
      <c r="AD26" s="8">
        <f t="shared" ref="AD26:AN26" si="55">AD23*0.2</f>
        <v>33.436800000000005</v>
      </c>
      <c r="AE26" s="8">
        <f t="shared" si="55"/>
        <v>33.436800000000005</v>
      </c>
      <c r="AF26" s="8">
        <f t="shared" si="55"/>
        <v>33.436800000000005</v>
      </c>
      <c r="AG26" s="8">
        <f t="shared" si="55"/>
        <v>33.436800000000005</v>
      </c>
      <c r="AH26" s="8">
        <f t="shared" si="55"/>
        <v>34.56</v>
      </c>
      <c r="AI26" s="8">
        <f t="shared" si="55"/>
        <v>34.56</v>
      </c>
      <c r="AJ26" s="8">
        <f t="shared" si="55"/>
        <v>34.56</v>
      </c>
      <c r="AK26" s="8">
        <f t="shared" si="55"/>
        <v>34.56</v>
      </c>
      <c r="AL26" s="8">
        <f t="shared" si="55"/>
        <v>34.56</v>
      </c>
      <c r="AM26" s="8">
        <f t="shared" si="55"/>
        <v>34.56</v>
      </c>
      <c r="AN26" s="8">
        <f t="shared" si="55"/>
        <v>34.56</v>
      </c>
      <c r="AO26" s="13">
        <f>SUM(AB26:AN26)*(1-0.0325)</f>
        <v>997.84355543999936</v>
      </c>
    </row>
    <row r="27" spans="1:42" x14ac:dyDescent="0.25">
      <c r="A27" s="8" t="s">
        <v>24</v>
      </c>
      <c r="B27" s="8">
        <v>0</v>
      </c>
      <c r="C27" s="8">
        <f>(C24+C25)*0.025</f>
        <v>500</v>
      </c>
      <c r="D27" s="8">
        <f t="shared" ref="D27:N27" si="56">(D24+D25)*0.025</f>
        <v>487.5</v>
      </c>
      <c r="E27" s="8">
        <f t="shared" si="56"/>
        <v>475.3125</v>
      </c>
      <c r="F27" s="8">
        <f t="shared" si="56"/>
        <v>463.4296875</v>
      </c>
      <c r="G27" s="8">
        <f t="shared" si="56"/>
        <v>451.84394531250001</v>
      </c>
      <c r="H27" s="8">
        <f t="shared" si="56"/>
        <v>444.00384667968757</v>
      </c>
      <c r="I27" s="8">
        <f t="shared" si="56"/>
        <v>436.35975051269543</v>
      </c>
      <c r="J27" s="8">
        <f t="shared" si="56"/>
        <v>428.90675674987807</v>
      </c>
      <c r="K27" s="8">
        <f t="shared" si="56"/>
        <v>421.64008783113115</v>
      </c>
      <c r="L27" s="8">
        <f t="shared" si="56"/>
        <v>414.5550856353529</v>
      </c>
      <c r="M27" s="8">
        <f t="shared" si="56"/>
        <v>407.64720849446906</v>
      </c>
      <c r="N27" s="8">
        <f t="shared" si="56"/>
        <v>400.91202828210731</v>
      </c>
      <c r="O27" s="13">
        <f>SUM(B27:N27)</f>
        <v>5332.1108969978222</v>
      </c>
      <c r="P27" s="8">
        <f>(P24+P25)*0.025</f>
        <v>381.52900767886536</v>
      </c>
      <c r="Q27" s="8">
        <f t="shared" ref="Q27:AA27" si="57">(Q24+Q25)*0.025</f>
        <v>375.3344624868937</v>
      </c>
      <c r="R27" s="8">
        <f t="shared" si="57"/>
        <v>369.29478092472141</v>
      </c>
      <c r="S27" s="8">
        <f t="shared" si="57"/>
        <v>363.40609140160336</v>
      </c>
      <c r="T27" s="8">
        <f t="shared" si="57"/>
        <v>357.66461911656324</v>
      </c>
      <c r="U27" s="8">
        <f t="shared" si="57"/>
        <v>352.17900363864919</v>
      </c>
      <c r="V27" s="8">
        <f t="shared" si="57"/>
        <v>346.83052854768289</v>
      </c>
      <c r="W27" s="8">
        <f t="shared" si="57"/>
        <v>341.61576533399079</v>
      </c>
      <c r="X27" s="8">
        <f t="shared" si="57"/>
        <v>336.53137120064105</v>
      </c>
      <c r="Y27" s="8">
        <f t="shared" si="57"/>
        <v>331.57408692062501</v>
      </c>
      <c r="Z27" s="8">
        <f t="shared" si="57"/>
        <v>326.74073474760939</v>
      </c>
      <c r="AA27" s="8">
        <f t="shared" si="57"/>
        <v>322.02821637891913</v>
      </c>
      <c r="AB27" s="13">
        <f>SUM(O27:AA27)</f>
        <v>9536.8395653745865</v>
      </c>
      <c r="AC27" s="8">
        <f>(AC24+AC25)*0.025</f>
        <v>307.11692186293914</v>
      </c>
      <c r="AD27" s="8">
        <f t="shared" ref="AD27:AN27" si="58">(AD24+AD25)*0.025</f>
        <v>302.78267881636566</v>
      </c>
      <c r="AE27" s="8">
        <f t="shared" si="58"/>
        <v>298.55679184595652</v>
      </c>
      <c r="AF27" s="8">
        <f t="shared" si="58"/>
        <v>294.43655204980763</v>
      </c>
      <c r="AG27" s="8">
        <f t="shared" si="58"/>
        <v>290.41931824856243</v>
      </c>
      <c r="AH27" s="8">
        <f t="shared" si="58"/>
        <v>286.61483529234835</v>
      </c>
      <c r="AI27" s="8">
        <f t="shared" si="58"/>
        <v>282.90546441003966</v>
      </c>
      <c r="AJ27" s="8">
        <f t="shared" si="58"/>
        <v>279.28882779978863</v>
      </c>
      <c r="AK27" s="8">
        <f t="shared" si="58"/>
        <v>275.76260710479391</v>
      </c>
      <c r="AL27" s="8">
        <f t="shared" si="58"/>
        <v>272.32454192717404</v>
      </c>
      <c r="AM27" s="8">
        <f t="shared" si="58"/>
        <v>268.97242837899472</v>
      </c>
      <c r="AN27" s="8">
        <f t="shared" si="58"/>
        <v>265.70411766951986</v>
      </c>
      <c r="AO27" s="13">
        <f>SUM(AB27:AN27)</f>
        <v>12961.724650780876</v>
      </c>
    </row>
    <row r="28" spans="1:42" x14ac:dyDescent="0.25">
      <c r="A28" s="8" t="s">
        <v>25</v>
      </c>
      <c r="B28" s="8">
        <f>B24</f>
        <v>20000</v>
      </c>
      <c r="C28" s="8">
        <f>(C24+C25)-C27</f>
        <v>19500</v>
      </c>
      <c r="D28" s="8">
        <f t="shared" ref="D28:N28" si="59">(D24+D25)-D27</f>
        <v>19012.5</v>
      </c>
      <c r="E28" s="8">
        <f t="shared" si="59"/>
        <v>18537.1875</v>
      </c>
      <c r="F28" s="8">
        <f t="shared" si="59"/>
        <v>18073.7578125</v>
      </c>
      <c r="G28" s="8">
        <f t="shared" si="59"/>
        <v>17621.913867187501</v>
      </c>
      <c r="H28" s="8">
        <f t="shared" si="59"/>
        <v>17316.150020507815</v>
      </c>
      <c r="I28" s="8">
        <f t="shared" si="59"/>
        <v>17018.030269995121</v>
      </c>
      <c r="J28" s="8">
        <f t="shared" si="59"/>
        <v>16727.363513245244</v>
      </c>
      <c r="K28" s="8">
        <f t="shared" si="59"/>
        <v>16443.963425414113</v>
      </c>
      <c r="L28" s="8">
        <f t="shared" si="59"/>
        <v>16167.648339778762</v>
      </c>
      <c r="M28" s="8">
        <f t="shared" si="59"/>
        <v>15898.241131284292</v>
      </c>
      <c r="N28" s="8">
        <f t="shared" si="59"/>
        <v>15635.569103002184</v>
      </c>
      <c r="O28" s="13">
        <f>O24</f>
        <v>15127.413107154614</v>
      </c>
      <c r="P28" s="8">
        <f>(P24+P25)-P27</f>
        <v>14879.631299475748</v>
      </c>
      <c r="Q28" s="8">
        <f t="shared" ref="Q28:AA28" si="60">(Q24+Q25)-Q27</f>
        <v>14638.044036988855</v>
      </c>
      <c r="R28" s="8">
        <f t="shared" si="60"/>
        <v>14402.496456064133</v>
      </c>
      <c r="S28" s="8">
        <f t="shared" si="60"/>
        <v>14172.83756466253</v>
      </c>
      <c r="T28" s="8">
        <f t="shared" si="60"/>
        <v>13948.920145545966</v>
      </c>
      <c r="U28" s="8">
        <f t="shared" si="60"/>
        <v>13734.981141907316</v>
      </c>
      <c r="V28" s="8">
        <f t="shared" si="60"/>
        <v>13526.390613359632</v>
      </c>
      <c r="W28" s="8">
        <f t="shared" si="60"/>
        <v>13323.014848025641</v>
      </c>
      <c r="X28" s="8">
        <f t="shared" si="60"/>
        <v>13124.723476825</v>
      </c>
      <c r="Y28" s="8">
        <f t="shared" si="60"/>
        <v>12931.389389904374</v>
      </c>
      <c r="Z28" s="8">
        <f t="shared" si="60"/>
        <v>12742.888655156765</v>
      </c>
      <c r="AA28" s="8">
        <f t="shared" si="60"/>
        <v>12559.100438777845</v>
      </c>
      <c r="AB28" s="13">
        <f>AB24</f>
        <v>12150.929674517565</v>
      </c>
      <c r="AC28" s="8">
        <f>(AC24+AC25)-AC27</f>
        <v>11977.559952654627</v>
      </c>
      <c r="AD28" s="8">
        <f t="shared" ref="AD28:AN28" si="61">(AD24+AD25)-AD27</f>
        <v>11808.524473838261</v>
      </c>
      <c r="AE28" s="8">
        <f t="shared" si="61"/>
        <v>11643.714881992304</v>
      </c>
      <c r="AF28" s="8">
        <f t="shared" si="61"/>
        <v>11483.025529942497</v>
      </c>
      <c r="AG28" s="8">
        <f t="shared" si="61"/>
        <v>11326.353411693934</v>
      </c>
      <c r="AH28" s="8">
        <f t="shared" si="61"/>
        <v>11177.978576401585</v>
      </c>
      <c r="AI28" s="8">
        <f t="shared" si="61"/>
        <v>11033.313111991545</v>
      </c>
      <c r="AJ28" s="8">
        <f t="shared" si="61"/>
        <v>10892.264284191757</v>
      </c>
      <c r="AK28" s="8">
        <f t="shared" si="61"/>
        <v>10754.741677086962</v>
      </c>
      <c r="AL28" s="8">
        <f t="shared" si="61"/>
        <v>10620.657135159789</v>
      </c>
      <c r="AM28" s="8">
        <f t="shared" si="61"/>
        <v>10489.924706780794</v>
      </c>
      <c r="AN28" s="8">
        <f t="shared" si="61"/>
        <v>10362.460589111273</v>
      </c>
      <c r="AO28" s="13">
        <f>AO24</f>
        <v>10025.680619965156</v>
      </c>
    </row>
    <row r="29" spans="1:42" ht="15.75" thickBot="1" x14ac:dyDescent="0.3">
      <c r="O29" s="18">
        <f>N28*0.0325+SUM(B26:N26)*(0.0325)</f>
        <v>516.01839584757101</v>
      </c>
      <c r="AB29" s="13">
        <f>AA28*0.0325+O29+SUM(O26:AA26)*(0.0325)</f>
        <v>945.09191210785093</v>
      </c>
      <c r="AO29" s="13">
        <f>AN28*0.0325+AB29+SUM(AB26:AN26)*(0.0325)</f>
        <v>1315.3911738139673</v>
      </c>
    </row>
    <row r="30" spans="1:42" x14ac:dyDescent="0.25">
      <c r="H30" s="42" t="s">
        <v>30</v>
      </c>
      <c r="I30" s="43"/>
      <c r="J30" s="43"/>
      <c r="K30" s="43"/>
      <c r="L30" s="43"/>
      <c r="M30" s="43"/>
      <c r="N30" s="43"/>
      <c r="O30" s="44"/>
      <c r="U30" s="42" t="s">
        <v>30</v>
      </c>
      <c r="V30" s="43"/>
      <c r="W30" s="43"/>
      <c r="X30" s="43"/>
      <c r="Y30" s="43"/>
      <c r="Z30" s="43"/>
      <c r="AA30" s="43"/>
      <c r="AB30" s="44"/>
      <c r="AH30" s="42" t="s">
        <v>30</v>
      </c>
      <c r="AI30" s="43"/>
      <c r="AJ30" s="43"/>
      <c r="AK30" s="43"/>
      <c r="AL30" s="43"/>
      <c r="AM30" s="43"/>
      <c r="AN30" s="43"/>
      <c r="AO30" s="44"/>
    </row>
    <row r="31" spans="1:42" ht="15.75" thickBot="1" x14ac:dyDescent="0.3">
      <c r="H31" s="45"/>
      <c r="I31" s="46"/>
      <c r="J31" s="46"/>
      <c r="K31" s="46"/>
      <c r="L31" s="46"/>
      <c r="M31" s="46"/>
      <c r="N31" s="46"/>
      <c r="O31" s="47"/>
      <c r="U31" s="45"/>
      <c r="V31" s="46"/>
      <c r="W31" s="46"/>
      <c r="X31" s="46"/>
      <c r="Y31" s="46"/>
      <c r="Z31" s="46"/>
      <c r="AA31" s="46"/>
      <c r="AB31" s="47"/>
      <c r="AH31" s="45"/>
      <c r="AI31" s="46"/>
      <c r="AJ31" s="46"/>
      <c r="AK31" s="46"/>
      <c r="AL31" s="46"/>
      <c r="AM31" s="46"/>
      <c r="AN31" s="46"/>
      <c r="AO31" s="47"/>
    </row>
    <row r="32" spans="1:42" x14ac:dyDescent="0.25">
      <c r="H32" s="29" t="s">
        <v>5</v>
      </c>
      <c r="I32" s="30" t="s">
        <v>6</v>
      </c>
      <c r="J32" s="31" t="s">
        <v>7</v>
      </c>
      <c r="K32" s="30" t="s">
        <v>8</v>
      </c>
      <c r="L32" s="30" t="s">
        <v>9</v>
      </c>
      <c r="M32" s="30" t="s">
        <v>10</v>
      </c>
      <c r="N32" s="30" t="s">
        <v>11</v>
      </c>
      <c r="O32" s="32" t="s">
        <v>4</v>
      </c>
      <c r="U32" s="29" t="s">
        <v>5</v>
      </c>
      <c r="V32" s="30" t="s">
        <v>6</v>
      </c>
      <c r="W32" s="31" t="s">
        <v>7</v>
      </c>
      <c r="X32" s="30" t="s">
        <v>8</v>
      </c>
      <c r="Y32" s="30" t="s">
        <v>9</v>
      </c>
      <c r="Z32" s="30" t="s">
        <v>10</v>
      </c>
      <c r="AA32" s="30" t="s">
        <v>11</v>
      </c>
      <c r="AB32" s="32" t="s">
        <v>4</v>
      </c>
      <c r="AH32" s="29" t="s">
        <v>5</v>
      </c>
      <c r="AI32" s="30" t="s">
        <v>6</v>
      </c>
      <c r="AJ32" s="31" t="s">
        <v>7</v>
      </c>
      <c r="AK32" s="30" t="s">
        <v>8</v>
      </c>
      <c r="AL32" s="30" t="s">
        <v>9</v>
      </c>
      <c r="AM32" s="30" t="s">
        <v>10</v>
      </c>
      <c r="AN32" s="30" t="s">
        <v>11</v>
      </c>
      <c r="AO32" s="32" t="s">
        <v>4</v>
      </c>
    </row>
    <row r="33" spans="1:41" ht="15.75" thickBot="1" x14ac:dyDescent="0.3">
      <c r="H33" s="23">
        <f>O11+2*N13*(1-0.0325)</f>
        <v>61982.032677137337</v>
      </c>
      <c r="I33" s="24">
        <f>O17+N19*3*(1-0.0325)</f>
        <v>24109.509344622689</v>
      </c>
      <c r="J33" s="25">
        <f>O24</f>
        <v>15127.413107154614</v>
      </c>
      <c r="K33" s="25">
        <f>O27+O21+O14</f>
        <v>33859.004931354386</v>
      </c>
      <c r="L33" s="25">
        <f>O10+O16+O23+O29</f>
        <v>3579.5823397309823</v>
      </c>
      <c r="M33" s="28">
        <f>O20+O26</f>
        <v>698.45760000000007</v>
      </c>
      <c r="N33" s="28">
        <f>O7</f>
        <v>4644</v>
      </c>
      <c r="O33" s="34">
        <f>SUM(H33:N33)</f>
        <v>144000</v>
      </c>
      <c r="U33" s="23">
        <f>AB11+2*AA13*(1-0.0325)</f>
        <v>55593.920925623737</v>
      </c>
      <c r="V33" s="24">
        <f>AB17+AA19*3*(1-0.0325)</f>
        <v>19908.211302547166</v>
      </c>
      <c r="W33" s="25">
        <f>AB24</f>
        <v>12150.929674517565</v>
      </c>
      <c r="X33" s="25">
        <f>AB27+AB21+AB14</f>
        <v>62698.496057490265</v>
      </c>
      <c r="Y33" s="25">
        <f>AB10+AB16+AB23+AB29</f>
        <v>6885.5447918212922</v>
      </c>
      <c r="Z33" s="28">
        <f>AB20+AB26</f>
        <v>1625.8272480000001</v>
      </c>
      <c r="AA33" s="28">
        <f>AB7</f>
        <v>9137.07</v>
      </c>
      <c r="AB33" s="34">
        <f>SUM(U33:AA33)</f>
        <v>168000.00000000003</v>
      </c>
      <c r="AH33" s="23">
        <f>AO11+2*AN13*(1-0.0325)</f>
        <v>51032.723536982026</v>
      </c>
      <c r="AI33" s="24">
        <f>AO17+AN19*3*(1-0.0325)</f>
        <v>16908.428204845412</v>
      </c>
      <c r="AJ33" s="25">
        <f>AO24</f>
        <v>10025.680619965156</v>
      </c>
      <c r="AK33" s="25">
        <f>AO27+AO21+AO14</f>
        <v>87983.70071801584</v>
      </c>
      <c r="AL33" s="25">
        <f>AO10+AO16+AO23+AO29</f>
        <v>10042.294312751585</v>
      </c>
      <c r="AM33" s="28">
        <f>AO20+AO26</f>
        <v>2523.0573824399999</v>
      </c>
      <c r="AN33" s="28">
        <f>AO7</f>
        <v>13484.115225</v>
      </c>
      <c r="AO33" s="34">
        <f>SUM(AH33:AN33)</f>
        <v>192000</v>
      </c>
    </row>
    <row r="34" spans="1:41" x14ac:dyDescent="0.25">
      <c r="O34" s="35" t="s">
        <v>12</v>
      </c>
      <c r="AB34" s="35" t="s">
        <v>12</v>
      </c>
      <c r="AO34" s="35" t="s">
        <v>12</v>
      </c>
    </row>
    <row r="35" spans="1:41" ht="15.75" thickBot="1" x14ac:dyDescent="0.3">
      <c r="O35" s="36">
        <f>O33-N6*2000</f>
        <v>120000</v>
      </c>
      <c r="AB35" s="36">
        <f>AB33-AA6*2000</f>
        <v>120000.00000000003</v>
      </c>
      <c r="AO35" s="36">
        <f>AO33-AN6*2000</f>
        <v>120000</v>
      </c>
    </row>
    <row r="36" spans="1:41" ht="15.75" thickBot="1" x14ac:dyDescent="0.3"/>
    <row r="37" spans="1:41" ht="27" thickBot="1" x14ac:dyDescent="0.45">
      <c r="A37" s="48" t="s">
        <v>14</v>
      </c>
      <c r="B37" s="49"/>
    </row>
    <row r="38" spans="1:41" x14ac:dyDescent="0.25">
      <c r="A38" s="1" t="s">
        <v>18</v>
      </c>
      <c r="B38" s="1"/>
      <c r="C38" s="1">
        <v>2000</v>
      </c>
      <c r="D38" s="1">
        <v>2000</v>
      </c>
      <c r="E38" s="1">
        <v>2000</v>
      </c>
      <c r="F38" s="1">
        <v>2000</v>
      </c>
      <c r="G38" s="1">
        <v>2000</v>
      </c>
      <c r="H38" s="1">
        <v>2000</v>
      </c>
      <c r="I38" s="1">
        <v>2000</v>
      </c>
      <c r="J38" s="1">
        <v>2000</v>
      </c>
      <c r="K38" s="1">
        <v>2000</v>
      </c>
      <c r="L38" s="1">
        <v>2000</v>
      </c>
      <c r="M38" s="1">
        <v>2000</v>
      </c>
      <c r="N38" s="1">
        <v>2000</v>
      </c>
      <c r="O38" s="1"/>
      <c r="P38" s="1">
        <v>2000</v>
      </c>
      <c r="Q38" s="1">
        <v>2000</v>
      </c>
      <c r="R38" s="1">
        <v>2000</v>
      </c>
      <c r="S38" s="1">
        <v>2000</v>
      </c>
      <c r="T38" s="1">
        <v>2000</v>
      </c>
      <c r="U38" s="1">
        <v>2000</v>
      </c>
      <c r="V38" s="1">
        <v>2000</v>
      </c>
      <c r="W38" s="1">
        <v>2000</v>
      </c>
      <c r="X38" s="1">
        <v>2000</v>
      </c>
      <c r="Y38" s="1">
        <v>2000</v>
      </c>
      <c r="Z38" s="1">
        <v>2000</v>
      </c>
      <c r="AA38" s="1">
        <v>2000</v>
      </c>
      <c r="AB38" s="1"/>
      <c r="AC38" s="1">
        <v>2000</v>
      </c>
      <c r="AD38" s="1">
        <v>2000</v>
      </c>
      <c r="AE38" s="1">
        <v>2000</v>
      </c>
      <c r="AF38" s="1">
        <v>2000</v>
      </c>
      <c r="AG38" s="1">
        <v>2000</v>
      </c>
      <c r="AH38" s="1">
        <v>2000</v>
      </c>
      <c r="AI38" s="1">
        <v>2000</v>
      </c>
      <c r="AJ38" s="1">
        <v>2000</v>
      </c>
      <c r="AK38" s="1">
        <v>2000</v>
      </c>
      <c r="AL38" s="1">
        <v>2000</v>
      </c>
      <c r="AM38" s="1">
        <v>2000</v>
      </c>
      <c r="AN38" s="1">
        <v>2000</v>
      </c>
      <c r="AO38" s="1"/>
    </row>
    <row r="39" spans="1:41" x14ac:dyDescent="0.25">
      <c r="A39" s="27" t="s">
        <v>22</v>
      </c>
      <c r="B39" s="27">
        <v>0</v>
      </c>
      <c r="C39" s="27">
        <v>1</v>
      </c>
      <c r="D39" s="27">
        <v>2</v>
      </c>
      <c r="E39" s="27">
        <v>3</v>
      </c>
      <c r="F39" s="27">
        <v>4</v>
      </c>
      <c r="G39" s="27">
        <v>5</v>
      </c>
      <c r="H39" s="27">
        <v>6</v>
      </c>
      <c r="I39" s="27">
        <v>7</v>
      </c>
      <c r="J39" s="27">
        <v>8</v>
      </c>
      <c r="K39" s="27">
        <v>9</v>
      </c>
      <c r="L39" s="27">
        <v>10</v>
      </c>
      <c r="M39" s="27">
        <v>11</v>
      </c>
      <c r="N39" s="27">
        <v>12</v>
      </c>
      <c r="O39" s="33" t="s">
        <v>21</v>
      </c>
      <c r="P39" s="27">
        <v>13</v>
      </c>
      <c r="Q39" s="27">
        <v>14</v>
      </c>
      <c r="R39" s="27">
        <v>15</v>
      </c>
      <c r="S39" s="27">
        <v>16</v>
      </c>
      <c r="T39" s="27">
        <v>17</v>
      </c>
      <c r="U39" s="27">
        <v>18</v>
      </c>
      <c r="V39" s="27">
        <v>19</v>
      </c>
      <c r="W39" s="27">
        <v>20</v>
      </c>
      <c r="X39" s="27">
        <v>21</v>
      </c>
      <c r="Y39" s="27">
        <v>22</v>
      </c>
      <c r="Z39" s="27">
        <v>23</v>
      </c>
      <c r="AA39" s="27">
        <v>24</v>
      </c>
      <c r="AB39" s="33" t="s">
        <v>21</v>
      </c>
      <c r="AC39" s="27">
        <v>25</v>
      </c>
      <c r="AD39" s="27">
        <v>26</v>
      </c>
      <c r="AE39" s="27">
        <v>27</v>
      </c>
      <c r="AF39" s="27">
        <v>28</v>
      </c>
      <c r="AG39" s="27">
        <v>29</v>
      </c>
      <c r="AH39" s="27">
        <v>30</v>
      </c>
      <c r="AI39" s="27">
        <v>31</v>
      </c>
      <c r="AJ39" s="27">
        <v>32</v>
      </c>
      <c r="AK39" s="27">
        <v>33</v>
      </c>
      <c r="AL39" s="27">
        <v>34</v>
      </c>
      <c r="AM39" s="27">
        <v>35</v>
      </c>
      <c r="AN39" s="27">
        <v>36</v>
      </c>
      <c r="AO39" s="33" t="s">
        <v>21</v>
      </c>
    </row>
    <row r="40" spans="1:41" x14ac:dyDescent="0.25">
      <c r="A40" s="27" t="s">
        <v>23</v>
      </c>
      <c r="B40" s="27">
        <v>0</v>
      </c>
      <c r="C40" s="27">
        <f>B42</f>
        <v>0</v>
      </c>
      <c r="D40" s="27">
        <f t="shared" ref="D40:N40" si="62">C42</f>
        <v>400</v>
      </c>
      <c r="E40" s="27">
        <f t="shared" si="62"/>
        <v>800</v>
      </c>
      <c r="F40" s="27">
        <f t="shared" si="62"/>
        <v>1200</v>
      </c>
      <c r="G40" s="27">
        <f t="shared" si="62"/>
        <v>1600</v>
      </c>
      <c r="H40" s="27">
        <f t="shared" si="62"/>
        <v>2000</v>
      </c>
      <c r="I40" s="27">
        <f t="shared" si="62"/>
        <v>2400</v>
      </c>
      <c r="J40" s="27">
        <f t="shared" si="62"/>
        <v>2800</v>
      </c>
      <c r="K40" s="27">
        <f t="shared" si="62"/>
        <v>3200</v>
      </c>
      <c r="L40" s="27">
        <f t="shared" si="62"/>
        <v>3600</v>
      </c>
      <c r="M40" s="27">
        <f t="shared" si="62"/>
        <v>4000</v>
      </c>
      <c r="N40" s="27">
        <f t="shared" si="62"/>
        <v>4400</v>
      </c>
      <c r="O40" s="33">
        <f>N42*(1-0.0325)</f>
        <v>4644</v>
      </c>
      <c r="P40" s="27">
        <f>O42</f>
        <v>4644</v>
      </c>
      <c r="Q40" s="27">
        <f t="shared" ref="Q40:AA40" si="63">P42</f>
        <v>5044</v>
      </c>
      <c r="R40" s="27">
        <f t="shared" si="63"/>
        <v>5444</v>
      </c>
      <c r="S40" s="27">
        <f t="shared" si="63"/>
        <v>5844</v>
      </c>
      <c r="T40" s="27">
        <f t="shared" si="63"/>
        <v>6244</v>
      </c>
      <c r="U40" s="27">
        <f t="shared" si="63"/>
        <v>6644</v>
      </c>
      <c r="V40" s="27">
        <f t="shared" si="63"/>
        <v>7044</v>
      </c>
      <c r="W40" s="27">
        <f t="shared" si="63"/>
        <v>7444</v>
      </c>
      <c r="X40" s="27">
        <f t="shared" si="63"/>
        <v>7844</v>
      </c>
      <c r="Y40" s="27">
        <f t="shared" si="63"/>
        <v>8244</v>
      </c>
      <c r="Z40" s="27">
        <f t="shared" si="63"/>
        <v>8644</v>
      </c>
      <c r="AA40" s="27">
        <f t="shared" si="63"/>
        <v>9044</v>
      </c>
      <c r="AB40" s="33">
        <f>AA42*(1-0.0325)</f>
        <v>9137.07</v>
      </c>
      <c r="AC40" s="27">
        <f>AB42</f>
        <v>9137.07</v>
      </c>
      <c r="AD40" s="27">
        <f t="shared" ref="AD40:AN40" si="64">AC42</f>
        <v>9537.07</v>
      </c>
      <c r="AE40" s="27">
        <f t="shared" si="64"/>
        <v>9937.07</v>
      </c>
      <c r="AF40" s="27">
        <f t="shared" si="64"/>
        <v>10337.07</v>
      </c>
      <c r="AG40" s="27">
        <f t="shared" si="64"/>
        <v>10737.07</v>
      </c>
      <c r="AH40" s="27">
        <f t="shared" si="64"/>
        <v>11137.07</v>
      </c>
      <c r="AI40" s="27">
        <f t="shared" si="64"/>
        <v>11537.07</v>
      </c>
      <c r="AJ40" s="27">
        <f t="shared" si="64"/>
        <v>11937.07</v>
      </c>
      <c r="AK40" s="27">
        <f t="shared" si="64"/>
        <v>12337.07</v>
      </c>
      <c r="AL40" s="27">
        <f t="shared" si="64"/>
        <v>12737.07</v>
      </c>
      <c r="AM40" s="27">
        <f t="shared" si="64"/>
        <v>13137.07</v>
      </c>
      <c r="AN40" s="27">
        <f t="shared" si="64"/>
        <v>13537.07</v>
      </c>
      <c r="AO40" s="33">
        <f>AN42*(1-0.0325)</f>
        <v>13484.115225</v>
      </c>
    </row>
    <row r="41" spans="1:41" x14ac:dyDescent="0.25">
      <c r="A41" s="27" t="s">
        <v>26</v>
      </c>
      <c r="B41" s="27">
        <v>0</v>
      </c>
      <c r="C41" s="27">
        <f>C38*0.2</f>
        <v>400</v>
      </c>
      <c r="D41" s="27">
        <f t="shared" ref="D41:N41" si="65">D38*0.2</f>
        <v>400</v>
      </c>
      <c r="E41" s="27">
        <f t="shared" si="65"/>
        <v>400</v>
      </c>
      <c r="F41" s="27">
        <f t="shared" si="65"/>
        <v>400</v>
      </c>
      <c r="G41" s="27">
        <f t="shared" si="65"/>
        <v>400</v>
      </c>
      <c r="H41" s="27">
        <f t="shared" si="65"/>
        <v>400</v>
      </c>
      <c r="I41" s="27">
        <f t="shared" si="65"/>
        <v>400</v>
      </c>
      <c r="J41" s="27">
        <f t="shared" si="65"/>
        <v>400</v>
      </c>
      <c r="K41" s="27">
        <f t="shared" si="65"/>
        <v>400</v>
      </c>
      <c r="L41" s="27">
        <f t="shared" si="65"/>
        <v>400</v>
      </c>
      <c r="M41" s="27">
        <f t="shared" si="65"/>
        <v>400</v>
      </c>
      <c r="N41" s="27">
        <f t="shared" si="65"/>
        <v>400</v>
      </c>
      <c r="O41" s="33">
        <v>0</v>
      </c>
      <c r="P41" s="27">
        <f>P38*0.2</f>
        <v>400</v>
      </c>
      <c r="Q41" s="27">
        <f t="shared" ref="Q41:AA41" si="66">Q38*0.2</f>
        <v>400</v>
      </c>
      <c r="R41" s="27">
        <f t="shared" si="66"/>
        <v>400</v>
      </c>
      <c r="S41" s="27">
        <f t="shared" si="66"/>
        <v>400</v>
      </c>
      <c r="T41" s="27">
        <f t="shared" si="66"/>
        <v>400</v>
      </c>
      <c r="U41" s="27">
        <f t="shared" si="66"/>
        <v>400</v>
      </c>
      <c r="V41" s="27">
        <f t="shared" si="66"/>
        <v>400</v>
      </c>
      <c r="W41" s="27">
        <f t="shared" si="66"/>
        <v>400</v>
      </c>
      <c r="X41" s="27">
        <f t="shared" si="66"/>
        <v>400</v>
      </c>
      <c r="Y41" s="27">
        <f t="shared" si="66"/>
        <v>400</v>
      </c>
      <c r="Z41" s="27">
        <f t="shared" si="66"/>
        <v>400</v>
      </c>
      <c r="AA41" s="27">
        <f t="shared" si="66"/>
        <v>400</v>
      </c>
      <c r="AB41" s="33">
        <v>0</v>
      </c>
      <c r="AC41" s="27">
        <f>AC38*0.2</f>
        <v>400</v>
      </c>
      <c r="AD41" s="27">
        <f t="shared" ref="AD41:AN41" si="67">AD38*0.2</f>
        <v>400</v>
      </c>
      <c r="AE41" s="27">
        <f t="shared" si="67"/>
        <v>400</v>
      </c>
      <c r="AF41" s="27">
        <f t="shared" si="67"/>
        <v>400</v>
      </c>
      <c r="AG41" s="27">
        <f t="shared" si="67"/>
        <v>400</v>
      </c>
      <c r="AH41" s="27">
        <f t="shared" si="67"/>
        <v>400</v>
      </c>
      <c r="AI41" s="27">
        <f t="shared" si="67"/>
        <v>400</v>
      </c>
      <c r="AJ41" s="27">
        <f t="shared" si="67"/>
        <v>400</v>
      </c>
      <c r="AK41" s="27">
        <f t="shared" si="67"/>
        <v>400</v>
      </c>
      <c r="AL41" s="27">
        <f t="shared" si="67"/>
        <v>400</v>
      </c>
      <c r="AM41" s="27">
        <f t="shared" si="67"/>
        <v>400</v>
      </c>
      <c r="AN41" s="27">
        <f t="shared" si="67"/>
        <v>400</v>
      </c>
      <c r="AO41" s="33">
        <v>0</v>
      </c>
    </row>
    <row r="42" spans="1:41" x14ac:dyDescent="0.25">
      <c r="A42" s="27" t="s">
        <v>1</v>
      </c>
      <c r="B42" s="27">
        <v>0</v>
      </c>
      <c r="C42" s="27">
        <f>C40+C41</f>
        <v>400</v>
      </c>
      <c r="D42" s="27">
        <f t="shared" ref="D42:N42" si="68">D40+D41</f>
        <v>800</v>
      </c>
      <c r="E42" s="27">
        <f t="shared" si="68"/>
        <v>1200</v>
      </c>
      <c r="F42" s="27">
        <f t="shared" si="68"/>
        <v>1600</v>
      </c>
      <c r="G42" s="27">
        <f t="shared" si="68"/>
        <v>2000</v>
      </c>
      <c r="H42" s="27">
        <f t="shared" si="68"/>
        <v>2400</v>
      </c>
      <c r="I42" s="27">
        <f t="shared" si="68"/>
        <v>2800</v>
      </c>
      <c r="J42" s="27">
        <f t="shared" si="68"/>
        <v>3200</v>
      </c>
      <c r="K42" s="27">
        <f t="shared" si="68"/>
        <v>3600</v>
      </c>
      <c r="L42" s="27">
        <f t="shared" si="68"/>
        <v>4000</v>
      </c>
      <c r="M42" s="27">
        <f t="shared" si="68"/>
        <v>4400</v>
      </c>
      <c r="N42" s="27">
        <f t="shared" si="68"/>
        <v>4800</v>
      </c>
      <c r="O42" s="33">
        <f>O40</f>
        <v>4644</v>
      </c>
      <c r="P42" s="27">
        <f>P40+P41</f>
        <v>5044</v>
      </c>
      <c r="Q42" s="27">
        <f t="shared" ref="Q42:AA42" si="69">Q40+Q41</f>
        <v>5444</v>
      </c>
      <c r="R42" s="27">
        <f t="shared" si="69"/>
        <v>5844</v>
      </c>
      <c r="S42" s="27">
        <f t="shared" si="69"/>
        <v>6244</v>
      </c>
      <c r="T42" s="27">
        <f t="shared" si="69"/>
        <v>6644</v>
      </c>
      <c r="U42" s="27">
        <f t="shared" si="69"/>
        <v>7044</v>
      </c>
      <c r="V42" s="27">
        <f t="shared" si="69"/>
        <v>7444</v>
      </c>
      <c r="W42" s="27">
        <f t="shared" si="69"/>
        <v>7844</v>
      </c>
      <c r="X42" s="27">
        <f t="shared" si="69"/>
        <v>8244</v>
      </c>
      <c r="Y42" s="27">
        <f t="shared" si="69"/>
        <v>8644</v>
      </c>
      <c r="Z42" s="27">
        <f t="shared" si="69"/>
        <v>9044</v>
      </c>
      <c r="AA42" s="27">
        <f t="shared" si="69"/>
        <v>9444</v>
      </c>
      <c r="AB42" s="33">
        <f>AB40</f>
        <v>9137.07</v>
      </c>
      <c r="AC42" s="27">
        <f>AC40+AC41</f>
        <v>9537.07</v>
      </c>
      <c r="AD42" s="27">
        <f t="shared" ref="AD42:AN42" si="70">AD40+AD41</f>
        <v>9937.07</v>
      </c>
      <c r="AE42" s="27">
        <f t="shared" si="70"/>
        <v>10337.07</v>
      </c>
      <c r="AF42" s="27">
        <f t="shared" si="70"/>
        <v>10737.07</v>
      </c>
      <c r="AG42" s="27">
        <f t="shared" si="70"/>
        <v>11137.07</v>
      </c>
      <c r="AH42" s="27">
        <f t="shared" si="70"/>
        <v>11537.07</v>
      </c>
      <c r="AI42" s="27">
        <f t="shared" si="70"/>
        <v>11937.07</v>
      </c>
      <c r="AJ42" s="27">
        <f t="shared" si="70"/>
        <v>12337.07</v>
      </c>
      <c r="AK42" s="27">
        <f t="shared" si="70"/>
        <v>12737.07</v>
      </c>
      <c r="AL42" s="27">
        <f t="shared" si="70"/>
        <v>13137.07</v>
      </c>
      <c r="AM42" s="27">
        <f t="shared" si="70"/>
        <v>13537.07</v>
      </c>
      <c r="AN42" s="27">
        <f t="shared" si="70"/>
        <v>13937.07</v>
      </c>
      <c r="AO42" s="33">
        <f>AO40</f>
        <v>13484.115225</v>
      </c>
    </row>
    <row r="43" spans="1:41" x14ac:dyDescent="0.25">
      <c r="A43" s="1" t="s">
        <v>18</v>
      </c>
      <c r="B43" s="1">
        <v>0</v>
      </c>
      <c r="C43" s="1">
        <f>C38*0.8</f>
        <v>1600</v>
      </c>
      <c r="D43" s="1">
        <f t="shared" ref="D43:L43" si="71">D38*0.8</f>
        <v>1600</v>
      </c>
      <c r="E43" s="1">
        <f t="shared" si="71"/>
        <v>1600</v>
      </c>
      <c r="F43" s="1">
        <f t="shared" si="71"/>
        <v>1600</v>
      </c>
      <c r="G43" s="1">
        <f t="shared" si="71"/>
        <v>1600</v>
      </c>
      <c r="H43" s="1">
        <f t="shared" si="71"/>
        <v>1600</v>
      </c>
      <c r="I43" s="1">
        <f t="shared" si="71"/>
        <v>1600</v>
      </c>
      <c r="J43" s="1">
        <f t="shared" si="71"/>
        <v>1600</v>
      </c>
      <c r="K43" s="1">
        <f t="shared" si="71"/>
        <v>1600</v>
      </c>
      <c r="L43" s="1">
        <f t="shared" si="71"/>
        <v>1600</v>
      </c>
      <c r="M43" s="1">
        <f>M38*0.8</f>
        <v>1600</v>
      </c>
      <c r="N43" s="1">
        <f>N38*0.8</f>
        <v>1600</v>
      </c>
      <c r="O43" s="33">
        <f>N42*0.0325</f>
        <v>156</v>
      </c>
      <c r="P43" s="1">
        <f>P38*0.8</f>
        <v>1600</v>
      </c>
      <c r="Q43" s="1">
        <f t="shared" ref="Q43:Z43" si="72">Q38*0.8</f>
        <v>1600</v>
      </c>
      <c r="R43" s="1">
        <f t="shared" si="72"/>
        <v>1600</v>
      </c>
      <c r="S43" s="1">
        <f t="shared" si="72"/>
        <v>1600</v>
      </c>
      <c r="T43" s="1">
        <f t="shared" si="72"/>
        <v>1600</v>
      </c>
      <c r="U43" s="1">
        <f t="shared" si="72"/>
        <v>1600</v>
      </c>
      <c r="V43" s="1">
        <f t="shared" si="72"/>
        <v>1600</v>
      </c>
      <c r="W43" s="1">
        <f t="shared" si="72"/>
        <v>1600</v>
      </c>
      <c r="X43" s="1">
        <f t="shared" si="72"/>
        <v>1600</v>
      </c>
      <c r="Y43" s="1">
        <f t="shared" si="72"/>
        <v>1600</v>
      </c>
      <c r="Z43" s="1">
        <f>Z38*0.8</f>
        <v>1600</v>
      </c>
      <c r="AA43" s="1">
        <f>AA38*0.8</f>
        <v>1600</v>
      </c>
      <c r="AB43" s="33">
        <f>AA42*0.0325+O43</f>
        <v>462.93</v>
      </c>
      <c r="AC43" s="1">
        <f>AC38*0.8</f>
        <v>1600</v>
      </c>
      <c r="AD43" s="1">
        <f t="shared" ref="AD43:AM43" si="73">AD38*0.8</f>
        <v>1600</v>
      </c>
      <c r="AE43" s="1">
        <f t="shared" si="73"/>
        <v>1600</v>
      </c>
      <c r="AF43" s="1">
        <f t="shared" si="73"/>
        <v>1600</v>
      </c>
      <c r="AG43" s="1">
        <f t="shared" si="73"/>
        <v>1600</v>
      </c>
      <c r="AH43" s="1">
        <f t="shared" si="73"/>
        <v>1600</v>
      </c>
      <c r="AI43" s="1">
        <f t="shared" si="73"/>
        <v>1600</v>
      </c>
      <c r="AJ43" s="1">
        <f t="shared" si="73"/>
        <v>1600</v>
      </c>
      <c r="AK43" s="1">
        <f t="shared" si="73"/>
        <v>1600</v>
      </c>
      <c r="AL43" s="1">
        <f t="shared" si="73"/>
        <v>1600</v>
      </c>
      <c r="AM43" s="1">
        <f>AM38*0.8</f>
        <v>1600</v>
      </c>
      <c r="AN43" s="1">
        <f>AN38*0.8</f>
        <v>1600</v>
      </c>
      <c r="AO43" s="33">
        <f>AN42*0.0325+AB43</f>
        <v>915.88477499999999</v>
      </c>
    </row>
    <row r="44" spans="1:41" x14ac:dyDescent="0.25">
      <c r="A44" s="2" t="s">
        <v>23</v>
      </c>
      <c r="B44" s="2">
        <v>65000</v>
      </c>
      <c r="C44" s="2">
        <f>B48</f>
        <v>65000</v>
      </c>
      <c r="D44" s="2">
        <f t="shared" ref="D44:N44" si="74">C48</f>
        <v>64467</v>
      </c>
      <c r="E44" s="2">
        <f t="shared" si="74"/>
        <v>63947.324999999997</v>
      </c>
      <c r="F44" s="2">
        <f t="shared" si="74"/>
        <v>63440.641874999994</v>
      </c>
      <c r="G44" s="2">
        <f t="shared" si="74"/>
        <v>62946.62582812499</v>
      </c>
      <c r="H44" s="2">
        <f t="shared" si="74"/>
        <v>62464.960182421863</v>
      </c>
      <c r="I44" s="2">
        <f t="shared" si="74"/>
        <v>61995.336177861318</v>
      </c>
      <c r="J44" s="2">
        <f t="shared" si="74"/>
        <v>61537.452773414785</v>
      </c>
      <c r="K44" s="2">
        <f t="shared" si="74"/>
        <v>61091.016454079414</v>
      </c>
      <c r="L44" s="2">
        <f t="shared" si="74"/>
        <v>60655.74104272743</v>
      </c>
      <c r="M44" s="2">
        <f t="shared" si="74"/>
        <v>60231.347516659247</v>
      </c>
      <c r="N44" s="2">
        <f t="shared" si="74"/>
        <v>59817.563828742765</v>
      </c>
      <c r="O44" s="3">
        <f>N48*(1-0.0325)</f>
        <v>57483.165679200909</v>
      </c>
      <c r="P44" s="2">
        <f>O48</f>
        <v>57483.165679200909</v>
      </c>
      <c r="Q44" s="2">
        <f t="shared" ref="Q44:AA44" si="75">P48</f>
        <v>57138.086537220886</v>
      </c>
      <c r="R44" s="2">
        <f t="shared" si="75"/>
        <v>56801.634373790366</v>
      </c>
      <c r="S44" s="2">
        <f t="shared" si="75"/>
        <v>56473.593514445609</v>
      </c>
      <c r="T44" s="2">
        <f t="shared" si="75"/>
        <v>56153.753676584471</v>
      </c>
      <c r="U44" s="2">
        <f t="shared" si="75"/>
        <v>55841.909834669859</v>
      </c>
      <c r="V44" s="2">
        <f t="shared" si="75"/>
        <v>55537.862088803115</v>
      </c>
      <c r="W44" s="2">
        <f t="shared" si="75"/>
        <v>55241.415536583037</v>
      </c>
      <c r="X44" s="2">
        <f t="shared" si="75"/>
        <v>54952.380148168464</v>
      </c>
      <c r="Y44" s="2">
        <f t="shared" si="75"/>
        <v>54670.570644464249</v>
      </c>
      <c r="Z44" s="2">
        <f t="shared" si="75"/>
        <v>54395.806378352645</v>
      </c>
      <c r="AA44" s="2">
        <f t="shared" si="75"/>
        <v>54127.911218893831</v>
      </c>
      <c r="AB44" s="3">
        <f>AA48*(1-0.0325)</f>
        <v>52116.045251672789</v>
      </c>
      <c r="AC44" s="2">
        <f>AB48</f>
        <v>52116.045251672789</v>
      </c>
      <c r="AD44" s="2">
        <f t="shared" ref="AD44:AN44" si="76">AC48</f>
        <v>51905.144120380966</v>
      </c>
      <c r="AE44" s="2">
        <f t="shared" si="76"/>
        <v>51699.515517371445</v>
      </c>
      <c r="AF44" s="2">
        <f t="shared" si="76"/>
        <v>51499.027629437158</v>
      </c>
      <c r="AG44" s="2">
        <f t="shared" si="76"/>
        <v>51303.551938701232</v>
      </c>
      <c r="AH44" s="2">
        <f t="shared" si="76"/>
        <v>51112.963140233704</v>
      </c>
      <c r="AI44" s="2">
        <f t="shared" si="76"/>
        <v>50927.139061727859</v>
      </c>
      <c r="AJ44" s="2">
        <f t="shared" si="76"/>
        <v>50745.960585184665</v>
      </c>
      <c r="AK44" s="2">
        <f t="shared" si="76"/>
        <v>50569.311570555044</v>
      </c>
      <c r="AL44" s="2">
        <f t="shared" si="76"/>
        <v>50397.078781291166</v>
      </c>
      <c r="AM44" s="2">
        <f t="shared" si="76"/>
        <v>50229.151811758886</v>
      </c>
      <c r="AN44" s="2">
        <f t="shared" si="76"/>
        <v>50065.423016464913</v>
      </c>
      <c r="AO44" s="3">
        <f>AN48*(1-0.0325)</f>
        <v>48283.849349219061</v>
      </c>
    </row>
    <row r="45" spans="1:41" x14ac:dyDescent="0.25">
      <c r="A45" s="2" t="s">
        <v>26</v>
      </c>
      <c r="B45" s="2">
        <v>0</v>
      </c>
      <c r="C45" s="2">
        <f>C43*0.7</f>
        <v>1120</v>
      </c>
      <c r="D45" s="2">
        <f>D43*0.7</f>
        <v>1120</v>
      </c>
      <c r="E45" s="2">
        <f>E43*0.7</f>
        <v>1120</v>
      </c>
      <c r="F45" s="2">
        <f>F43*0.7</f>
        <v>1120</v>
      </c>
      <c r="G45" s="2">
        <f>G43*0.7</f>
        <v>1120</v>
      </c>
      <c r="H45" s="2">
        <f>H43*0.7</f>
        <v>1120</v>
      </c>
      <c r="I45" s="2">
        <f>I43*0.7</f>
        <v>1120</v>
      </c>
      <c r="J45" s="2">
        <f>J43*0.7</f>
        <v>1120</v>
      </c>
      <c r="K45" s="2">
        <f>K43*0.7</f>
        <v>1120</v>
      </c>
      <c r="L45" s="2">
        <f>L43*0.7</f>
        <v>1120</v>
      </c>
      <c r="M45" s="2">
        <f>M43*0.7</f>
        <v>1120</v>
      </c>
      <c r="N45" s="2">
        <f>N43*0.7</f>
        <v>1120</v>
      </c>
      <c r="O45" s="3">
        <v>0</v>
      </c>
      <c r="P45" s="2">
        <f>P43*0.7</f>
        <v>1120</v>
      </c>
      <c r="Q45" s="2">
        <f>Q43*0.7</f>
        <v>1120</v>
      </c>
      <c r="R45" s="2">
        <f>R43*0.7</f>
        <v>1120</v>
      </c>
      <c r="S45" s="2">
        <f>S43*0.7</f>
        <v>1120</v>
      </c>
      <c r="T45" s="2">
        <f>T43*0.7</f>
        <v>1120</v>
      </c>
      <c r="U45" s="2">
        <f>U43*0.7</f>
        <v>1120</v>
      </c>
      <c r="V45" s="2">
        <f>V43*0.7</f>
        <v>1120</v>
      </c>
      <c r="W45" s="2">
        <f>W43*0.7</f>
        <v>1120</v>
      </c>
      <c r="X45" s="2">
        <f>X43*0.7</f>
        <v>1120</v>
      </c>
      <c r="Y45" s="2">
        <f>Y43*0.7</f>
        <v>1120</v>
      </c>
      <c r="Z45" s="2">
        <f>Z43*0.7</f>
        <v>1120</v>
      </c>
      <c r="AA45" s="2">
        <f>AA43*0.7</f>
        <v>1120</v>
      </c>
      <c r="AB45" s="3">
        <v>0</v>
      </c>
      <c r="AC45" s="2">
        <f>AC43*0.7</f>
        <v>1120</v>
      </c>
      <c r="AD45" s="2">
        <f>AD43*0.7</f>
        <v>1120</v>
      </c>
      <c r="AE45" s="2">
        <f>AE43*0.7</f>
        <v>1120</v>
      </c>
      <c r="AF45" s="2">
        <f>AF43*0.7</f>
        <v>1120</v>
      </c>
      <c r="AG45" s="2">
        <f>AG43*0.7</f>
        <v>1120</v>
      </c>
      <c r="AH45" s="2">
        <f>AH43*0.7</f>
        <v>1120</v>
      </c>
      <c r="AI45" s="2">
        <f>AI43*0.7</f>
        <v>1120</v>
      </c>
      <c r="AJ45" s="2">
        <f>AJ43*0.7</f>
        <v>1120</v>
      </c>
      <c r="AK45" s="2">
        <f>AK43*0.7</f>
        <v>1120</v>
      </c>
      <c r="AL45" s="2">
        <f>AL43*0.7</f>
        <v>1120</v>
      </c>
      <c r="AM45" s="2">
        <f>AM43*0.7</f>
        <v>1120</v>
      </c>
      <c r="AN45" s="2">
        <f>AN43*0.7</f>
        <v>1120</v>
      </c>
      <c r="AO45" s="3">
        <v>0</v>
      </c>
    </row>
    <row r="46" spans="1:41" x14ac:dyDescent="0.25">
      <c r="A46" s="2" t="s">
        <v>27</v>
      </c>
      <c r="B46" s="2">
        <v>0</v>
      </c>
      <c r="C46" s="2">
        <f>C43*0.3</f>
        <v>480</v>
      </c>
      <c r="D46" s="2">
        <f>D43*0.3</f>
        <v>480</v>
      </c>
      <c r="E46" s="2">
        <f>E43*0.3</f>
        <v>480</v>
      </c>
      <c r="F46" s="2">
        <f>F43*0.3</f>
        <v>480</v>
      </c>
      <c r="G46" s="2">
        <f>G43*0.3</f>
        <v>480</v>
      </c>
      <c r="H46" s="2">
        <f>H43*0.3</f>
        <v>480</v>
      </c>
      <c r="I46" s="2">
        <f>I43*0.3</f>
        <v>480</v>
      </c>
      <c r="J46" s="2">
        <f>J43*0.3</f>
        <v>480</v>
      </c>
      <c r="K46" s="2">
        <f>K43*0.3</f>
        <v>480</v>
      </c>
      <c r="L46" s="2">
        <f>L43*0.3</f>
        <v>480</v>
      </c>
      <c r="M46" s="2">
        <f>M43*0.3</f>
        <v>480</v>
      </c>
      <c r="N46" s="2">
        <f>N43*0.3</f>
        <v>480</v>
      </c>
      <c r="O46" s="3">
        <v>0</v>
      </c>
      <c r="P46" s="2">
        <f>P43*0.3</f>
        <v>480</v>
      </c>
      <c r="Q46" s="2">
        <f>Q43*0.3</f>
        <v>480</v>
      </c>
      <c r="R46" s="2">
        <f>R43*0.3</f>
        <v>480</v>
      </c>
      <c r="S46" s="2">
        <f>S43*0.3</f>
        <v>480</v>
      </c>
      <c r="T46" s="2">
        <f>T43*0.3</f>
        <v>480</v>
      </c>
      <c r="U46" s="2">
        <f>U43*0.3</f>
        <v>480</v>
      </c>
      <c r="V46" s="2">
        <f>V43*0.3</f>
        <v>480</v>
      </c>
      <c r="W46" s="2">
        <f>W43*0.3</f>
        <v>480</v>
      </c>
      <c r="X46" s="2">
        <f>X43*0.3</f>
        <v>480</v>
      </c>
      <c r="Y46" s="2">
        <f>Y43*0.3</f>
        <v>480</v>
      </c>
      <c r="Z46" s="2">
        <f>Z43*0.3</f>
        <v>480</v>
      </c>
      <c r="AA46" s="2">
        <f>AA43*0.3</f>
        <v>480</v>
      </c>
      <c r="AB46" s="3">
        <v>0</v>
      </c>
      <c r="AC46" s="2">
        <f>AC43*0.3</f>
        <v>480</v>
      </c>
      <c r="AD46" s="2">
        <f>AD43*0.3</f>
        <v>480</v>
      </c>
      <c r="AE46" s="2">
        <f>AE43*0.3</f>
        <v>480</v>
      </c>
      <c r="AF46" s="2">
        <f>AF43*0.3</f>
        <v>480</v>
      </c>
      <c r="AG46" s="2">
        <f>AG43*0.3</f>
        <v>480</v>
      </c>
      <c r="AH46" s="2">
        <f>AH43*0.3</f>
        <v>480</v>
      </c>
      <c r="AI46" s="2">
        <f>AI43*0.3</f>
        <v>480</v>
      </c>
      <c r="AJ46" s="2">
        <f>AJ43*0.3</f>
        <v>480</v>
      </c>
      <c r="AK46" s="2">
        <f>AK43*0.3</f>
        <v>480</v>
      </c>
      <c r="AL46" s="2">
        <f>AL43*0.3</f>
        <v>480</v>
      </c>
      <c r="AM46" s="2">
        <f>AM43*0.3</f>
        <v>480</v>
      </c>
      <c r="AN46" s="2">
        <f>AN43*0.3</f>
        <v>480</v>
      </c>
      <c r="AO46" s="3">
        <v>0</v>
      </c>
    </row>
    <row r="47" spans="1:41" x14ac:dyDescent="0.25">
      <c r="A47" s="2" t="s">
        <v>24</v>
      </c>
      <c r="B47" s="2">
        <v>0</v>
      </c>
      <c r="C47" s="2">
        <f>(C44+C45)*0.025</f>
        <v>1653</v>
      </c>
      <c r="D47" s="2">
        <f t="shared" ref="D47:N47" si="77">(D44+D45)*0.025</f>
        <v>1639.6750000000002</v>
      </c>
      <c r="E47" s="2">
        <f t="shared" si="77"/>
        <v>1626.683125</v>
      </c>
      <c r="F47" s="2">
        <f t="shared" si="77"/>
        <v>1614.016046875</v>
      </c>
      <c r="G47" s="2">
        <f t="shared" si="77"/>
        <v>1601.6656457031249</v>
      </c>
      <c r="H47" s="2">
        <f t="shared" si="77"/>
        <v>1589.6240045605466</v>
      </c>
      <c r="I47" s="2">
        <f t="shared" si="77"/>
        <v>1577.8834044465329</v>
      </c>
      <c r="J47" s="2">
        <f t="shared" si="77"/>
        <v>1566.4363193353697</v>
      </c>
      <c r="K47" s="2">
        <f t="shared" si="77"/>
        <v>1555.2754113519854</v>
      </c>
      <c r="L47" s="2">
        <f t="shared" si="77"/>
        <v>1544.3935260681858</v>
      </c>
      <c r="M47" s="2">
        <f t="shared" si="77"/>
        <v>1533.7836879164813</v>
      </c>
      <c r="N47" s="2">
        <f t="shared" si="77"/>
        <v>1523.4390957185692</v>
      </c>
      <c r="O47" s="3">
        <f>SUM(C47:N47)</f>
        <v>19025.875266975796</v>
      </c>
      <c r="P47" s="2">
        <f>(P44+P45)*0.025</f>
        <v>1465.0791419800228</v>
      </c>
      <c r="Q47" s="2">
        <f t="shared" ref="Q47:AA47" si="78">(Q44+Q45)*0.025</f>
        <v>1456.4521634305222</v>
      </c>
      <c r="R47" s="2">
        <f t="shared" si="78"/>
        <v>1448.0408593447592</v>
      </c>
      <c r="S47" s="2">
        <f t="shared" si="78"/>
        <v>1439.8398378611403</v>
      </c>
      <c r="T47" s="2">
        <f t="shared" si="78"/>
        <v>1431.8438419146119</v>
      </c>
      <c r="U47" s="2">
        <f t="shared" si="78"/>
        <v>1424.0477458667465</v>
      </c>
      <c r="V47" s="2">
        <f t="shared" si="78"/>
        <v>1416.446552220078</v>
      </c>
      <c r="W47" s="2">
        <f t="shared" si="78"/>
        <v>1409.0353884145761</v>
      </c>
      <c r="X47" s="2">
        <f t="shared" si="78"/>
        <v>1401.8095037042117</v>
      </c>
      <c r="Y47" s="2">
        <f t="shared" si="78"/>
        <v>1394.7642661116063</v>
      </c>
      <c r="Z47" s="2">
        <f t="shared" si="78"/>
        <v>1387.8951594588161</v>
      </c>
      <c r="AA47" s="2">
        <f t="shared" si="78"/>
        <v>1381.1977804723458</v>
      </c>
      <c r="AB47" s="3">
        <f>SUM(O47:AA47)</f>
        <v>36082.327507755232</v>
      </c>
      <c r="AC47" s="2">
        <f>(AC44+AC45)*0.025</f>
        <v>1330.9011312918199</v>
      </c>
      <c r="AD47" s="2">
        <f t="shared" ref="AD47:AN47" si="79">(AD44+AD45)*0.025</f>
        <v>1325.6286030095243</v>
      </c>
      <c r="AE47" s="2">
        <f t="shared" si="79"/>
        <v>1320.4878879342862</v>
      </c>
      <c r="AF47" s="2">
        <f t="shared" si="79"/>
        <v>1315.475690735929</v>
      </c>
      <c r="AG47" s="2">
        <f t="shared" si="79"/>
        <v>1310.588798467531</v>
      </c>
      <c r="AH47" s="2">
        <f t="shared" si="79"/>
        <v>1305.8240785058426</v>
      </c>
      <c r="AI47" s="2">
        <f t="shared" si="79"/>
        <v>1301.1784765431967</v>
      </c>
      <c r="AJ47" s="2">
        <f t="shared" si="79"/>
        <v>1296.6490146296167</v>
      </c>
      <c r="AK47" s="2">
        <f t="shared" si="79"/>
        <v>1292.2327892638762</v>
      </c>
      <c r="AL47" s="2">
        <f t="shared" si="79"/>
        <v>1287.9269695322791</v>
      </c>
      <c r="AM47" s="2">
        <f t="shared" si="79"/>
        <v>1283.7287952939723</v>
      </c>
      <c r="AN47" s="2">
        <f t="shared" si="79"/>
        <v>1279.635575411623</v>
      </c>
      <c r="AO47" s="3">
        <f>SUM(AB47:AN47)</f>
        <v>51732.585318374731</v>
      </c>
    </row>
    <row r="48" spans="1:41" x14ac:dyDescent="0.25">
      <c r="A48" s="2" t="s">
        <v>25</v>
      </c>
      <c r="B48" s="2">
        <f>B44</f>
        <v>65000</v>
      </c>
      <c r="C48" s="2">
        <f>C44+C45-C47</f>
        <v>64467</v>
      </c>
      <c r="D48" s="2">
        <f t="shared" ref="D48:N48" si="80">D44+D45-D47</f>
        <v>63947.324999999997</v>
      </c>
      <c r="E48" s="2">
        <f t="shared" si="80"/>
        <v>63440.641874999994</v>
      </c>
      <c r="F48" s="2">
        <f t="shared" si="80"/>
        <v>62946.62582812499</v>
      </c>
      <c r="G48" s="2">
        <f t="shared" si="80"/>
        <v>62464.960182421863</v>
      </c>
      <c r="H48" s="2">
        <f t="shared" si="80"/>
        <v>61995.336177861318</v>
      </c>
      <c r="I48" s="2">
        <f t="shared" si="80"/>
        <v>61537.452773414785</v>
      </c>
      <c r="J48" s="2">
        <f t="shared" si="80"/>
        <v>61091.016454079414</v>
      </c>
      <c r="K48" s="2">
        <f t="shared" si="80"/>
        <v>60655.74104272743</v>
      </c>
      <c r="L48" s="2">
        <f t="shared" si="80"/>
        <v>60231.347516659247</v>
      </c>
      <c r="M48" s="2">
        <f t="shared" si="80"/>
        <v>59817.563828742765</v>
      </c>
      <c r="N48" s="2">
        <f t="shared" si="80"/>
        <v>59414.124733024197</v>
      </c>
      <c r="O48" s="3">
        <f>O44</f>
        <v>57483.165679200909</v>
      </c>
      <c r="P48" s="2">
        <f>P44+P45-P47</f>
        <v>57138.086537220886</v>
      </c>
      <c r="Q48" s="2">
        <f t="shared" ref="Q48:AA48" si="81">Q44+Q45-Q47</f>
        <v>56801.634373790366</v>
      </c>
      <c r="R48" s="2">
        <f t="shared" si="81"/>
        <v>56473.593514445609</v>
      </c>
      <c r="S48" s="2">
        <f t="shared" si="81"/>
        <v>56153.753676584471</v>
      </c>
      <c r="T48" s="2">
        <f t="shared" si="81"/>
        <v>55841.909834669859</v>
      </c>
      <c r="U48" s="2">
        <f t="shared" si="81"/>
        <v>55537.862088803115</v>
      </c>
      <c r="V48" s="2">
        <f t="shared" si="81"/>
        <v>55241.415536583037</v>
      </c>
      <c r="W48" s="2">
        <f t="shared" si="81"/>
        <v>54952.380148168464</v>
      </c>
      <c r="X48" s="2">
        <f t="shared" si="81"/>
        <v>54670.570644464249</v>
      </c>
      <c r="Y48" s="2">
        <f t="shared" si="81"/>
        <v>54395.806378352645</v>
      </c>
      <c r="Z48" s="2">
        <f t="shared" si="81"/>
        <v>54127.911218893831</v>
      </c>
      <c r="AA48" s="2">
        <f t="shared" si="81"/>
        <v>53866.713438421488</v>
      </c>
      <c r="AB48" s="3">
        <f>AB44</f>
        <v>52116.045251672789</v>
      </c>
      <c r="AC48" s="2">
        <f>AC44+AC45-AC47</f>
        <v>51905.144120380966</v>
      </c>
      <c r="AD48" s="2">
        <f t="shared" ref="AD48:AN48" si="82">AD44+AD45-AD47</f>
        <v>51699.515517371445</v>
      </c>
      <c r="AE48" s="2">
        <f t="shared" si="82"/>
        <v>51499.027629437158</v>
      </c>
      <c r="AF48" s="2">
        <f t="shared" si="82"/>
        <v>51303.551938701232</v>
      </c>
      <c r="AG48" s="2">
        <f t="shared" si="82"/>
        <v>51112.963140233704</v>
      </c>
      <c r="AH48" s="2">
        <f t="shared" si="82"/>
        <v>50927.139061727859</v>
      </c>
      <c r="AI48" s="2">
        <f t="shared" si="82"/>
        <v>50745.960585184665</v>
      </c>
      <c r="AJ48" s="2">
        <f t="shared" si="82"/>
        <v>50569.311570555044</v>
      </c>
      <c r="AK48" s="2">
        <f t="shared" si="82"/>
        <v>50397.078781291166</v>
      </c>
      <c r="AL48" s="2">
        <f t="shared" si="82"/>
        <v>50229.151811758886</v>
      </c>
      <c r="AM48" s="2">
        <f t="shared" si="82"/>
        <v>50065.423016464913</v>
      </c>
      <c r="AN48" s="2">
        <f t="shared" si="82"/>
        <v>49905.78744105329</v>
      </c>
      <c r="AO48" s="3">
        <f>AO44</f>
        <v>48283.849349219061</v>
      </c>
    </row>
    <row r="49" spans="1:41" x14ac:dyDescent="0.25">
      <c r="A49" s="1" t="s">
        <v>18</v>
      </c>
      <c r="B49" s="1">
        <v>0</v>
      </c>
      <c r="C49" s="1">
        <v>0</v>
      </c>
      <c r="D49" s="1">
        <v>0</v>
      </c>
      <c r="E49" s="1">
        <f>C46</f>
        <v>480</v>
      </c>
      <c r="F49" s="1">
        <f t="shared" ref="F49:N49" si="83">D46</f>
        <v>480</v>
      </c>
      <c r="G49" s="1">
        <f t="shared" si="83"/>
        <v>480</v>
      </c>
      <c r="H49" s="1">
        <f t="shared" si="83"/>
        <v>480</v>
      </c>
      <c r="I49" s="1">
        <f t="shared" si="83"/>
        <v>480</v>
      </c>
      <c r="J49" s="1">
        <f t="shared" si="83"/>
        <v>480</v>
      </c>
      <c r="K49" s="1">
        <f t="shared" si="83"/>
        <v>480</v>
      </c>
      <c r="L49" s="1">
        <f t="shared" si="83"/>
        <v>480</v>
      </c>
      <c r="M49" s="1">
        <f t="shared" si="83"/>
        <v>480</v>
      </c>
      <c r="N49" s="1">
        <f t="shared" si="83"/>
        <v>480</v>
      </c>
      <c r="O49" s="3">
        <f>N48*0.0325+M46*2*0.0325</f>
        <v>1962.1590538232865</v>
      </c>
      <c r="P49" s="1">
        <f>M46*(1-0.0325)</f>
        <v>464.40000000000003</v>
      </c>
      <c r="Q49" s="1">
        <f>N46*(1-0.0325)</f>
        <v>464.40000000000003</v>
      </c>
      <c r="R49" s="1">
        <f>P46</f>
        <v>480</v>
      </c>
      <c r="S49" s="1">
        <f t="shared" ref="S49:AA49" si="84">Q46</f>
        <v>480</v>
      </c>
      <c r="T49" s="1">
        <f t="shared" si="84"/>
        <v>480</v>
      </c>
      <c r="U49" s="1">
        <f t="shared" si="84"/>
        <v>480</v>
      </c>
      <c r="V49" s="1">
        <f t="shared" si="84"/>
        <v>480</v>
      </c>
      <c r="W49" s="1">
        <f t="shared" si="84"/>
        <v>480</v>
      </c>
      <c r="X49" s="1">
        <f t="shared" si="84"/>
        <v>480</v>
      </c>
      <c r="Y49" s="1">
        <f t="shared" si="84"/>
        <v>480</v>
      </c>
      <c r="Z49" s="1">
        <f t="shared" si="84"/>
        <v>480</v>
      </c>
      <c r="AA49" s="1">
        <f t="shared" si="84"/>
        <v>480</v>
      </c>
      <c r="AB49" s="3">
        <f>AA48*0.0325+O49+AA46*2*0.0325</f>
        <v>3744.0272405719847</v>
      </c>
      <c r="AC49" s="1">
        <f>Z46*(1-0.0325)</f>
        <v>464.40000000000003</v>
      </c>
      <c r="AD49" s="1">
        <f>AA46*(1-0.0325)</f>
        <v>464.40000000000003</v>
      </c>
      <c r="AE49" s="1">
        <f>AC46</f>
        <v>480</v>
      </c>
      <c r="AF49" s="1">
        <f t="shared" ref="AF49:AN49" si="85">AD46</f>
        <v>480</v>
      </c>
      <c r="AG49" s="1">
        <f t="shared" si="85"/>
        <v>480</v>
      </c>
      <c r="AH49" s="1">
        <f t="shared" si="85"/>
        <v>480</v>
      </c>
      <c r="AI49" s="1">
        <f t="shared" si="85"/>
        <v>480</v>
      </c>
      <c r="AJ49" s="1">
        <f t="shared" si="85"/>
        <v>480</v>
      </c>
      <c r="AK49" s="1">
        <f t="shared" si="85"/>
        <v>480</v>
      </c>
      <c r="AL49" s="1">
        <f t="shared" si="85"/>
        <v>480</v>
      </c>
      <c r="AM49" s="1">
        <f t="shared" si="85"/>
        <v>480</v>
      </c>
      <c r="AN49" s="1">
        <f t="shared" si="85"/>
        <v>480</v>
      </c>
      <c r="AO49" s="3">
        <f>AN48*0.0325+AB49+AN46*2*0.0325</f>
        <v>5397.1653324062163</v>
      </c>
    </row>
    <row r="50" spans="1:41" x14ac:dyDescent="0.25">
      <c r="A50" s="7" t="s">
        <v>23</v>
      </c>
      <c r="B50" s="7">
        <v>32000</v>
      </c>
      <c r="C50" s="7">
        <f>B55</f>
        <v>32000</v>
      </c>
      <c r="D50" s="7">
        <f t="shared" ref="D50:N50" si="86">C55</f>
        <v>31200</v>
      </c>
      <c r="E50" s="7">
        <f t="shared" si="86"/>
        <v>30420</v>
      </c>
      <c r="F50" s="7">
        <f t="shared" si="86"/>
        <v>29912.22</v>
      </c>
      <c r="G50" s="7">
        <f t="shared" si="86"/>
        <v>29417.1345</v>
      </c>
      <c r="H50" s="7">
        <f t="shared" si="86"/>
        <v>28934.426137500002</v>
      </c>
      <c r="I50" s="7">
        <f t="shared" si="86"/>
        <v>28463.785484062504</v>
      </c>
      <c r="J50" s="7">
        <f t="shared" si="86"/>
        <v>28004.910846960942</v>
      </c>
      <c r="K50" s="7">
        <f t="shared" si="86"/>
        <v>27557.508075786918</v>
      </c>
      <c r="L50" s="7">
        <f t="shared" si="86"/>
        <v>27121.290373892247</v>
      </c>
      <c r="M50" s="7">
        <f t="shared" si="86"/>
        <v>26695.978114544941</v>
      </c>
      <c r="N50" s="7">
        <f t="shared" si="86"/>
        <v>26281.298661681318</v>
      </c>
      <c r="O50" s="11">
        <f>N55*(1-0.0325)</f>
        <v>25035.984143797257</v>
      </c>
      <c r="P50" s="7">
        <f>O55</f>
        <v>25035.984143797257</v>
      </c>
      <c r="Q50" s="7">
        <f t="shared" ref="Q50:AA50" si="87">P55</f>
        <v>24654.591140202327</v>
      </c>
      <c r="R50" s="7">
        <f t="shared" si="87"/>
        <v>24282.732961697271</v>
      </c>
      <c r="S50" s="7">
        <f t="shared" si="87"/>
        <v>23928.384637654839</v>
      </c>
      <c r="T50" s="7">
        <f t="shared" si="87"/>
        <v>23582.89502171347</v>
      </c>
      <c r="U50" s="7">
        <f t="shared" si="87"/>
        <v>23246.042646170634</v>
      </c>
      <c r="V50" s="7">
        <f t="shared" si="87"/>
        <v>22917.611580016368</v>
      </c>
      <c r="W50" s="7">
        <f t="shared" si="87"/>
        <v>22597.39129051596</v>
      </c>
      <c r="X50" s="7">
        <f t="shared" si="87"/>
        <v>22285.176508253062</v>
      </c>
      <c r="Y50" s="7">
        <f t="shared" si="87"/>
        <v>21980.767095546737</v>
      </c>
      <c r="Z50" s="7">
        <f t="shared" si="87"/>
        <v>21683.967918158069</v>
      </c>
      <c r="AA50" s="7">
        <f t="shared" si="87"/>
        <v>21394.588720204119</v>
      </c>
      <c r="AB50" s="11">
        <f>AA55*(1-0.0325)</f>
        <v>20426.289572127549</v>
      </c>
      <c r="AC50" s="7">
        <f>AB55</f>
        <v>20426.289572127549</v>
      </c>
      <c r="AD50" s="7">
        <f t="shared" ref="AD50:AN50" si="88">AC55</f>
        <v>20160.13893282436</v>
      </c>
      <c r="AE50" s="7">
        <f t="shared" si="88"/>
        <v>19900.642059503753</v>
      </c>
      <c r="AF50" s="7">
        <f t="shared" si="88"/>
        <v>19655.84600801616</v>
      </c>
      <c r="AG50" s="7">
        <f t="shared" si="88"/>
        <v>19417.169857815756</v>
      </c>
      <c r="AH50" s="7">
        <f t="shared" si="88"/>
        <v>19184.460611370363</v>
      </c>
      <c r="AI50" s="7">
        <f t="shared" si="88"/>
        <v>18957.569096086103</v>
      </c>
      <c r="AJ50" s="7">
        <f t="shared" si="88"/>
        <v>18736.349868683952</v>
      </c>
      <c r="AK50" s="7">
        <f t="shared" si="88"/>
        <v>18520.661121966856</v>
      </c>
      <c r="AL50" s="7">
        <f t="shared" si="88"/>
        <v>18310.364593917686</v>
      </c>
      <c r="AM50" s="7">
        <f t="shared" si="88"/>
        <v>18105.325479069743</v>
      </c>
      <c r="AN50" s="7">
        <f t="shared" si="88"/>
        <v>17905.412342093001</v>
      </c>
      <c r="AO50" s="11">
        <f>AN55*(1-0.0325)</f>
        <v>17134.905879950606</v>
      </c>
    </row>
    <row r="51" spans="1:41" x14ac:dyDescent="0.25">
      <c r="A51" s="7" t="s">
        <v>26</v>
      </c>
      <c r="B51" s="7">
        <v>0</v>
      </c>
      <c r="C51" s="7">
        <f>C49*0.9*0.6</f>
        <v>0</v>
      </c>
      <c r="D51" s="7">
        <f t="shared" ref="D51:N51" si="89">D49*0.9*0.6</f>
        <v>0</v>
      </c>
      <c r="E51" s="7">
        <f t="shared" si="89"/>
        <v>259.2</v>
      </c>
      <c r="F51" s="7">
        <f t="shared" si="89"/>
        <v>259.2</v>
      </c>
      <c r="G51" s="7">
        <f t="shared" si="89"/>
        <v>259.2</v>
      </c>
      <c r="H51" s="7">
        <f t="shared" si="89"/>
        <v>259.2</v>
      </c>
      <c r="I51" s="7">
        <f t="shared" si="89"/>
        <v>259.2</v>
      </c>
      <c r="J51" s="7">
        <f t="shared" si="89"/>
        <v>259.2</v>
      </c>
      <c r="K51" s="7">
        <f t="shared" si="89"/>
        <v>259.2</v>
      </c>
      <c r="L51" s="7">
        <f t="shared" si="89"/>
        <v>259.2</v>
      </c>
      <c r="M51" s="7">
        <f t="shared" si="89"/>
        <v>259.2</v>
      </c>
      <c r="N51" s="7">
        <f t="shared" si="89"/>
        <v>259.2</v>
      </c>
      <c r="O51" s="11">
        <v>0</v>
      </c>
      <c r="P51" s="7">
        <f>P49*0.9*0.6</f>
        <v>250.77600000000001</v>
      </c>
      <c r="Q51" s="7">
        <f t="shared" ref="Q51:AA51" si="90">Q49*0.9*0.6</f>
        <v>250.77600000000001</v>
      </c>
      <c r="R51" s="7">
        <f t="shared" si="90"/>
        <v>259.2</v>
      </c>
      <c r="S51" s="7">
        <f t="shared" si="90"/>
        <v>259.2</v>
      </c>
      <c r="T51" s="7">
        <f t="shared" si="90"/>
        <v>259.2</v>
      </c>
      <c r="U51" s="7">
        <f t="shared" si="90"/>
        <v>259.2</v>
      </c>
      <c r="V51" s="7">
        <f t="shared" si="90"/>
        <v>259.2</v>
      </c>
      <c r="W51" s="7">
        <f t="shared" si="90"/>
        <v>259.2</v>
      </c>
      <c r="X51" s="7">
        <f t="shared" si="90"/>
        <v>259.2</v>
      </c>
      <c r="Y51" s="7">
        <f t="shared" si="90"/>
        <v>259.2</v>
      </c>
      <c r="Z51" s="7">
        <f t="shared" si="90"/>
        <v>259.2</v>
      </c>
      <c r="AA51" s="7">
        <f t="shared" si="90"/>
        <v>259.2</v>
      </c>
      <c r="AB51" s="11">
        <v>0</v>
      </c>
      <c r="AC51" s="7">
        <f>AC49*0.9*0.6</f>
        <v>250.77600000000001</v>
      </c>
      <c r="AD51" s="7">
        <f t="shared" ref="AD51:AN51" si="91">AD49*0.9*0.6</f>
        <v>250.77600000000001</v>
      </c>
      <c r="AE51" s="7">
        <f t="shared" si="91"/>
        <v>259.2</v>
      </c>
      <c r="AF51" s="7">
        <f t="shared" si="91"/>
        <v>259.2</v>
      </c>
      <c r="AG51" s="7">
        <f t="shared" si="91"/>
        <v>259.2</v>
      </c>
      <c r="AH51" s="7">
        <f t="shared" si="91"/>
        <v>259.2</v>
      </c>
      <c r="AI51" s="7">
        <f t="shared" si="91"/>
        <v>259.2</v>
      </c>
      <c r="AJ51" s="7">
        <f t="shared" si="91"/>
        <v>259.2</v>
      </c>
      <c r="AK51" s="7">
        <f t="shared" si="91"/>
        <v>259.2</v>
      </c>
      <c r="AL51" s="7">
        <f t="shared" si="91"/>
        <v>259.2</v>
      </c>
      <c r="AM51" s="7">
        <f t="shared" si="91"/>
        <v>259.2</v>
      </c>
      <c r="AN51" s="7">
        <f t="shared" si="91"/>
        <v>259.2</v>
      </c>
      <c r="AO51" s="11">
        <v>0</v>
      </c>
    </row>
    <row r="52" spans="1:41" x14ac:dyDescent="0.25">
      <c r="A52" s="7" t="s">
        <v>27</v>
      </c>
      <c r="B52" s="7">
        <v>0</v>
      </c>
      <c r="C52" s="7">
        <f>C49*0.9*0.4</f>
        <v>0</v>
      </c>
      <c r="D52" s="7">
        <f t="shared" ref="D52:N52" si="92">D49*0.9*0.4</f>
        <v>0</v>
      </c>
      <c r="E52" s="7">
        <f t="shared" si="92"/>
        <v>172.8</v>
      </c>
      <c r="F52" s="7">
        <f t="shared" si="92"/>
        <v>172.8</v>
      </c>
      <c r="G52" s="7">
        <f t="shared" si="92"/>
        <v>172.8</v>
      </c>
      <c r="H52" s="7">
        <f t="shared" si="92"/>
        <v>172.8</v>
      </c>
      <c r="I52" s="7">
        <f t="shared" si="92"/>
        <v>172.8</v>
      </c>
      <c r="J52" s="7">
        <f t="shared" si="92"/>
        <v>172.8</v>
      </c>
      <c r="K52" s="7">
        <f t="shared" si="92"/>
        <v>172.8</v>
      </c>
      <c r="L52" s="7">
        <f t="shared" si="92"/>
        <v>172.8</v>
      </c>
      <c r="M52" s="7">
        <f t="shared" si="92"/>
        <v>172.8</v>
      </c>
      <c r="N52" s="7">
        <f t="shared" si="92"/>
        <v>172.8</v>
      </c>
      <c r="O52" s="11">
        <v>0</v>
      </c>
      <c r="P52" s="7">
        <f>P49*0.9*0.4</f>
        <v>167.18400000000003</v>
      </c>
      <c r="Q52" s="7">
        <f t="shared" ref="Q52:AA52" si="93">Q49*0.9*0.4</f>
        <v>167.18400000000003</v>
      </c>
      <c r="R52" s="7">
        <f t="shared" si="93"/>
        <v>172.8</v>
      </c>
      <c r="S52" s="7">
        <f t="shared" si="93"/>
        <v>172.8</v>
      </c>
      <c r="T52" s="7">
        <f t="shared" si="93"/>
        <v>172.8</v>
      </c>
      <c r="U52" s="7">
        <f t="shared" si="93"/>
        <v>172.8</v>
      </c>
      <c r="V52" s="7">
        <f t="shared" si="93"/>
        <v>172.8</v>
      </c>
      <c r="W52" s="7">
        <f t="shared" si="93"/>
        <v>172.8</v>
      </c>
      <c r="X52" s="7">
        <f t="shared" si="93"/>
        <v>172.8</v>
      </c>
      <c r="Y52" s="7">
        <f t="shared" si="93"/>
        <v>172.8</v>
      </c>
      <c r="Z52" s="7">
        <f t="shared" si="93"/>
        <v>172.8</v>
      </c>
      <c r="AA52" s="7">
        <f t="shared" si="93"/>
        <v>172.8</v>
      </c>
      <c r="AB52" s="11">
        <v>0</v>
      </c>
      <c r="AC52" s="7">
        <f>AC49*0.9*0.4</f>
        <v>167.18400000000003</v>
      </c>
      <c r="AD52" s="7">
        <f t="shared" ref="AD52:AN52" si="94">AD49*0.9*0.4</f>
        <v>167.18400000000003</v>
      </c>
      <c r="AE52" s="7">
        <f t="shared" si="94"/>
        <v>172.8</v>
      </c>
      <c r="AF52" s="7">
        <f t="shared" si="94"/>
        <v>172.8</v>
      </c>
      <c r="AG52" s="7">
        <f t="shared" si="94"/>
        <v>172.8</v>
      </c>
      <c r="AH52" s="7">
        <f t="shared" si="94"/>
        <v>172.8</v>
      </c>
      <c r="AI52" s="7">
        <f t="shared" si="94"/>
        <v>172.8</v>
      </c>
      <c r="AJ52" s="7">
        <f t="shared" si="94"/>
        <v>172.8</v>
      </c>
      <c r="AK52" s="7">
        <f t="shared" si="94"/>
        <v>172.8</v>
      </c>
      <c r="AL52" s="7">
        <f t="shared" si="94"/>
        <v>172.8</v>
      </c>
      <c r="AM52" s="7">
        <f t="shared" si="94"/>
        <v>172.8</v>
      </c>
      <c r="AN52" s="7">
        <f t="shared" si="94"/>
        <v>172.8</v>
      </c>
      <c r="AO52" s="11">
        <v>0</v>
      </c>
    </row>
    <row r="53" spans="1:41" x14ac:dyDescent="0.25">
      <c r="A53" s="7" t="s">
        <v>28</v>
      </c>
      <c r="B53" s="7">
        <v>0</v>
      </c>
      <c r="C53" s="7">
        <f>C49*0.1</f>
        <v>0</v>
      </c>
      <c r="D53" s="7">
        <f t="shared" ref="D53:N53" si="95">D49*0.1</f>
        <v>0</v>
      </c>
      <c r="E53" s="7">
        <f t="shared" si="95"/>
        <v>48</v>
      </c>
      <c r="F53" s="7">
        <f t="shared" si="95"/>
        <v>48</v>
      </c>
      <c r="G53" s="7">
        <f t="shared" si="95"/>
        <v>48</v>
      </c>
      <c r="H53" s="7">
        <f t="shared" si="95"/>
        <v>48</v>
      </c>
      <c r="I53" s="7">
        <f t="shared" si="95"/>
        <v>48</v>
      </c>
      <c r="J53" s="7">
        <f t="shared" si="95"/>
        <v>48</v>
      </c>
      <c r="K53" s="7">
        <f t="shared" si="95"/>
        <v>48</v>
      </c>
      <c r="L53" s="7">
        <f t="shared" si="95"/>
        <v>48</v>
      </c>
      <c r="M53" s="7">
        <f t="shared" si="95"/>
        <v>48</v>
      </c>
      <c r="N53" s="7">
        <f t="shared" si="95"/>
        <v>48</v>
      </c>
      <c r="O53" s="11">
        <f>SUM(B53:N53)*(1-0.0325)</f>
        <v>464.40000000000003</v>
      </c>
      <c r="P53" s="7">
        <f>P49*0.1</f>
        <v>46.440000000000005</v>
      </c>
      <c r="Q53" s="7">
        <f t="shared" ref="Q53:AA53" si="96">Q49*0.1</f>
        <v>46.440000000000005</v>
      </c>
      <c r="R53" s="7">
        <f t="shared" si="96"/>
        <v>48</v>
      </c>
      <c r="S53" s="7">
        <f t="shared" si="96"/>
        <v>48</v>
      </c>
      <c r="T53" s="7">
        <f t="shared" si="96"/>
        <v>48</v>
      </c>
      <c r="U53" s="7">
        <f t="shared" si="96"/>
        <v>48</v>
      </c>
      <c r="V53" s="7">
        <f t="shared" si="96"/>
        <v>48</v>
      </c>
      <c r="W53" s="7">
        <f t="shared" si="96"/>
        <v>48</v>
      </c>
      <c r="X53" s="7">
        <f t="shared" si="96"/>
        <v>48</v>
      </c>
      <c r="Y53" s="7">
        <f t="shared" si="96"/>
        <v>48</v>
      </c>
      <c r="Z53" s="7">
        <f t="shared" si="96"/>
        <v>48</v>
      </c>
      <c r="AA53" s="7">
        <f t="shared" si="96"/>
        <v>48</v>
      </c>
      <c r="AB53" s="11">
        <f>SUM(O53:AA53)*(1-0.0325)</f>
        <v>1003.5684000000002</v>
      </c>
      <c r="AC53" s="7">
        <f>AC49*0.1</f>
        <v>46.440000000000005</v>
      </c>
      <c r="AD53" s="7">
        <f t="shared" ref="AD53:AN53" si="97">AD49*0.1</f>
        <v>46.440000000000005</v>
      </c>
      <c r="AE53" s="7">
        <f t="shared" si="97"/>
        <v>48</v>
      </c>
      <c r="AF53" s="7">
        <f t="shared" si="97"/>
        <v>48</v>
      </c>
      <c r="AG53" s="7">
        <f t="shared" si="97"/>
        <v>48</v>
      </c>
      <c r="AH53" s="7">
        <f t="shared" si="97"/>
        <v>48</v>
      </c>
      <c r="AI53" s="7">
        <f t="shared" si="97"/>
        <v>48</v>
      </c>
      <c r="AJ53" s="7">
        <f t="shared" si="97"/>
        <v>48</v>
      </c>
      <c r="AK53" s="7">
        <f t="shared" si="97"/>
        <v>48</v>
      </c>
      <c r="AL53" s="7">
        <f t="shared" si="97"/>
        <v>48</v>
      </c>
      <c r="AM53" s="7">
        <f t="shared" si="97"/>
        <v>48</v>
      </c>
      <c r="AN53" s="7">
        <f t="shared" si="97"/>
        <v>48</v>
      </c>
      <c r="AO53" s="11">
        <f>SUM(AB53:AN53)*(1-0.0325)</f>
        <v>1525.2138270000003</v>
      </c>
    </row>
    <row r="54" spans="1:41" x14ac:dyDescent="0.25">
      <c r="A54" s="7" t="s">
        <v>24</v>
      </c>
      <c r="B54" s="7">
        <v>0</v>
      </c>
      <c r="C54" s="7">
        <f>(C50+C51)*0.025</f>
        <v>800</v>
      </c>
      <c r="D54" s="7">
        <f t="shared" ref="D54:N54" si="98">(D50+D51)*0.025</f>
        <v>780</v>
      </c>
      <c r="E54" s="7">
        <f t="shared" si="98"/>
        <v>766.98</v>
      </c>
      <c r="F54" s="7">
        <f t="shared" si="98"/>
        <v>754.28550000000007</v>
      </c>
      <c r="G54" s="7">
        <f t="shared" si="98"/>
        <v>741.90836250000007</v>
      </c>
      <c r="H54" s="7">
        <f t="shared" si="98"/>
        <v>729.84065343750012</v>
      </c>
      <c r="I54" s="7">
        <f t="shared" si="98"/>
        <v>718.07463710156264</v>
      </c>
      <c r="J54" s="7">
        <f t="shared" si="98"/>
        <v>706.60277117402359</v>
      </c>
      <c r="K54" s="7">
        <f t="shared" si="98"/>
        <v>695.41770189467297</v>
      </c>
      <c r="L54" s="7">
        <f t="shared" si="98"/>
        <v>684.51225934730621</v>
      </c>
      <c r="M54" s="7">
        <f t="shared" si="98"/>
        <v>673.87945286362356</v>
      </c>
      <c r="N54" s="7">
        <f t="shared" si="98"/>
        <v>663.51246654203305</v>
      </c>
      <c r="O54" s="11">
        <f>SUM(B54:N54)</f>
        <v>8715.0138048607223</v>
      </c>
      <c r="P54" s="7">
        <f>(P50+P51)*0.025</f>
        <v>632.1690035949315</v>
      </c>
      <c r="Q54" s="7">
        <f t="shared" ref="Q54:AA54" si="99">(Q50+Q51)*0.025</f>
        <v>622.63417850505823</v>
      </c>
      <c r="R54" s="7">
        <f t="shared" si="99"/>
        <v>613.54832404243177</v>
      </c>
      <c r="S54" s="7">
        <f t="shared" si="99"/>
        <v>604.68961594137102</v>
      </c>
      <c r="T54" s="7">
        <f t="shared" si="99"/>
        <v>596.05237554283678</v>
      </c>
      <c r="U54" s="7">
        <f t="shared" si="99"/>
        <v>587.63106615426591</v>
      </c>
      <c r="V54" s="7">
        <f t="shared" si="99"/>
        <v>579.42028950040924</v>
      </c>
      <c r="W54" s="7">
        <f t="shared" si="99"/>
        <v>571.41478226289905</v>
      </c>
      <c r="X54" s="7">
        <f t="shared" si="99"/>
        <v>563.60941270632657</v>
      </c>
      <c r="Y54" s="7">
        <f t="shared" si="99"/>
        <v>555.9991773886685</v>
      </c>
      <c r="Z54" s="7">
        <f t="shared" si="99"/>
        <v>548.57919795395173</v>
      </c>
      <c r="AA54" s="7">
        <f t="shared" si="99"/>
        <v>541.344718005103</v>
      </c>
      <c r="AB54" s="11">
        <f>SUM(O54:AA54)</f>
        <v>15732.105946458976</v>
      </c>
      <c r="AC54" s="7">
        <f>(AC50+AC51)*0.025</f>
        <v>516.92663930318884</v>
      </c>
      <c r="AD54" s="7">
        <f t="shared" ref="AD54:AN54" si="100">(AD50+AD51)*0.025</f>
        <v>510.27287332060905</v>
      </c>
      <c r="AE54" s="7">
        <f t="shared" si="100"/>
        <v>503.99605148759383</v>
      </c>
      <c r="AF54" s="7">
        <f t="shared" si="100"/>
        <v>497.87615020040403</v>
      </c>
      <c r="AG54" s="7">
        <f t="shared" si="100"/>
        <v>491.90924644539393</v>
      </c>
      <c r="AH54" s="7">
        <f t="shared" si="100"/>
        <v>486.09151528425912</v>
      </c>
      <c r="AI54" s="7">
        <f t="shared" si="100"/>
        <v>480.41922740215261</v>
      </c>
      <c r="AJ54" s="7">
        <f t="shared" si="100"/>
        <v>474.88874671709885</v>
      </c>
      <c r="AK54" s="7">
        <f t="shared" si="100"/>
        <v>469.49652804917145</v>
      </c>
      <c r="AL54" s="7">
        <f t="shared" si="100"/>
        <v>464.23911484794218</v>
      </c>
      <c r="AM54" s="7">
        <f t="shared" si="100"/>
        <v>459.11313697674359</v>
      </c>
      <c r="AN54" s="7">
        <f t="shared" si="100"/>
        <v>454.11530855232508</v>
      </c>
      <c r="AO54" s="11">
        <f>SUM(AB54:AN54)</f>
        <v>21541.450485045858</v>
      </c>
    </row>
    <row r="55" spans="1:41" x14ac:dyDescent="0.25">
      <c r="A55" s="7" t="s">
        <v>25</v>
      </c>
      <c r="B55" s="7">
        <f>B50</f>
        <v>32000</v>
      </c>
      <c r="C55" s="7">
        <f>(C50+C51)-C54</f>
        <v>31200</v>
      </c>
      <c r="D55" s="7">
        <f t="shared" ref="D55:N55" si="101">(D50+D51)-D54</f>
        <v>30420</v>
      </c>
      <c r="E55" s="7">
        <f t="shared" si="101"/>
        <v>29912.22</v>
      </c>
      <c r="F55" s="7">
        <f t="shared" si="101"/>
        <v>29417.1345</v>
      </c>
      <c r="G55" s="7">
        <f t="shared" si="101"/>
        <v>28934.426137500002</v>
      </c>
      <c r="H55" s="7">
        <f t="shared" si="101"/>
        <v>28463.785484062504</v>
      </c>
      <c r="I55" s="7">
        <f t="shared" si="101"/>
        <v>28004.910846960942</v>
      </c>
      <c r="J55" s="7">
        <f t="shared" si="101"/>
        <v>27557.508075786918</v>
      </c>
      <c r="K55" s="7">
        <f t="shared" si="101"/>
        <v>27121.290373892247</v>
      </c>
      <c r="L55" s="7">
        <f t="shared" si="101"/>
        <v>26695.978114544941</v>
      </c>
      <c r="M55" s="7">
        <f t="shared" si="101"/>
        <v>26281.298661681318</v>
      </c>
      <c r="N55" s="7">
        <f t="shared" si="101"/>
        <v>25876.986195139285</v>
      </c>
      <c r="O55" s="11">
        <f>O50</f>
        <v>25035.984143797257</v>
      </c>
      <c r="P55" s="7">
        <f>(P50+P51)-P54</f>
        <v>24654.591140202327</v>
      </c>
      <c r="Q55" s="7">
        <f t="shared" ref="Q55:AA55" si="102">(Q50+Q51)-Q54</f>
        <v>24282.732961697271</v>
      </c>
      <c r="R55" s="7">
        <f t="shared" si="102"/>
        <v>23928.384637654839</v>
      </c>
      <c r="S55" s="7">
        <f t="shared" si="102"/>
        <v>23582.89502171347</v>
      </c>
      <c r="T55" s="7">
        <f t="shared" si="102"/>
        <v>23246.042646170634</v>
      </c>
      <c r="U55" s="7">
        <f t="shared" si="102"/>
        <v>22917.611580016368</v>
      </c>
      <c r="V55" s="7">
        <f t="shared" si="102"/>
        <v>22597.39129051596</v>
      </c>
      <c r="W55" s="7">
        <f t="shared" si="102"/>
        <v>22285.176508253062</v>
      </c>
      <c r="X55" s="7">
        <f t="shared" si="102"/>
        <v>21980.767095546737</v>
      </c>
      <c r="Y55" s="7">
        <f t="shared" si="102"/>
        <v>21683.967918158069</v>
      </c>
      <c r="Z55" s="7">
        <f t="shared" si="102"/>
        <v>21394.588720204119</v>
      </c>
      <c r="AA55" s="7">
        <f t="shared" si="102"/>
        <v>21112.444002199016</v>
      </c>
      <c r="AB55" s="11">
        <f>AB50</f>
        <v>20426.289572127549</v>
      </c>
      <c r="AC55" s="7">
        <f>(AC50+AC51)-AC54</f>
        <v>20160.13893282436</v>
      </c>
      <c r="AD55" s="7">
        <f t="shared" ref="AD55:AN55" si="103">(AD50+AD51)-AD54</f>
        <v>19900.642059503753</v>
      </c>
      <c r="AE55" s="7">
        <f t="shared" si="103"/>
        <v>19655.84600801616</v>
      </c>
      <c r="AF55" s="7">
        <f t="shared" si="103"/>
        <v>19417.169857815756</v>
      </c>
      <c r="AG55" s="7">
        <f t="shared" si="103"/>
        <v>19184.460611370363</v>
      </c>
      <c r="AH55" s="7">
        <f t="shared" si="103"/>
        <v>18957.569096086103</v>
      </c>
      <c r="AI55" s="7">
        <f t="shared" si="103"/>
        <v>18736.349868683952</v>
      </c>
      <c r="AJ55" s="7">
        <f t="shared" si="103"/>
        <v>18520.661121966856</v>
      </c>
      <c r="AK55" s="7">
        <f t="shared" si="103"/>
        <v>18310.364593917686</v>
      </c>
      <c r="AL55" s="7">
        <f t="shared" si="103"/>
        <v>18105.325479069743</v>
      </c>
      <c r="AM55" s="7">
        <f t="shared" si="103"/>
        <v>17905.412342093001</v>
      </c>
      <c r="AN55" s="7">
        <f t="shared" si="103"/>
        <v>17710.497033540676</v>
      </c>
      <c r="AO55" s="11">
        <f>AO50</f>
        <v>17134.905879950606</v>
      </c>
    </row>
    <row r="56" spans="1:41" x14ac:dyDescent="0.25">
      <c r="A56" s="1" t="s">
        <v>18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f>E52</f>
        <v>172.8</v>
      </c>
      <c r="I56" s="1">
        <f t="shared" ref="I56:N56" si="104">F52</f>
        <v>172.8</v>
      </c>
      <c r="J56" s="1">
        <f t="shared" si="104"/>
        <v>172.8</v>
      </c>
      <c r="K56" s="1">
        <f t="shared" si="104"/>
        <v>172.8</v>
      </c>
      <c r="L56" s="1">
        <f t="shared" si="104"/>
        <v>172.8</v>
      </c>
      <c r="M56" s="1">
        <f t="shared" si="104"/>
        <v>172.8</v>
      </c>
      <c r="N56" s="1">
        <f t="shared" si="104"/>
        <v>172.8</v>
      </c>
      <c r="O56" s="11">
        <f>N55*0.0325+N56*3*0.0325+SUM(B53:N53)*(0.0325)</f>
        <v>873.45005134202677</v>
      </c>
      <c r="P56" s="1">
        <f>L52*(1-0.0325)</f>
        <v>167.18400000000003</v>
      </c>
      <c r="Q56" s="1">
        <f t="shared" ref="Q56" si="105">M52*(1-0.0325)</f>
        <v>167.18400000000003</v>
      </c>
      <c r="R56" s="1">
        <f>N52*(1-0.0325)</f>
        <v>167.18400000000003</v>
      </c>
      <c r="S56" s="1">
        <f>P52</f>
        <v>167.18400000000003</v>
      </c>
      <c r="T56" s="1">
        <f t="shared" ref="T56:AA56" si="106">Q52</f>
        <v>167.18400000000003</v>
      </c>
      <c r="U56" s="1">
        <f t="shared" si="106"/>
        <v>172.8</v>
      </c>
      <c r="V56" s="1">
        <f t="shared" si="106"/>
        <v>172.8</v>
      </c>
      <c r="W56" s="1">
        <f t="shared" si="106"/>
        <v>172.8</v>
      </c>
      <c r="X56" s="1">
        <f t="shared" si="106"/>
        <v>172.8</v>
      </c>
      <c r="Y56" s="1">
        <f t="shared" si="106"/>
        <v>172.8</v>
      </c>
      <c r="Z56" s="1">
        <f t="shared" si="106"/>
        <v>172.8</v>
      </c>
      <c r="AA56" s="1">
        <f t="shared" si="106"/>
        <v>172.8</v>
      </c>
      <c r="AB56" s="11">
        <f>AA55*0.0325+O56+AA56*3*0.0325+SUM(O53:AA53)*(0.0325)</f>
        <v>1610.1640814134948</v>
      </c>
      <c r="AC56" s="1">
        <f>Y52*(1-0.0325)</f>
        <v>167.18400000000003</v>
      </c>
      <c r="AD56" s="1">
        <f t="shared" ref="AD56" si="107">Z52*(1-0.0325)</f>
        <v>167.18400000000003</v>
      </c>
      <c r="AE56" s="1">
        <f>AA52*(1-0.0325)</f>
        <v>167.18400000000003</v>
      </c>
      <c r="AF56" s="1">
        <f>AC52</f>
        <v>167.18400000000003</v>
      </c>
      <c r="AG56" s="1">
        <f t="shared" ref="AG56:AN56" si="108">AD52</f>
        <v>167.18400000000003</v>
      </c>
      <c r="AH56" s="1">
        <f t="shared" si="108"/>
        <v>172.8</v>
      </c>
      <c r="AI56" s="1">
        <f t="shared" si="108"/>
        <v>172.8</v>
      </c>
      <c r="AJ56" s="1">
        <f t="shared" si="108"/>
        <v>172.8</v>
      </c>
      <c r="AK56" s="1">
        <f t="shared" si="108"/>
        <v>172.8</v>
      </c>
      <c r="AL56" s="1">
        <f t="shared" si="108"/>
        <v>172.8</v>
      </c>
      <c r="AM56" s="1">
        <f t="shared" si="108"/>
        <v>172.8</v>
      </c>
      <c r="AN56" s="1">
        <f t="shared" si="108"/>
        <v>172.8</v>
      </c>
      <c r="AO56" s="11">
        <f>AN55*0.0325+AB56+AN56*3*0.0325+SUM(AB53:AN53)*(0.0325)</f>
        <v>2253.8378080035668</v>
      </c>
    </row>
    <row r="57" spans="1:41" x14ac:dyDescent="0.25">
      <c r="A57" s="8" t="s">
        <v>23</v>
      </c>
      <c r="B57" s="8">
        <v>12000</v>
      </c>
      <c r="C57" s="8">
        <f>B61</f>
        <v>12000</v>
      </c>
      <c r="D57" s="8">
        <f t="shared" ref="D57:N57" si="109">C61</f>
        <v>11700</v>
      </c>
      <c r="E57" s="8">
        <f t="shared" si="109"/>
        <v>11407.5</v>
      </c>
      <c r="F57" s="8">
        <f t="shared" si="109"/>
        <v>11122.3125</v>
      </c>
      <c r="G57" s="8">
        <f t="shared" si="109"/>
        <v>10844.254687500001</v>
      </c>
      <c r="H57" s="8">
        <f t="shared" si="109"/>
        <v>10573.148320312501</v>
      </c>
      <c r="I57" s="8">
        <f t="shared" si="109"/>
        <v>10443.603612304689</v>
      </c>
      <c r="J57" s="8">
        <f t="shared" si="109"/>
        <v>10317.297521997072</v>
      </c>
      <c r="K57" s="8">
        <f t="shared" si="109"/>
        <v>10194.149083947144</v>
      </c>
      <c r="L57" s="8">
        <f t="shared" si="109"/>
        <v>10074.079356848466</v>
      </c>
      <c r="M57" s="8">
        <f t="shared" si="109"/>
        <v>9957.0113729272543</v>
      </c>
      <c r="N57" s="8">
        <f t="shared" si="109"/>
        <v>9842.8700886040733</v>
      </c>
      <c r="O57" s="13">
        <f>N61*(1-0.0325)</f>
        <v>9415.3059104563308</v>
      </c>
      <c r="P57" s="8">
        <f>O61</f>
        <v>9415.3059104563308</v>
      </c>
      <c r="Q57" s="8">
        <f t="shared" ref="Q57:AA57" si="110">P61</f>
        <v>9310.3267826949232</v>
      </c>
      <c r="R57" s="8">
        <f t="shared" si="110"/>
        <v>9207.9721331275505</v>
      </c>
      <c r="S57" s="8">
        <f t="shared" si="110"/>
        <v>9108.1763497993616</v>
      </c>
      <c r="T57" s="8">
        <f t="shared" si="110"/>
        <v>9010.8754610543765</v>
      </c>
      <c r="U57" s="8">
        <f t="shared" si="110"/>
        <v>8916.0070945280168</v>
      </c>
      <c r="V57" s="8">
        <f t="shared" si="110"/>
        <v>8827.8909171648156</v>
      </c>
      <c r="W57" s="8">
        <f t="shared" si="110"/>
        <v>8741.9776442356942</v>
      </c>
      <c r="X57" s="8">
        <f t="shared" si="110"/>
        <v>8658.2122031298022</v>
      </c>
      <c r="Y57" s="8">
        <f t="shared" si="110"/>
        <v>8576.5408980515567</v>
      </c>
      <c r="Z57" s="8">
        <f t="shared" si="110"/>
        <v>8496.911375600268</v>
      </c>
      <c r="AA57" s="8">
        <f t="shared" si="110"/>
        <v>8419.2725912102615</v>
      </c>
      <c r="AB57" s="13">
        <f>AA61*(1-0.0325)</f>
        <v>8072.40859619603</v>
      </c>
      <c r="AC57" s="8">
        <f>AB61</f>
        <v>8072.40859619603</v>
      </c>
      <c r="AD57" s="8">
        <f t="shared" ref="AD57:AN57" si="111">AC61</f>
        <v>8001.0019012911289</v>
      </c>
      <c r="AE57" s="8">
        <f t="shared" si="111"/>
        <v>7931.3803737588505</v>
      </c>
      <c r="AF57" s="8">
        <f t="shared" si="111"/>
        <v>7863.4993844148794</v>
      </c>
      <c r="AG57" s="8">
        <f t="shared" si="111"/>
        <v>7797.3154198045067</v>
      </c>
      <c r="AH57" s="8">
        <f t="shared" si="111"/>
        <v>7732.7860543093939</v>
      </c>
      <c r="AI57" s="8">
        <f t="shared" si="111"/>
        <v>7674.2504029516585</v>
      </c>
      <c r="AJ57" s="8">
        <f t="shared" si="111"/>
        <v>7617.1781428778668</v>
      </c>
      <c r="AK57" s="8">
        <f t="shared" si="111"/>
        <v>7561.53268930592</v>
      </c>
      <c r="AL57" s="8">
        <f t="shared" si="111"/>
        <v>7507.2783720732714</v>
      </c>
      <c r="AM57" s="8">
        <f t="shared" si="111"/>
        <v>7454.3804127714393</v>
      </c>
      <c r="AN57" s="8">
        <f t="shared" si="111"/>
        <v>7402.8049024521533</v>
      </c>
      <c r="AO57" s="13">
        <f>AN61*(1-0.0325)</f>
        <v>7113.5619195443969</v>
      </c>
    </row>
    <row r="58" spans="1:41" x14ac:dyDescent="0.25">
      <c r="A58" s="8" t="s">
        <v>26</v>
      </c>
      <c r="B58" s="8">
        <v>0</v>
      </c>
      <c r="C58" s="8">
        <f>C56*0.8</f>
        <v>0</v>
      </c>
      <c r="D58" s="8">
        <f t="shared" ref="D58:N58" si="112">D56*0.8</f>
        <v>0</v>
      </c>
      <c r="E58" s="8">
        <f t="shared" si="112"/>
        <v>0</v>
      </c>
      <c r="F58" s="8">
        <f t="shared" si="112"/>
        <v>0</v>
      </c>
      <c r="G58" s="8">
        <f t="shared" si="112"/>
        <v>0</v>
      </c>
      <c r="H58" s="8">
        <f t="shared" si="112"/>
        <v>138.24</v>
      </c>
      <c r="I58" s="8">
        <f t="shared" si="112"/>
        <v>138.24</v>
      </c>
      <c r="J58" s="8">
        <f t="shared" si="112"/>
        <v>138.24</v>
      </c>
      <c r="K58" s="8">
        <f t="shared" si="112"/>
        <v>138.24</v>
      </c>
      <c r="L58" s="8">
        <f t="shared" si="112"/>
        <v>138.24</v>
      </c>
      <c r="M58" s="8">
        <f t="shared" si="112"/>
        <v>138.24</v>
      </c>
      <c r="N58" s="8">
        <f t="shared" si="112"/>
        <v>138.24</v>
      </c>
      <c r="O58" s="13">
        <v>0</v>
      </c>
      <c r="P58" s="8">
        <f>P56*0.8</f>
        <v>133.74720000000002</v>
      </c>
      <c r="Q58" s="8">
        <f t="shared" ref="Q58:AA58" si="113">Q56*0.8</f>
        <v>133.74720000000002</v>
      </c>
      <c r="R58" s="8">
        <f t="shared" si="113"/>
        <v>133.74720000000002</v>
      </c>
      <c r="S58" s="8">
        <f t="shared" si="113"/>
        <v>133.74720000000002</v>
      </c>
      <c r="T58" s="8">
        <f t="shared" si="113"/>
        <v>133.74720000000002</v>
      </c>
      <c r="U58" s="8">
        <f t="shared" si="113"/>
        <v>138.24</v>
      </c>
      <c r="V58" s="8">
        <f t="shared" si="113"/>
        <v>138.24</v>
      </c>
      <c r="W58" s="8">
        <f t="shared" si="113"/>
        <v>138.24</v>
      </c>
      <c r="X58" s="8">
        <f t="shared" si="113"/>
        <v>138.24</v>
      </c>
      <c r="Y58" s="8">
        <f t="shared" si="113"/>
        <v>138.24</v>
      </c>
      <c r="Z58" s="8">
        <f t="shared" si="113"/>
        <v>138.24</v>
      </c>
      <c r="AA58" s="8">
        <f t="shared" si="113"/>
        <v>138.24</v>
      </c>
      <c r="AB58" s="13">
        <v>0</v>
      </c>
      <c r="AC58" s="8">
        <f>AC56*0.8</f>
        <v>133.74720000000002</v>
      </c>
      <c r="AD58" s="8">
        <f t="shared" ref="AD58:AN58" si="114">AD56*0.8</f>
        <v>133.74720000000002</v>
      </c>
      <c r="AE58" s="8">
        <f t="shared" si="114"/>
        <v>133.74720000000002</v>
      </c>
      <c r="AF58" s="8">
        <f t="shared" si="114"/>
        <v>133.74720000000002</v>
      </c>
      <c r="AG58" s="8">
        <f t="shared" si="114"/>
        <v>133.74720000000002</v>
      </c>
      <c r="AH58" s="8">
        <f t="shared" si="114"/>
        <v>138.24</v>
      </c>
      <c r="AI58" s="8">
        <f t="shared" si="114"/>
        <v>138.24</v>
      </c>
      <c r="AJ58" s="8">
        <f t="shared" si="114"/>
        <v>138.24</v>
      </c>
      <c r="AK58" s="8">
        <f t="shared" si="114"/>
        <v>138.24</v>
      </c>
      <c r="AL58" s="8">
        <f t="shared" si="114"/>
        <v>138.24</v>
      </c>
      <c r="AM58" s="8">
        <f t="shared" si="114"/>
        <v>138.24</v>
      </c>
      <c r="AN58" s="8">
        <f t="shared" si="114"/>
        <v>138.24</v>
      </c>
      <c r="AO58" s="13">
        <v>0</v>
      </c>
    </row>
    <row r="59" spans="1:41" x14ac:dyDescent="0.25">
      <c r="A59" s="8" t="s">
        <v>28</v>
      </c>
      <c r="B59" s="8">
        <v>0</v>
      </c>
      <c r="C59" s="8">
        <f>C56*0.2</f>
        <v>0</v>
      </c>
      <c r="D59" s="8">
        <f t="shared" ref="D59:N59" si="115">D56*0.2</f>
        <v>0</v>
      </c>
      <c r="E59" s="8">
        <f t="shared" si="115"/>
        <v>0</v>
      </c>
      <c r="F59" s="8">
        <f t="shared" si="115"/>
        <v>0</v>
      </c>
      <c r="G59" s="8">
        <f t="shared" si="115"/>
        <v>0</v>
      </c>
      <c r="H59" s="8">
        <f t="shared" si="115"/>
        <v>34.56</v>
      </c>
      <c r="I59" s="8">
        <f t="shared" si="115"/>
        <v>34.56</v>
      </c>
      <c r="J59" s="8">
        <f t="shared" si="115"/>
        <v>34.56</v>
      </c>
      <c r="K59" s="8">
        <f t="shared" si="115"/>
        <v>34.56</v>
      </c>
      <c r="L59" s="8">
        <f t="shared" si="115"/>
        <v>34.56</v>
      </c>
      <c r="M59" s="8">
        <f t="shared" si="115"/>
        <v>34.56</v>
      </c>
      <c r="N59" s="8">
        <f t="shared" si="115"/>
        <v>34.56</v>
      </c>
      <c r="O59" s="13">
        <f>SUM(B59:N59)*(1-0.0325)</f>
        <v>234.05760000000001</v>
      </c>
      <c r="P59" s="8">
        <f>P56*0.2</f>
        <v>33.436800000000005</v>
      </c>
      <c r="Q59" s="8">
        <f t="shared" ref="Q59:AA59" si="116">Q56*0.2</f>
        <v>33.436800000000005</v>
      </c>
      <c r="R59" s="8">
        <f t="shared" si="116"/>
        <v>33.436800000000005</v>
      </c>
      <c r="S59" s="8">
        <f t="shared" si="116"/>
        <v>33.436800000000005</v>
      </c>
      <c r="T59" s="8">
        <f t="shared" si="116"/>
        <v>33.436800000000005</v>
      </c>
      <c r="U59" s="8">
        <f t="shared" si="116"/>
        <v>34.56</v>
      </c>
      <c r="V59" s="8">
        <f t="shared" si="116"/>
        <v>34.56</v>
      </c>
      <c r="W59" s="8">
        <f t="shared" si="116"/>
        <v>34.56</v>
      </c>
      <c r="X59" s="8">
        <f t="shared" si="116"/>
        <v>34.56</v>
      </c>
      <c r="Y59" s="8">
        <f t="shared" si="116"/>
        <v>34.56</v>
      </c>
      <c r="Z59" s="8">
        <f t="shared" si="116"/>
        <v>34.56</v>
      </c>
      <c r="AA59" s="8">
        <f t="shared" si="116"/>
        <v>34.56</v>
      </c>
      <c r="AB59" s="13">
        <f>SUM(O59:AA59)*(1-0.0325)</f>
        <v>622.25884799999994</v>
      </c>
      <c r="AC59" s="8">
        <f>AC56*0.2</f>
        <v>33.436800000000005</v>
      </c>
      <c r="AD59" s="8">
        <f t="shared" ref="AD59:AN59" si="117">AD56*0.2</f>
        <v>33.436800000000005</v>
      </c>
      <c r="AE59" s="8">
        <f t="shared" si="117"/>
        <v>33.436800000000005</v>
      </c>
      <c r="AF59" s="8">
        <f t="shared" si="117"/>
        <v>33.436800000000005</v>
      </c>
      <c r="AG59" s="8">
        <f t="shared" si="117"/>
        <v>33.436800000000005</v>
      </c>
      <c r="AH59" s="8">
        <f t="shared" si="117"/>
        <v>34.56</v>
      </c>
      <c r="AI59" s="8">
        <f t="shared" si="117"/>
        <v>34.56</v>
      </c>
      <c r="AJ59" s="8">
        <f t="shared" si="117"/>
        <v>34.56</v>
      </c>
      <c r="AK59" s="8">
        <f t="shared" si="117"/>
        <v>34.56</v>
      </c>
      <c r="AL59" s="8">
        <f t="shared" si="117"/>
        <v>34.56</v>
      </c>
      <c r="AM59" s="8">
        <f t="shared" si="117"/>
        <v>34.56</v>
      </c>
      <c r="AN59" s="8">
        <f t="shared" si="117"/>
        <v>34.56</v>
      </c>
      <c r="AO59" s="13">
        <f>SUM(AB59:AN59)*(1-0.0325)</f>
        <v>997.84355543999936</v>
      </c>
    </row>
    <row r="60" spans="1:41" x14ac:dyDescent="0.25">
      <c r="A60" s="8" t="s">
        <v>24</v>
      </c>
      <c r="B60" s="8">
        <v>0</v>
      </c>
      <c r="C60" s="8">
        <f>(C57+C58)*0.025</f>
        <v>300</v>
      </c>
      <c r="D60" s="8">
        <f t="shared" ref="D60:N60" si="118">(D57+D58)*0.025</f>
        <v>292.5</v>
      </c>
      <c r="E60" s="8">
        <f t="shared" si="118"/>
        <v>285.1875</v>
      </c>
      <c r="F60" s="8">
        <f t="shared" si="118"/>
        <v>278.05781250000001</v>
      </c>
      <c r="G60" s="8">
        <f t="shared" si="118"/>
        <v>271.10636718750004</v>
      </c>
      <c r="H60" s="8">
        <f t="shared" si="118"/>
        <v>267.78470800781253</v>
      </c>
      <c r="I60" s="8">
        <f t="shared" si="118"/>
        <v>264.54609030761725</v>
      </c>
      <c r="J60" s="8">
        <f t="shared" si="118"/>
        <v>261.38843804992683</v>
      </c>
      <c r="K60" s="8">
        <f t="shared" si="118"/>
        <v>258.30972709867859</v>
      </c>
      <c r="L60" s="8">
        <f t="shared" si="118"/>
        <v>255.30798392121164</v>
      </c>
      <c r="M60" s="8">
        <f t="shared" si="118"/>
        <v>252.38128432318138</v>
      </c>
      <c r="N60" s="8">
        <f t="shared" si="118"/>
        <v>249.52775221510183</v>
      </c>
      <c r="O60" s="13">
        <f>SUM(B60:N60)</f>
        <v>3236.0976636110304</v>
      </c>
      <c r="P60" s="8">
        <f>(P57+P58)*0.025</f>
        <v>238.72632776140827</v>
      </c>
      <c r="Q60" s="8">
        <f t="shared" ref="Q60:AA60" si="119">(Q57+Q58)*0.025</f>
        <v>236.10184956737308</v>
      </c>
      <c r="R60" s="8">
        <f t="shared" si="119"/>
        <v>233.54298332818877</v>
      </c>
      <c r="S60" s="8">
        <f t="shared" si="119"/>
        <v>231.04808874498406</v>
      </c>
      <c r="T60" s="8">
        <f t="shared" si="119"/>
        <v>228.61556652635943</v>
      </c>
      <c r="U60" s="8">
        <f t="shared" si="119"/>
        <v>226.35617736320043</v>
      </c>
      <c r="V60" s="8">
        <f t="shared" si="119"/>
        <v>224.15327292912039</v>
      </c>
      <c r="W60" s="8">
        <f t="shared" si="119"/>
        <v>222.00544110589237</v>
      </c>
      <c r="X60" s="8">
        <f t="shared" si="119"/>
        <v>219.91130507824505</v>
      </c>
      <c r="Y60" s="8">
        <f t="shared" si="119"/>
        <v>217.86952245128893</v>
      </c>
      <c r="Z60" s="8">
        <f t="shared" si="119"/>
        <v>215.8787843900067</v>
      </c>
      <c r="AA60" s="8">
        <f t="shared" si="119"/>
        <v>213.93781478025653</v>
      </c>
      <c r="AB60" s="13">
        <f>SUM(O60:AA60)</f>
        <v>5944.2447976373533</v>
      </c>
      <c r="AC60" s="8">
        <f>(AC57+AC58)*0.025</f>
        <v>205.15389490490077</v>
      </c>
      <c r="AD60" s="8">
        <f t="shared" ref="AD60:AN60" si="120">(AD57+AD58)*0.025</f>
        <v>203.36872753227823</v>
      </c>
      <c r="AE60" s="8">
        <f t="shared" si="120"/>
        <v>201.62818934397126</v>
      </c>
      <c r="AF60" s="8">
        <f t="shared" si="120"/>
        <v>199.93116461037198</v>
      </c>
      <c r="AG60" s="8">
        <f t="shared" si="120"/>
        <v>198.27656549511266</v>
      </c>
      <c r="AH60" s="8">
        <f t="shared" si="120"/>
        <v>196.77565135773486</v>
      </c>
      <c r="AI60" s="8">
        <f t="shared" si="120"/>
        <v>195.31226007379146</v>
      </c>
      <c r="AJ60" s="8">
        <f t="shared" si="120"/>
        <v>193.88545357194667</v>
      </c>
      <c r="AK60" s="8">
        <f t="shared" si="120"/>
        <v>192.494317232648</v>
      </c>
      <c r="AL60" s="8">
        <f t="shared" si="120"/>
        <v>191.13795930183178</v>
      </c>
      <c r="AM60" s="8">
        <f t="shared" si="120"/>
        <v>189.81551031928598</v>
      </c>
      <c r="AN60" s="8">
        <f t="shared" si="120"/>
        <v>188.52612256130385</v>
      </c>
      <c r="AO60" s="13">
        <f>SUM(AB60:AN60)</f>
        <v>8300.5506139425306</v>
      </c>
    </row>
    <row r="61" spans="1:41" x14ac:dyDescent="0.25">
      <c r="A61" s="8" t="s">
        <v>25</v>
      </c>
      <c r="B61" s="8">
        <f>B57</f>
        <v>12000</v>
      </c>
      <c r="C61" s="8">
        <f>(C57+C58)-C60</f>
        <v>11700</v>
      </c>
      <c r="D61" s="8">
        <f t="shared" ref="D61:N61" si="121">(D57+D58)-D60</f>
        <v>11407.5</v>
      </c>
      <c r="E61" s="8">
        <f t="shared" si="121"/>
        <v>11122.3125</v>
      </c>
      <c r="F61" s="8">
        <f t="shared" si="121"/>
        <v>10844.254687500001</v>
      </c>
      <c r="G61" s="8">
        <f t="shared" si="121"/>
        <v>10573.148320312501</v>
      </c>
      <c r="H61" s="8">
        <f t="shared" si="121"/>
        <v>10443.603612304689</v>
      </c>
      <c r="I61" s="8">
        <f t="shared" si="121"/>
        <v>10317.297521997072</v>
      </c>
      <c r="J61" s="8">
        <f t="shared" si="121"/>
        <v>10194.149083947144</v>
      </c>
      <c r="K61" s="8">
        <f t="shared" si="121"/>
        <v>10074.079356848466</v>
      </c>
      <c r="L61" s="8">
        <f t="shared" si="121"/>
        <v>9957.0113729272543</v>
      </c>
      <c r="M61" s="8">
        <f t="shared" si="121"/>
        <v>9842.8700886040733</v>
      </c>
      <c r="N61" s="8">
        <f t="shared" si="121"/>
        <v>9731.5823363889722</v>
      </c>
      <c r="O61" s="13">
        <f>O57</f>
        <v>9415.3059104563308</v>
      </c>
      <c r="P61" s="8">
        <f>(P57+P58)-P60</f>
        <v>9310.3267826949232</v>
      </c>
      <c r="Q61" s="8">
        <f t="shared" ref="Q61:AA61" si="122">(Q57+Q58)-Q60</f>
        <v>9207.9721331275505</v>
      </c>
      <c r="R61" s="8">
        <f t="shared" si="122"/>
        <v>9108.1763497993616</v>
      </c>
      <c r="S61" s="8">
        <f t="shared" si="122"/>
        <v>9010.8754610543765</v>
      </c>
      <c r="T61" s="8">
        <f t="shared" si="122"/>
        <v>8916.0070945280168</v>
      </c>
      <c r="U61" s="8">
        <f t="shared" si="122"/>
        <v>8827.8909171648156</v>
      </c>
      <c r="V61" s="8">
        <f t="shared" si="122"/>
        <v>8741.9776442356942</v>
      </c>
      <c r="W61" s="8">
        <f t="shared" si="122"/>
        <v>8658.2122031298022</v>
      </c>
      <c r="X61" s="8">
        <f t="shared" si="122"/>
        <v>8576.5408980515567</v>
      </c>
      <c r="Y61" s="8">
        <f t="shared" si="122"/>
        <v>8496.911375600268</v>
      </c>
      <c r="Z61" s="8">
        <f t="shared" si="122"/>
        <v>8419.2725912102615</v>
      </c>
      <c r="AA61" s="8">
        <f t="shared" si="122"/>
        <v>8343.5747764300049</v>
      </c>
      <c r="AB61" s="13">
        <f>AB57</f>
        <v>8072.40859619603</v>
      </c>
      <c r="AC61" s="8">
        <f>(AC57+AC58)-AC60</f>
        <v>8001.0019012911289</v>
      </c>
      <c r="AD61" s="8">
        <f t="shared" ref="AD61:AN61" si="123">(AD57+AD58)-AD60</f>
        <v>7931.3803737588505</v>
      </c>
      <c r="AE61" s="8">
        <f t="shared" si="123"/>
        <v>7863.4993844148794</v>
      </c>
      <c r="AF61" s="8">
        <f t="shared" si="123"/>
        <v>7797.3154198045067</v>
      </c>
      <c r="AG61" s="8">
        <f t="shared" si="123"/>
        <v>7732.7860543093939</v>
      </c>
      <c r="AH61" s="8">
        <f t="shared" si="123"/>
        <v>7674.2504029516585</v>
      </c>
      <c r="AI61" s="8">
        <f t="shared" si="123"/>
        <v>7617.1781428778668</v>
      </c>
      <c r="AJ61" s="8">
        <f t="shared" si="123"/>
        <v>7561.53268930592</v>
      </c>
      <c r="AK61" s="8">
        <f t="shared" si="123"/>
        <v>7507.2783720732714</v>
      </c>
      <c r="AL61" s="8">
        <f t="shared" si="123"/>
        <v>7454.3804127714393</v>
      </c>
      <c r="AM61" s="8">
        <f t="shared" si="123"/>
        <v>7402.8049024521533</v>
      </c>
      <c r="AN61" s="8">
        <f t="shared" si="123"/>
        <v>7352.5187798908491</v>
      </c>
      <c r="AO61" s="13">
        <f>AO57</f>
        <v>7113.5619195443969</v>
      </c>
    </row>
    <row r="62" spans="1:41" ht="15.75" thickBot="1" x14ac:dyDescent="0.3">
      <c r="O62" s="18">
        <f>N61*0.0325+SUM(B59:N59)*(0.0325)</f>
        <v>324.13882593264157</v>
      </c>
      <c r="AB62" s="13">
        <f>AA61*0.0325+O62+SUM(O59:AA59)*(0.0325)</f>
        <v>616.20775816661671</v>
      </c>
      <c r="AO62" s="13">
        <f>AN61*0.0325+AB62+SUM(AB59:AN59)*(0.0325)</f>
        <v>888.68391107306923</v>
      </c>
    </row>
    <row r="63" spans="1:41" x14ac:dyDescent="0.25">
      <c r="H63" s="42" t="s">
        <v>30</v>
      </c>
      <c r="I63" s="43"/>
      <c r="J63" s="43"/>
      <c r="K63" s="43"/>
      <c r="L63" s="43"/>
      <c r="M63" s="43"/>
      <c r="N63" s="43"/>
      <c r="O63" s="44"/>
      <c r="U63" s="42" t="s">
        <v>30</v>
      </c>
      <c r="V63" s="43"/>
      <c r="W63" s="43"/>
      <c r="X63" s="43"/>
      <c r="Y63" s="43"/>
      <c r="Z63" s="43"/>
      <c r="AA63" s="43"/>
      <c r="AB63" s="44"/>
      <c r="AH63" s="42" t="s">
        <v>30</v>
      </c>
      <c r="AI63" s="43"/>
      <c r="AJ63" s="43"/>
      <c r="AK63" s="43"/>
      <c r="AL63" s="43"/>
      <c r="AM63" s="43"/>
      <c r="AN63" s="43"/>
      <c r="AO63" s="44"/>
    </row>
    <row r="64" spans="1:41" ht="15.75" thickBot="1" x14ac:dyDescent="0.3">
      <c r="H64" s="45"/>
      <c r="I64" s="46"/>
      <c r="J64" s="46"/>
      <c r="K64" s="46"/>
      <c r="L64" s="46"/>
      <c r="M64" s="46"/>
      <c r="N64" s="46"/>
      <c r="O64" s="47"/>
      <c r="U64" s="45"/>
      <c r="V64" s="46"/>
      <c r="W64" s="46"/>
      <c r="X64" s="46"/>
      <c r="Y64" s="46"/>
      <c r="Z64" s="46"/>
      <c r="AA64" s="46"/>
      <c r="AB64" s="47"/>
      <c r="AH64" s="45"/>
      <c r="AI64" s="46"/>
      <c r="AJ64" s="46"/>
      <c r="AK64" s="46"/>
      <c r="AL64" s="46"/>
      <c r="AM64" s="46"/>
      <c r="AN64" s="46"/>
      <c r="AO64" s="47"/>
    </row>
    <row r="65" spans="1:41" x14ac:dyDescent="0.25">
      <c r="H65" s="29" t="s">
        <v>5</v>
      </c>
      <c r="I65" s="30" t="s">
        <v>6</v>
      </c>
      <c r="J65" s="31" t="s">
        <v>7</v>
      </c>
      <c r="K65" s="30" t="s">
        <v>8</v>
      </c>
      <c r="L65" s="30" t="s">
        <v>9</v>
      </c>
      <c r="M65" s="30" t="s">
        <v>10</v>
      </c>
      <c r="N65" s="30" t="s">
        <v>11</v>
      </c>
      <c r="O65" s="32" t="s">
        <v>4</v>
      </c>
      <c r="U65" s="29" t="s">
        <v>5</v>
      </c>
      <c r="V65" s="30" t="s">
        <v>6</v>
      </c>
      <c r="W65" s="31" t="s">
        <v>7</v>
      </c>
      <c r="X65" s="30" t="s">
        <v>8</v>
      </c>
      <c r="Y65" s="30" t="s">
        <v>9</v>
      </c>
      <c r="Z65" s="30" t="s">
        <v>10</v>
      </c>
      <c r="AA65" s="30" t="s">
        <v>11</v>
      </c>
      <c r="AB65" s="32" t="s">
        <v>4</v>
      </c>
      <c r="AH65" s="29" t="s">
        <v>5</v>
      </c>
      <c r="AI65" s="30" t="s">
        <v>6</v>
      </c>
      <c r="AJ65" s="31" t="s">
        <v>7</v>
      </c>
      <c r="AK65" s="30" t="s">
        <v>8</v>
      </c>
      <c r="AL65" s="30" t="s">
        <v>9</v>
      </c>
      <c r="AM65" s="30" t="s">
        <v>10</v>
      </c>
      <c r="AN65" s="30" t="s">
        <v>11</v>
      </c>
      <c r="AO65" s="32" t="s">
        <v>4</v>
      </c>
    </row>
    <row r="66" spans="1:41" ht="15.75" thickBot="1" x14ac:dyDescent="0.3">
      <c r="H66" s="23">
        <f>O44+2*N46*(1-0.0325)</f>
        <v>58411.965679200912</v>
      </c>
      <c r="I66" s="24">
        <f>O50+N52*3*(1-0.0325)</f>
        <v>25537.536143797257</v>
      </c>
      <c r="J66" s="25">
        <f>O57</f>
        <v>9415.3059104563308</v>
      </c>
      <c r="K66" s="25">
        <f>O60+O54+O47</f>
        <v>30976.98673544755</v>
      </c>
      <c r="L66" s="25">
        <f>O43+O49+O56+O62</f>
        <v>3315.7479310979552</v>
      </c>
      <c r="M66" s="28">
        <f>O53+O59</f>
        <v>698.45760000000007</v>
      </c>
      <c r="N66" s="28">
        <f>O40</f>
        <v>4644</v>
      </c>
      <c r="O66" s="34">
        <f>SUM(H66:N66)</f>
        <v>133000</v>
      </c>
      <c r="U66" s="23">
        <f>AB44+2*AA46*(1-0.0325)</f>
        <v>53044.845251672792</v>
      </c>
      <c r="V66" s="24">
        <f>AB50+AA52*3*(1-0.0325)</f>
        <v>20927.841572127549</v>
      </c>
      <c r="W66" s="25">
        <f>AB57</f>
        <v>8072.40859619603</v>
      </c>
      <c r="X66" s="25">
        <f>AB60+AB54+AB47</f>
        <v>57758.678251851561</v>
      </c>
      <c r="Y66" s="25">
        <f>AB43+AB49+AB56+AB62</f>
        <v>6433.3290801520961</v>
      </c>
      <c r="Z66" s="28">
        <f>AB53+AB59</f>
        <v>1625.8272480000001</v>
      </c>
      <c r="AA66" s="28">
        <f>AB40</f>
        <v>9137.07</v>
      </c>
      <c r="AB66" s="34">
        <f>SUM(U66:AA66)</f>
        <v>157000</v>
      </c>
      <c r="AH66" s="23">
        <f>AO44+2*AN46*(1-0.0325)</f>
        <v>49212.649349219064</v>
      </c>
      <c r="AI66" s="24">
        <f>AO50+AN52*3*(1-0.0325)</f>
        <v>17636.457879950605</v>
      </c>
      <c r="AJ66" s="25">
        <f>AO57</f>
        <v>7113.5619195443969</v>
      </c>
      <c r="AK66" s="25">
        <f>AO60+AO54+AO47</f>
        <v>81574.586417363113</v>
      </c>
      <c r="AL66" s="25">
        <f>AO43+AO49+AO56+AO62</f>
        <v>9455.571826482852</v>
      </c>
      <c r="AM66" s="28">
        <f>AO53+AO59</f>
        <v>2523.0573824399999</v>
      </c>
      <c r="AN66" s="28">
        <f>AO40</f>
        <v>13484.115225</v>
      </c>
      <c r="AO66" s="34">
        <f>SUM(AH66:AN66)</f>
        <v>181000.00000000003</v>
      </c>
    </row>
    <row r="67" spans="1:41" x14ac:dyDescent="0.25">
      <c r="O67" s="35" t="s">
        <v>12</v>
      </c>
      <c r="AB67" s="35" t="s">
        <v>12</v>
      </c>
      <c r="AO67" s="35" t="s">
        <v>12</v>
      </c>
    </row>
    <row r="68" spans="1:41" ht="15.75" thickBot="1" x14ac:dyDescent="0.3">
      <c r="O68" s="36">
        <f>O66-N39*2000</f>
        <v>109000</v>
      </c>
      <c r="AB68" s="36">
        <f>AB66-AA39*2000</f>
        <v>109000</v>
      </c>
      <c r="AO68" s="36">
        <f>AO66-AN39*2000</f>
        <v>109000.00000000003</v>
      </c>
    </row>
    <row r="69" spans="1:41" ht="15.75" thickBot="1" x14ac:dyDescent="0.3"/>
    <row r="70" spans="1:41" ht="27" thickBot="1" x14ac:dyDescent="0.45">
      <c r="A70" s="48" t="s">
        <v>15</v>
      </c>
      <c r="B70" s="49"/>
    </row>
    <row r="71" spans="1:41" x14ac:dyDescent="0.25">
      <c r="A71" s="1" t="s">
        <v>18</v>
      </c>
      <c r="B71" s="1"/>
      <c r="C71" s="1">
        <v>2000</v>
      </c>
      <c r="D71" s="1">
        <v>2000</v>
      </c>
      <c r="E71" s="1">
        <v>2000</v>
      </c>
      <c r="F71" s="1">
        <v>2000</v>
      </c>
      <c r="G71" s="1">
        <v>2000</v>
      </c>
      <c r="H71" s="1">
        <v>2000</v>
      </c>
      <c r="I71" s="1">
        <v>2000</v>
      </c>
      <c r="J71" s="1">
        <v>2000</v>
      </c>
      <c r="K71" s="1">
        <v>2000</v>
      </c>
      <c r="L71" s="1">
        <v>2000</v>
      </c>
      <c r="M71" s="1">
        <v>2000</v>
      </c>
      <c r="N71" s="1">
        <v>2000</v>
      </c>
      <c r="O71" s="1"/>
      <c r="P71" s="1">
        <v>2000</v>
      </c>
      <c r="Q71" s="1">
        <v>2000</v>
      </c>
      <c r="R71" s="1">
        <v>2000</v>
      </c>
      <c r="S71" s="1">
        <v>2000</v>
      </c>
      <c r="T71" s="1">
        <v>2000</v>
      </c>
      <c r="U71" s="1">
        <v>2000</v>
      </c>
      <c r="V71" s="1">
        <v>2000</v>
      </c>
      <c r="W71" s="1">
        <v>2000</v>
      </c>
      <c r="X71" s="1">
        <v>2000</v>
      </c>
      <c r="Y71" s="1">
        <v>2000</v>
      </c>
      <c r="Z71" s="1">
        <v>2000</v>
      </c>
      <c r="AA71" s="1">
        <v>2000</v>
      </c>
      <c r="AB71" s="1"/>
      <c r="AC71" s="1">
        <v>2000</v>
      </c>
      <c r="AD71" s="1">
        <v>2000</v>
      </c>
      <c r="AE71" s="1">
        <v>2000</v>
      </c>
      <c r="AF71" s="1">
        <v>2000</v>
      </c>
      <c r="AG71" s="1">
        <v>2000</v>
      </c>
      <c r="AH71" s="1">
        <v>2000</v>
      </c>
      <c r="AI71" s="1">
        <v>2000</v>
      </c>
      <c r="AJ71" s="1">
        <v>2000</v>
      </c>
      <c r="AK71" s="1">
        <v>2000</v>
      </c>
      <c r="AL71" s="1">
        <v>2000</v>
      </c>
      <c r="AM71" s="1">
        <v>2000</v>
      </c>
      <c r="AN71" s="1">
        <v>2000</v>
      </c>
      <c r="AO71" s="1"/>
    </row>
    <row r="72" spans="1:41" x14ac:dyDescent="0.25">
      <c r="A72" s="27" t="s">
        <v>22</v>
      </c>
      <c r="B72" s="27">
        <v>0</v>
      </c>
      <c r="C72" s="27">
        <v>1</v>
      </c>
      <c r="D72" s="27">
        <v>2</v>
      </c>
      <c r="E72" s="27">
        <v>3</v>
      </c>
      <c r="F72" s="27">
        <v>4</v>
      </c>
      <c r="G72" s="27">
        <v>5</v>
      </c>
      <c r="H72" s="27">
        <v>6</v>
      </c>
      <c r="I72" s="27">
        <v>7</v>
      </c>
      <c r="J72" s="27">
        <v>8</v>
      </c>
      <c r="K72" s="27">
        <v>9</v>
      </c>
      <c r="L72" s="27">
        <v>10</v>
      </c>
      <c r="M72" s="27">
        <v>11</v>
      </c>
      <c r="N72" s="27">
        <v>12</v>
      </c>
      <c r="O72" s="33" t="s">
        <v>21</v>
      </c>
      <c r="P72" s="27">
        <v>13</v>
      </c>
      <c r="Q72" s="27">
        <v>14</v>
      </c>
      <c r="R72" s="27">
        <v>15</v>
      </c>
      <c r="S72" s="27">
        <v>16</v>
      </c>
      <c r="T72" s="27">
        <v>17</v>
      </c>
      <c r="U72" s="27">
        <v>18</v>
      </c>
      <c r="V72" s="27">
        <v>19</v>
      </c>
      <c r="W72" s="27">
        <v>20</v>
      </c>
      <c r="X72" s="27">
        <v>21</v>
      </c>
      <c r="Y72" s="27">
        <v>22</v>
      </c>
      <c r="Z72" s="27">
        <v>23</v>
      </c>
      <c r="AA72" s="27">
        <v>24</v>
      </c>
      <c r="AB72" s="33" t="s">
        <v>21</v>
      </c>
      <c r="AC72" s="27">
        <v>25</v>
      </c>
      <c r="AD72" s="27">
        <v>26</v>
      </c>
      <c r="AE72" s="27">
        <v>27</v>
      </c>
      <c r="AF72" s="27">
        <v>28</v>
      </c>
      <c r="AG72" s="27">
        <v>29</v>
      </c>
      <c r="AH72" s="27">
        <v>30</v>
      </c>
      <c r="AI72" s="27">
        <v>31</v>
      </c>
      <c r="AJ72" s="27">
        <v>32</v>
      </c>
      <c r="AK72" s="27">
        <v>33</v>
      </c>
      <c r="AL72" s="27">
        <v>34</v>
      </c>
      <c r="AM72" s="27">
        <v>35</v>
      </c>
      <c r="AN72" s="27">
        <v>36</v>
      </c>
      <c r="AO72" s="33" t="s">
        <v>21</v>
      </c>
    </row>
    <row r="73" spans="1:41" x14ac:dyDescent="0.25">
      <c r="A73" s="27" t="s">
        <v>23</v>
      </c>
      <c r="B73" s="27">
        <v>0</v>
      </c>
      <c r="C73" s="27">
        <f>B75</f>
        <v>0</v>
      </c>
      <c r="D73" s="27">
        <f t="shared" ref="D73:N73" si="124">C75</f>
        <v>400</v>
      </c>
      <c r="E73" s="27">
        <f t="shared" si="124"/>
        <v>800</v>
      </c>
      <c r="F73" s="27">
        <f t="shared" si="124"/>
        <v>1200</v>
      </c>
      <c r="G73" s="27">
        <f t="shared" si="124"/>
        <v>1600</v>
      </c>
      <c r="H73" s="27">
        <f t="shared" si="124"/>
        <v>2000</v>
      </c>
      <c r="I73" s="27">
        <f t="shared" si="124"/>
        <v>2400</v>
      </c>
      <c r="J73" s="27">
        <f t="shared" si="124"/>
        <v>2800</v>
      </c>
      <c r="K73" s="27">
        <f t="shared" si="124"/>
        <v>3200</v>
      </c>
      <c r="L73" s="27">
        <f t="shared" si="124"/>
        <v>3600</v>
      </c>
      <c r="M73" s="27">
        <f t="shared" si="124"/>
        <v>4000</v>
      </c>
      <c r="N73" s="27">
        <f t="shared" si="124"/>
        <v>4400</v>
      </c>
      <c r="O73" s="33">
        <f>N75*(1-0.0325)</f>
        <v>4644</v>
      </c>
      <c r="P73" s="27">
        <f>O75</f>
        <v>4644</v>
      </c>
      <c r="Q73" s="27">
        <f t="shared" ref="Q73:AA73" si="125">P75</f>
        <v>5044</v>
      </c>
      <c r="R73" s="27">
        <f t="shared" si="125"/>
        <v>5444</v>
      </c>
      <c r="S73" s="27">
        <f t="shared" si="125"/>
        <v>5844</v>
      </c>
      <c r="T73" s="27">
        <f t="shared" si="125"/>
        <v>6244</v>
      </c>
      <c r="U73" s="27">
        <f t="shared" si="125"/>
        <v>6644</v>
      </c>
      <c r="V73" s="27">
        <f t="shared" si="125"/>
        <v>7044</v>
      </c>
      <c r="W73" s="27">
        <f t="shared" si="125"/>
        <v>7444</v>
      </c>
      <c r="X73" s="27">
        <f t="shared" si="125"/>
        <v>7844</v>
      </c>
      <c r="Y73" s="27">
        <f t="shared" si="125"/>
        <v>8244</v>
      </c>
      <c r="Z73" s="27">
        <f t="shared" si="125"/>
        <v>8644</v>
      </c>
      <c r="AA73" s="27">
        <f t="shared" si="125"/>
        <v>9044</v>
      </c>
      <c r="AB73" s="33">
        <f>AA75*(1-0.0325)</f>
        <v>9137.07</v>
      </c>
      <c r="AC73" s="27">
        <f>AB75</f>
        <v>9137.07</v>
      </c>
      <c r="AD73" s="27">
        <f t="shared" ref="AD73:AN73" si="126">AC75</f>
        <v>9537.07</v>
      </c>
      <c r="AE73" s="27">
        <f t="shared" si="126"/>
        <v>9937.07</v>
      </c>
      <c r="AF73" s="27">
        <f t="shared" si="126"/>
        <v>10337.07</v>
      </c>
      <c r="AG73" s="27">
        <f t="shared" si="126"/>
        <v>10737.07</v>
      </c>
      <c r="AH73" s="27">
        <f t="shared" si="126"/>
        <v>11137.07</v>
      </c>
      <c r="AI73" s="27">
        <f t="shared" si="126"/>
        <v>11537.07</v>
      </c>
      <c r="AJ73" s="27">
        <f t="shared" si="126"/>
        <v>11937.07</v>
      </c>
      <c r="AK73" s="27">
        <f t="shared" si="126"/>
        <v>12337.07</v>
      </c>
      <c r="AL73" s="27">
        <f t="shared" si="126"/>
        <v>12737.07</v>
      </c>
      <c r="AM73" s="27">
        <f t="shared" si="126"/>
        <v>13137.07</v>
      </c>
      <c r="AN73" s="27">
        <f t="shared" si="126"/>
        <v>13537.07</v>
      </c>
      <c r="AO73" s="33">
        <f>AN75*(1-0.0325)</f>
        <v>13484.115225</v>
      </c>
    </row>
    <row r="74" spans="1:41" x14ac:dyDescent="0.25">
      <c r="A74" s="27" t="s">
        <v>26</v>
      </c>
      <c r="B74" s="27">
        <v>0</v>
      </c>
      <c r="C74" s="27">
        <f>C71*0.2</f>
        <v>400</v>
      </c>
      <c r="D74" s="27">
        <f t="shared" ref="D74:N74" si="127">D71*0.2</f>
        <v>400</v>
      </c>
      <c r="E74" s="27">
        <f t="shared" si="127"/>
        <v>400</v>
      </c>
      <c r="F74" s="27">
        <f t="shared" si="127"/>
        <v>400</v>
      </c>
      <c r="G74" s="27">
        <f t="shared" si="127"/>
        <v>400</v>
      </c>
      <c r="H74" s="27">
        <f t="shared" si="127"/>
        <v>400</v>
      </c>
      <c r="I74" s="27">
        <f t="shared" si="127"/>
        <v>400</v>
      </c>
      <c r="J74" s="27">
        <f t="shared" si="127"/>
        <v>400</v>
      </c>
      <c r="K74" s="27">
        <f t="shared" si="127"/>
        <v>400</v>
      </c>
      <c r="L74" s="27">
        <f t="shared" si="127"/>
        <v>400</v>
      </c>
      <c r="M74" s="27">
        <f t="shared" si="127"/>
        <v>400</v>
      </c>
      <c r="N74" s="27">
        <f t="shared" si="127"/>
        <v>400</v>
      </c>
      <c r="O74" s="33">
        <v>0</v>
      </c>
      <c r="P74" s="27">
        <f>P71*0.2</f>
        <v>400</v>
      </c>
      <c r="Q74" s="27">
        <f t="shared" ref="Q74:AA74" si="128">Q71*0.2</f>
        <v>400</v>
      </c>
      <c r="R74" s="27">
        <f t="shared" si="128"/>
        <v>400</v>
      </c>
      <c r="S74" s="27">
        <f t="shared" si="128"/>
        <v>400</v>
      </c>
      <c r="T74" s="27">
        <f t="shared" si="128"/>
        <v>400</v>
      </c>
      <c r="U74" s="27">
        <f t="shared" si="128"/>
        <v>400</v>
      </c>
      <c r="V74" s="27">
        <f t="shared" si="128"/>
        <v>400</v>
      </c>
      <c r="W74" s="27">
        <f t="shared" si="128"/>
        <v>400</v>
      </c>
      <c r="X74" s="27">
        <f t="shared" si="128"/>
        <v>400</v>
      </c>
      <c r="Y74" s="27">
        <f t="shared" si="128"/>
        <v>400</v>
      </c>
      <c r="Z74" s="27">
        <f t="shared" si="128"/>
        <v>400</v>
      </c>
      <c r="AA74" s="27">
        <f t="shared" si="128"/>
        <v>400</v>
      </c>
      <c r="AB74" s="33">
        <v>0</v>
      </c>
      <c r="AC74" s="27">
        <f>AC71*0.2</f>
        <v>400</v>
      </c>
      <c r="AD74" s="27">
        <f t="shared" ref="AD74:AN74" si="129">AD71*0.2</f>
        <v>400</v>
      </c>
      <c r="AE74" s="27">
        <f t="shared" si="129"/>
        <v>400</v>
      </c>
      <c r="AF74" s="27">
        <f t="shared" si="129"/>
        <v>400</v>
      </c>
      <c r="AG74" s="27">
        <f t="shared" si="129"/>
        <v>400</v>
      </c>
      <c r="AH74" s="27">
        <f t="shared" si="129"/>
        <v>400</v>
      </c>
      <c r="AI74" s="27">
        <f t="shared" si="129"/>
        <v>400</v>
      </c>
      <c r="AJ74" s="27">
        <f t="shared" si="129"/>
        <v>400</v>
      </c>
      <c r="AK74" s="27">
        <f t="shared" si="129"/>
        <v>400</v>
      </c>
      <c r="AL74" s="27">
        <f t="shared" si="129"/>
        <v>400</v>
      </c>
      <c r="AM74" s="27">
        <f t="shared" si="129"/>
        <v>400</v>
      </c>
      <c r="AN74" s="27">
        <f t="shared" si="129"/>
        <v>400</v>
      </c>
      <c r="AO74" s="33">
        <v>0</v>
      </c>
    </row>
    <row r="75" spans="1:41" x14ac:dyDescent="0.25">
      <c r="A75" s="27" t="s">
        <v>1</v>
      </c>
      <c r="B75" s="27">
        <v>0</v>
      </c>
      <c r="C75" s="27">
        <f>C73+C74</f>
        <v>400</v>
      </c>
      <c r="D75" s="27">
        <f t="shared" ref="D75:N75" si="130">D73+D74</f>
        <v>800</v>
      </c>
      <c r="E75" s="27">
        <f t="shared" si="130"/>
        <v>1200</v>
      </c>
      <c r="F75" s="27">
        <f t="shared" si="130"/>
        <v>1600</v>
      </c>
      <c r="G75" s="27">
        <f t="shared" si="130"/>
        <v>2000</v>
      </c>
      <c r="H75" s="27">
        <f t="shared" si="130"/>
        <v>2400</v>
      </c>
      <c r="I75" s="27">
        <f t="shared" si="130"/>
        <v>2800</v>
      </c>
      <c r="J75" s="27">
        <f t="shared" si="130"/>
        <v>3200</v>
      </c>
      <c r="K75" s="27">
        <f t="shared" si="130"/>
        <v>3600</v>
      </c>
      <c r="L75" s="27">
        <f t="shared" si="130"/>
        <v>4000</v>
      </c>
      <c r="M75" s="27">
        <f t="shared" si="130"/>
        <v>4400</v>
      </c>
      <c r="N75" s="27">
        <f t="shared" si="130"/>
        <v>4800</v>
      </c>
      <c r="O75" s="33">
        <f>O73</f>
        <v>4644</v>
      </c>
      <c r="P75" s="27">
        <f>P73+P74</f>
        <v>5044</v>
      </c>
      <c r="Q75" s="27">
        <f t="shared" ref="Q75:AA75" si="131">Q73+Q74</f>
        <v>5444</v>
      </c>
      <c r="R75" s="27">
        <f t="shared" si="131"/>
        <v>5844</v>
      </c>
      <c r="S75" s="27">
        <f t="shared" si="131"/>
        <v>6244</v>
      </c>
      <c r="T75" s="27">
        <f t="shared" si="131"/>
        <v>6644</v>
      </c>
      <c r="U75" s="27">
        <f t="shared" si="131"/>
        <v>7044</v>
      </c>
      <c r="V75" s="27">
        <f t="shared" si="131"/>
        <v>7444</v>
      </c>
      <c r="W75" s="27">
        <f t="shared" si="131"/>
        <v>7844</v>
      </c>
      <c r="X75" s="27">
        <f t="shared" si="131"/>
        <v>8244</v>
      </c>
      <c r="Y75" s="27">
        <f t="shared" si="131"/>
        <v>8644</v>
      </c>
      <c r="Z75" s="27">
        <f t="shared" si="131"/>
        <v>9044</v>
      </c>
      <c r="AA75" s="27">
        <f t="shared" si="131"/>
        <v>9444</v>
      </c>
      <c r="AB75" s="33">
        <f>AB73</f>
        <v>9137.07</v>
      </c>
      <c r="AC75" s="27">
        <f>AC73+AC74</f>
        <v>9537.07</v>
      </c>
      <c r="AD75" s="27">
        <f t="shared" ref="AD75:AN75" si="132">AD73+AD74</f>
        <v>9937.07</v>
      </c>
      <c r="AE75" s="27">
        <f t="shared" si="132"/>
        <v>10337.07</v>
      </c>
      <c r="AF75" s="27">
        <f t="shared" si="132"/>
        <v>10737.07</v>
      </c>
      <c r="AG75" s="27">
        <f t="shared" si="132"/>
        <v>11137.07</v>
      </c>
      <c r="AH75" s="27">
        <f t="shared" si="132"/>
        <v>11537.07</v>
      </c>
      <c r="AI75" s="27">
        <f t="shared" si="132"/>
        <v>11937.07</v>
      </c>
      <c r="AJ75" s="27">
        <f t="shared" si="132"/>
        <v>12337.07</v>
      </c>
      <c r="AK75" s="27">
        <f t="shared" si="132"/>
        <v>12737.07</v>
      </c>
      <c r="AL75" s="27">
        <f t="shared" si="132"/>
        <v>13137.07</v>
      </c>
      <c r="AM75" s="27">
        <f t="shared" si="132"/>
        <v>13537.07</v>
      </c>
      <c r="AN75" s="27">
        <f t="shared" si="132"/>
        <v>13937.07</v>
      </c>
      <c r="AO75" s="33">
        <f>AO73</f>
        <v>13484.115225</v>
      </c>
    </row>
    <row r="76" spans="1:41" x14ac:dyDescent="0.25">
      <c r="A76" s="1" t="s">
        <v>18</v>
      </c>
      <c r="B76" s="1">
        <v>0</v>
      </c>
      <c r="C76" s="1">
        <f>C71*0.8</f>
        <v>1600</v>
      </c>
      <c r="D76" s="1">
        <f t="shared" ref="D76:L76" si="133">D71*0.8</f>
        <v>1600</v>
      </c>
      <c r="E76" s="1">
        <f t="shared" si="133"/>
        <v>1600</v>
      </c>
      <c r="F76" s="1">
        <f t="shared" si="133"/>
        <v>1600</v>
      </c>
      <c r="G76" s="1">
        <f t="shared" si="133"/>
        <v>1600</v>
      </c>
      <c r="H76" s="1">
        <f t="shared" si="133"/>
        <v>1600</v>
      </c>
      <c r="I76" s="1">
        <f t="shared" si="133"/>
        <v>1600</v>
      </c>
      <c r="J76" s="1">
        <f t="shared" si="133"/>
        <v>1600</v>
      </c>
      <c r="K76" s="1">
        <f t="shared" si="133"/>
        <v>1600</v>
      </c>
      <c r="L76" s="1">
        <f t="shared" si="133"/>
        <v>1600</v>
      </c>
      <c r="M76" s="1">
        <f>M71*0.8</f>
        <v>1600</v>
      </c>
      <c r="N76" s="1">
        <f>N71*0.8</f>
        <v>1600</v>
      </c>
      <c r="O76" s="33">
        <f>N75*0.0325</f>
        <v>156</v>
      </c>
      <c r="P76" s="1">
        <f>P71*0.8</f>
        <v>1600</v>
      </c>
      <c r="Q76" s="1">
        <f t="shared" ref="Q76:Z76" si="134">Q71*0.8</f>
        <v>1600</v>
      </c>
      <c r="R76" s="1">
        <f t="shared" si="134"/>
        <v>1600</v>
      </c>
      <c r="S76" s="1">
        <f t="shared" si="134"/>
        <v>1600</v>
      </c>
      <c r="T76" s="1">
        <f t="shared" si="134"/>
        <v>1600</v>
      </c>
      <c r="U76" s="1">
        <f t="shared" si="134"/>
        <v>1600</v>
      </c>
      <c r="V76" s="1">
        <f t="shared" si="134"/>
        <v>1600</v>
      </c>
      <c r="W76" s="1">
        <f t="shared" si="134"/>
        <v>1600</v>
      </c>
      <c r="X76" s="1">
        <f t="shared" si="134"/>
        <v>1600</v>
      </c>
      <c r="Y76" s="1">
        <f t="shared" si="134"/>
        <v>1600</v>
      </c>
      <c r="Z76" s="1">
        <f>Z71*0.8</f>
        <v>1600</v>
      </c>
      <c r="AA76" s="1">
        <f>AA71*0.8</f>
        <v>1600</v>
      </c>
      <c r="AB76" s="33">
        <f>AA75*0.0325+O76</f>
        <v>462.93</v>
      </c>
      <c r="AC76" s="1">
        <f>AC71*0.8</f>
        <v>1600</v>
      </c>
      <c r="AD76" s="1">
        <f t="shared" ref="AD76:AM76" si="135">AD71*0.8</f>
        <v>1600</v>
      </c>
      <c r="AE76" s="1">
        <f t="shared" si="135"/>
        <v>1600</v>
      </c>
      <c r="AF76" s="1">
        <f t="shared" si="135"/>
        <v>1600</v>
      </c>
      <c r="AG76" s="1">
        <f t="shared" si="135"/>
        <v>1600</v>
      </c>
      <c r="AH76" s="1">
        <f t="shared" si="135"/>
        <v>1600</v>
      </c>
      <c r="AI76" s="1">
        <f t="shared" si="135"/>
        <v>1600</v>
      </c>
      <c r="AJ76" s="1">
        <f t="shared" si="135"/>
        <v>1600</v>
      </c>
      <c r="AK76" s="1">
        <f t="shared" si="135"/>
        <v>1600</v>
      </c>
      <c r="AL76" s="1">
        <f t="shared" si="135"/>
        <v>1600</v>
      </c>
      <c r="AM76" s="1">
        <f>AM71*0.8</f>
        <v>1600</v>
      </c>
      <c r="AN76" s="1">
        <f>AN71*0.8</f>
        <v>1600</v>
      </c>
      <c r="AO76" s="33">
        <f>AN75*0.0325+AB76</f>
        <v>915.88477499999999</v>
      </c>
    </row>
    <row r="77" spans="1:41" x14ac:dyDescent="0.25">
      <c r="A77" s="2" t="s">
        <v>23</v>
      </c>
      <c r="B77" s="2">
        <v>40000</v>
      </c>
      <c r="C77" s="2">
        <f>B81</f>
        <v>40000</v>
      </c>
      <c r="D77" s="2">
        <f t="shared" ref="D77:N77" si="136">C81</f>
        <v>40092</v>
      </c>
      <c r="E77" s="2">
        <f t="shared" si="136"/>
        <v>40181.699999999997</v>
      </c>
      <c r="F77" s="2">
        <f t="shared" si="136"/>
        <v>40269.157499999994</v>
      </c>
      <c r="G77" s="2">
        <f t="shared" si="136"/>
        <v>40354.428562499997</v>
      </c>
      <c r="H77" s="2">
        <f t="shared" si="136"/>
        <v>40437.567848437495</v>
      </c>
      <c r="I77" s="2">
        <f t="shared" si="136"/>
        <v>40518.628652226558</v>
      </c>
      <c r="J77" s="2">
        <f t="shared" si="136"/>
        <v>40597.662935920896</v>
      </c>
      <c r="K77" s="2">
        <f t="shared" si="136"/>
        <v>40674.721362522876</v>
      </c>
      <c r="L77" s="2">
        <f t="shared" si="136"/>
        <v>40749.853328459802</v>
      </c>
      <c r="M77" s="2">
        <f t="shared" si="136"/>
        <v>40823.106995248309</v>
      </c>
      <c r="N77" s="2">
        <f t="shared" si="136"/>
        <v>40894.529320367103</v>
      </c>
      <c r="O77" s="3">
        <f>N81*(1-0.0325)</f>
        <v>39632.830689518792</v>
      </c>
      <c r="P77" s="2">
        <f>O81</f>
        <v>39632.830689518792</v>
      </c>
      <c r="Q77" s="2">
        <f t="shared" ref="Q77:AA77" si="137">P81</f>
        <v>39734.00992228082</v>
      </c>
      <c r="R77" s="2">
        <f t="shared" si="137"/>
        <v>39832.659674223803</v>
      </c>
      <c r="S77" s="2">
        <f t="shared" si="137"/>
        <v>39928.843182368211</v>
      </c>
      <c r="T77" s="2">
        <f t="shared" si="137"/>
        <v>40022.622102809008</v>
      </c>
      <c r="U77" s="2">
        <f t="shared" si="137"/>
        <v>40114.056550238784</v>
      </c>
      <c r="V77" s="2">
        <f t="shared" si="137"/>
        <v>40203.205136482815</v>
      </c>
      <c r="W77" s="2">
        <f t="shared" si="137"/>
        <v>40290.125008070747</v>
      </c>
      <c r="X77" s="2">
        <f t="shared" si="137"/>
        <v>40374.871882868982</v>
      </c>
      <c r="Y77" s="2">
        <f t="shared" si="137"/>
        <v>40457.500085797255</v>
      </c>
      <c r="Z77" s="2">
        <f t="shared" si="137"/>
        <v>40538.062583652325</v>
      </c>
      <c r="AA77" s="2">
        <f t="shared" si="137"/>
        <v>40616.61101906102</v>
      </c>
      <c r="AB77" s="3">
        <f>AA81*(1-0.0325)</f>
        <v>39370.666881917998</v>
      </c>
      <c r="AC77" s="2">
        <f>AB81</f>
        <v>39370.666881917998</v>
      </c>
      <c r="AD77" s="2">
        <f t="shared" ref="AD77:AN77" si="138">AC81</f>
        <v>39478.400209870051</v>
      </c>
      <c r="AE77" s="2">
        <f t="shared" si="138"/>
        <v>39583.440204623301</v>
      </c>
      <c r="AF77" s="2">
        <f t="shared" si="138"/>
        <v>39685.854199507718</v>
      </c>
      <c r="AG77" s="2">
        <f t="shared" si="138"/>
        <v>39785.707844520024</v>
      </c>
      <c r="AH77" s="2">
        <f t="shared" si="138"/>
        <v>39883.065148407026</v>
      </c>
      <c r="AI77" s="2">
        <f t="shared" si="138"/>
        <v>39977.988519696853</v>
      </c>
      <c r="AJ77" s="2">
        <f t="shared" si="138"/>
        <v>40070.538806704433</v>
      </c>
      <c r="AK77" s="2">
        <f t="shared" si="138"/>
        <v>40160.775336536819</v>
      </c>
      <c r="AL77" s="2">
        <f t="shared" si="138"/>
        <v>40248.7559531234</v>
      </c>
      <c r="AM77" s="2">
        <f t="shared" si="138"/>
        <v>40334.537054295317</v>
      </c>
      <c r="AN77" s="2">
        <f t="shared" si="138"/>
        <v>40418.173627937933</v>
      </c>
      <c r="AO77" s="3">
        <f>AN81*(1-0.0325)</f>
        <v>39183.478410404205</v>
      </c>
    </row>
    <row r="78" spans="1:41" x14ac:dyDescent="0.25">
      <c r="A78" s="2" t="s">
        <v>26</v>
      </c>
      <c r="B78" s="2">
        <v>0</v>
      </c>
      <c r="C78" s="2">
        <f>C76*0.7</f>
        <v>1120</v>
      </c>
      <c r="D78" s="2">
        <f>D76*0.7</f>
        <v>1120</v>
      </c>
      <c r="E78" s="2">
        <f>E76*0.7</f>
        <v>1120</v>
      </c>
      <c r="F78" s="2">
        <f>F76*0.7</f>
        <v>1120</v>
      </c>
      <c r="G78" s="2">
        <f>G76*0.7</f>
        <v>1120</v>
      </c>
      <c r="H78" s="2">
        <f>H76*0.7</f>
        <v>1120</v>
      </c>
      <c r="I78" s="2">
        <f>I76*0.7</f>
        <v>1120</v>
      </c>
      <c r="J78" s="2">
        <f>J76*0.7</f>
        <v>1120</v>
      </c>
      <c r="K78" s="2">
        <f>K76*0.7</f>
        <v>1120</v>
      </c>
      <c r="L78" s="2">
        <f>L76*0.7</f>
        <v>1120</v>
      </c>
      <c r="M78" s="2">
        <f>M76*0.7</f>
        <v>1120</v>
      </c>
      <c r="N78" s="2">
        <f>N76*0.7</f>
        <v>1120</v>
      </c>
      <c r="O78" s="3">
        <v>0</v>
      </c>
      <c r="P78" s="2">
        <f>P76*0.7</f>
        <v>1120</v>
      </c>
      <c r="Q78" s="2">
        <f>Q76*0.7</f>
        <v>1120</v>
      </c>
      <c r="R78" s="2">
        <f>R76*0.7</f>
        <v>1120</v>
      </c>
      <c r="S78" s="2">
        <f>S76*0.7</f>
        <v>1120</v>
      </c>
      <c r="T78" s="2">
        <f>T76*0.7</f>
        <v>1120</v>
      </c>
      <c r="U78" s="2">
        <f>U76*0.7</f>
        <v>1120</v>
      </c>
      <c r="V78" s="2">
        <f>V76*0.7</f>
        <v>1120</v>
      </c>
      <c r="W78" s="2">
        <f>W76*0.7</f>
        <v>1120</v>
      </c>
      <c r="X78" s="2">
        <f>X76*0.7</f>
        <v>1120</v>
      </c>
      <c r="Y78" s="2">
        <f>Y76*0.7</f>
        <v>1120</v>
      </c>
      <c r="Z78" s="2">
        <f>Z76*0.7</f>
        <v>1120</v>
      </c>
      <c r="AA78" s="2">
        <f>AA76*0.7</f>
        <v>1120</v>
      </c>
      <c r="AB78" s="3">
        <v>0</v>
      </c>
      <c r="AC78" s="2">
        <f>AC76*0.7</f>
        <v>1120</v>
      </c>
      <c r="AD78" s="2">
        <f>AD76*0.7</f>
        <v>1120</v>
      </c>
      <c r="AE78" s="2">
        <f>AE76*0.7</f>
        <v>1120</v>
      </c>
      <c r="AF78" s="2">
        <f>AF76*0.7</f>
        <v>1120</v>
      </c>
      <c r="AG78" s="2">
        <f>AG76*0.7</f>
        <v>1120</v>
      </c>
      <c r="AH78" s="2">
        <f>AH76*0.7</f>
        <v>1120</v>
      </c>
      <c r="AI78" s="2">
        <f>AI76*0.7</f>
        <v>1120</v>
      </c>
      <c r="AJ78" s="2">
        <f>AJ76*0.7</f>
        <v>1120</v>
      </c>
      <c r="AK78" s="2">
        <f>AK76*0.7</f>
        <v>1120</v>
      </c>
      <c r="AL78" s="2">
        <f>AL76*0.7</f>
        <v>1120</v>
      </c>
      <c r="AM78" s="2">
        <f>AM76*0.7</f>
        <v>1120</v>
      </c>
      <c r="AN78" s="2">
        <f>AN76*0.7</f>
        <v>1120</v>
      </c>
      <c r="AO78" s="3">
        <v>0</v>
      </c>
    </row>
    <row r="79" spans="1:41" x14ac:dyDescent="0.25">
      <c r="A79" s="2" t="s">
        <v>27</v>
      </c>
      <c r="B79" s="2">
        <v>0</v>
      </c>
      <c r="C79" s="2">
        <f>C76*0.3</f>
        <v>480</v>
      </c>
      <c r="D79" s="2">
        <f>D76*0.3</f>
        <v>480</v>
      </c>
      <c r="E79" s="2">
        <f>E76*0.3</f>
        <v>480</v>
      </c>
      <c r="F79" s="2">
        <f>F76*0.3</f>
        <v>480</v>
      </c>
      <c r="G79" s="2">
        <f>G76*0.3</f>
        <v>480</v>
      </c>
      <c r="H79" s="2">
        <f>H76*0.3</f>
        <v>480</v>
      </c>
      <c r="I79" s="2">
        <f>I76*0.3</f>
        <v>480</v>
      </c>
      <c r="J79" s="2">
        <f>J76*0.3</f>
        <v>480</v>
      </c>
      <c r="K79" s="2">
        <f>K76*0.3</f>
        <v>480</v>
      </c>
      <c r="L79" s="2">
        <f>L76*0.3</f>
        <v>480</v>
      </c>
      <c r="M79" s="2">
        <f>M76*0.3</f>
        <v>480</v>
      </c>
      <c r="N79" s="2">
        <f>N76*0.3</f>
        <v>480</v>
      </c>
      <c r="O79" s="3">
        <v>0</v>
      </c>
      <c r="P79" s="2">
        <f>P76*0.3</f>
        <v>480</v>
      </c>
      <c r="Q79" s="2">
        <f>Q76*0.3</f>
        <v>480</v>
      </c>
      <c r="R79" s="2">
        <f>R76*0.3</f>
        <v>480</v>
      </c>
      <c r="S79" s="2">
        <f>S76*0.3</f>
        <v>480</v>
      </c>
      <c r="T79" s="2">
        <f>T76*0.3</f>
        <v>480</v>
      </c>
      <c r="U79" s="2">
        <f>U76*0.3</f>
        <v>480</v>
      </c>
      <c r="V79" s="2">
        <f>V76*0.3</f>
        <v>480</v>
      </c>
      <c r="W79" s="2">
        <f>W76*0.3</f>
        <v>480</v>
      </c>
      <c r="X79" s="2">
        <f>X76*0.3</f>
        <v>480</v>
      </c>
      <c r="Y79" s="2">
        <f>Y76*0.3</f>
        <v>480</v>
      </c>
      <c r="Z79" s="2">
        <f>Z76*0.3</f>
        <v>480</v>
      </c>
      <c r="AA79" s="2">
        <f>AA76*0.3</f>
        <v>480</v>
      </c>
      <c r="AB79" s="3">
        <v>0</v>
      </c>
      <c r="AC79" s="2">
        <f>AC76*0.3</f>
        <v>480</v>
      </c>
      <c r="AD79" s="2">
        <f>AD76*0.3</f>
        <v>480</v>
      </c>
      <c r="AE79" s="2">
        <f>AE76*0.3</f>
        <v>480</v>
      </c>
      <c r="AF79" s="2">
        <f>AF76*0.3</f>
        <v>480</v>
      </c>
      <c r="AG79" s="2">
        <f>AG76*0.3</f>
        <v>480</v>
      </c>
      <c r="AH79" s="2">
        <f>AH76*0.3</f>
        <v>480</v>
      </c>
      <c r="AI79" s="2">
        <f>AI76*0.3</f>
        <v>480</v>
      </c>
      <c r="AJ79" s="2">
        <f>AJ76*0.3</f>
        <v>480</v>
      </c>
      <c r="AK79" s="2">
        <f>AK76*0.3</f>
        <v>480</v>
      </c>
      <c r="AL79" s="2">
        <f>AL76*0.3</f>
        <v>480</v>
      </c>
      <c r="AM79" s="2">
        <f>AM76*0.3</f>
        <v>480</v>
      </c>
      <c r="AN79" s="2">
        <f>AN76*0.3</f>
        <v>480</v>
      </c>
      <c r="AO79" s="3">
        <v>0</v>
      </c>
    </row>
    <row r="80" spans="1:41" x14ac:dyDescent="0.25">
      <c r="A80" s="2" t="s">
        <v>24</v>
      </c>
      <c r="B80" s="2">
        <v>0</v>
      </c>
      <c r="C80" s="2">
        <f>(C77+C78)*0.025</f>
        <v>1028</v>
      </c>
      <c r="D80" s="2">
        <f t="shared" ref="D80:N80" si="139">(D77+D78)*0.025</f>
        <v>1030.3</v>
      </c>
      <c r="E80" s="2">
        <f t="shared" si="139"/>
        <v>1032.5425</v>
      </c>
      <c r="F80" s="2">
        <f t="shared" si="139"/>
        <v>1034.7289374999998</v>
      </c>
      <c r="G80" s="2">
        <f t="shared" si="139"/>
        <v>1036.8607140624999</v>
      </c>
      <c r="H80" s="2">
        <f t="shared" si="139"/>
        <v>1038.9391962109373</v>
      </c>
      <c r="I80" s="2">
        <f t="shared" si="139"/>
        <v>1040.965716305664</v>
      </c>
      <c r="J80" s="2">
        <f t="shared" si="139"/>
        <v>1042.9415733980225</v>
      </c>
      <c r="K80" s="2">
        <f t="shared" si="139"/>
        <v>1044.8680340630719</v>
      </c>
      <c r="L80" s="2">
        <f t="shared" si="139"/>
        <v>1046.7463332114951</v>
      </c>
      <c r="M80" s="2">
        <f t="shared" si="139"/>
        <v>1048.5776748812077</v>
      </c>
      <c r="N80" s="2">
        <f t="shared" si="139"/>
        <v>1050.3632330091775</v>
      </c>
      <c r="O80" s="3">
        <f>SUM(C80:N80)</f>
        <v>12475.833912642076</v>
      </c>
      <c r="P80" s="2">
        <f>(P77+P78)*0.025</f>
        <v>1018.8207672379699</v>
      </c>
      <c r="Q80" s="2">
        <f t="shared" ref="Q80:AA80" si="140">(Q77+Q78)*0.025</f>
        <v>1021.3502480570205</v>
      </c>
      <c r="R80" s="2">
        <f t="shared" si="140"/>
        <v>1023.8164918555951</v>
      </c>
      <c r="S80" s="2">
        <f t="shared" si="140"/>
        <v>1026.2210795592052</v>
      </c>
      <c r="T80" s="2">
        <f t="shared" si="140"/>
        <v>1028.5655525702252</v>
      </c>
      <c r="U80" s="2">
        <f t="shared" si="140"/>
        <v>1030.8514137559696</v>
      </c>
      <c r="V80" s="2">
        <f t="shared" si="140"/>
        <v>1033.0801284120705</v>
      </c>
      <c r="W80" s="2">
        <f t="shared" si="140"/>
        <v>1035.2531252017686</v>
      </c>
      <c r="X80" s="2">
        <f t="shared" si="140"/>
        <v>1037.3717970717246</v>
      </c>
      <c r="Y80" s="2">
        <f t="shared" si="140"/>
        <v>1039.4375021449314</v>
      </c>
      <c r="Z80" s="2">
        <f t="shared" si="140"/>
        <v>1041.4515645913082</v>
      </c>
      <c r="AA80" s="2">
        <f t="shared" si="140"/>
        <v>1043.4152754765255</v>
      </c>
      <c r="AB80" s="3">
        <f>SUM(O80:AA80)</f>
        <v>24855.468858576394</v>
      </c>
      <c r="AC80" s="2">
        <f>(AC77+AC78)*0.025</f>
        <v>1012.26667204795</v>
      </c>
      <c r="AD80" s="2">
        <f t="shared" ref="AD80:AN80" si="141">(AD77+AD78)*0.025</f>
        <v>1014.9600052467513</v>
      </c>
      <c r="AE80" s="2">
        <f t="shared" si="141"/>
        <v>1017.5860051155826</v>
      </c>
      <c r="AF80" s="2">
        <f t="shared" si="141"/>
        <v>1020.146354987693</v>
      </c>
      <c r="AG80" s="2">
        <f t="shared" si="141"/>
        <v>1022.6426961130006</v>
      </c>
      <c r="AH80" s="2">
        <f t="shared" si="141"/>
        <v>1025.0766287101758</v>
      </c>
      <c r="AI80" s="2">
        <f t="shared" si="141"/>
        <v>1027.4497129924214</v>
      </c>
      <c r="AJ80" s="2">
        <f t="shared" si="141"/>
        <v>1029.7634701676109</v>
      </c>
      <c r="AK80" s="2">
        <f t="shared" si="141"/>
        <v>1032.0193834134204</v>
      </c>
      <c r="AL80" s="2">
        <f t="shared" si="141"/>
        <v>1034.218898828085</v>
      </c>
      <c r="AM80" s="2">
        <f t="shared" si="141"/>
        <v>1036.3634263573829</v>
      </c>
      <c r="AN80" s="2">
        <f t="shared" si="141"/>
        <v>1038.4543406984483</v>
      </c>
      <c r="AO80" s="3">
        <f>SUM(AB80:AN80)</f>
        <v>37166.416453254911</v>
      </c>
    </row>
    <row r="81" spans="1:41" x14ac:dyDescent="0.25">
      <c r="A81" s="2" t="s">
        <v>25</v>
      </c>
      <c r="B81" s="2">
        <f>B77</f>
        <v>40000</v>
      </c>
      <c r="C81" s="2">
        <f>C77+C78-C80</f>
        <v>40092</v>
      </c>
      <c r="D81" s="2">
        <f t="shared" ref="D81:N81" si="142">D77+D78-D80</f>
        <v>40181.699999999997</v>
      </c>
      <c r="E81" s="2">
        <f t="shared" si="142"/>
        <v>40269.157499999994</v>
      </c>
      <c r="F81" s="2">
        <f t="shared" si="142"/>
        <v>40354.428562499997</v>
      </c>
      <c r="G81" s="2">
        <f t="shared" si="142"/>
        <v>40437.567848437495</v>
      </c>
      <c r="H81" s="2">
        <f t="shared" si="142"/>
        <v>40518.628652226558</v>
      </c>
      <c r="I81" s="2">
        <f t="shared" si="142"/>
        <v>40597.662935920896</v>
      </c>
      <c r="J81" s="2">
        <f t="shared" si="142"/>
        <v>40674.721362522876</v>
      </c>
      <c r="K81" s="2">
        <f t="shared" si="142"/>
        <v>40749.853328459802</v>
      </c>
      <c r="L81" s="2">
        <f t="shared" si="142"/>
        <v>40823.106995248309</v>
      </c>
      <c r="M81" s="2">
        <f t="shared" si="142"/>
        <v>40894.529320367103</v>
      </c>
      <c r="N81" s="2">
        <f t="shared" si="142"/>
        <v>40964.166087357924</v>
      </c>
      <c r="O81" s="3">
        <f>O77</f>
        <v>39632.830689518792</v>
      </c>
      <c r="P81" s="2">
        <f>P77+P78-P80</f>
        <v>39734.00992228082</v>
      </c>
      <c r="Q81" s="2">
        <f t="shared" ref="Q81:AA81" si="143">Q77+Q78-Q80</f>
        <v>39832.659674223803</v>
      </c>
      <c r="R81" s="2">
        <f t="shared" si="143"/>
        <v>39928.843182368211</v>
      </c>
      <c r="S81" s="2">
        <f t="shared" si="143"/>
        <v>40022.622102809008</v>
      </c>
      <c r="T81" s="2">
        <f t="shared" si="143"/>
        <v>40114.056550238784</v>
      </c>
      <c r="U81" s="2">
        <f t="shared" si="143"/>
        <v>40203.205136482815</v>
      </c>
      <c r="V81" s="2">
        <f t="shared" si="143"/>
        <v>40290.125008070747</v>
      </c>
      <c r="W81" s="2">
        <f t="shared" si="143"/>
        <v>40374.871882868982</v>
      </c>
      <c r="X81" s="2">
        <f t="shared" si="143"/>
        <v>40457.500085797255</v>
      </c>
      <c r="Y81" s="2">
        <f t="shared" si="143"/>
        <v>40538.062583652325</v>
      </c>
      <c r="Z81" s="2">
        <f t="shared" si="143"/>
        <v>40616.61101906102</v>
      </c>
      <c r="AA81" s="2">
        <f t="shared" si="143"/>
        <v>40693.195743584496</v>
      </c>
      <c r="AB81" s="3">
        <f>AB77</f>
        <v>39370.666881917998</v>
      </c>
      <c r="AC81" s="2">
        <f>AC77+AC78-AC80</f>
        <v>39478.400209870051</v>
      </c>
      <c r="AD81" s="2">
        <f t="shared" ref="AD81:AN81" si="144">AD77+AD78-AD80</f>
        <v>39583.440204623301</v>
      </c>
      <c r="AE81" s="2">
        <f t="shared" si="144"/>
        <v>39685.854199507718</v>
      </c>
      <c r="AF81" s="2">
        <f t="shared" si="144"/>
        <v>39785.707844520024</v>
      </c>
      <c r="AG81" s="2">
        <f t="shared" si="144"/>
        <v>39883.065148407026</v>
      </c>
      <c r="AH81" s="2">
        <f t="shared" si="144"/>
        <v>39977.988519696853</v>
      </c>
      <c r="AI81" s="2">
        <f t="shared" si="144"/>
        <v>40070.538806704433</v>
      </c>
      <c r="AJ81" s="2">
        <f t="shared" si="144"/>
        <v>40160.775336536819</v>
      </c>
      <c r="AK81" s="2">
        <f t="shared" si="144"/>
        <v>40248.7559531234</v>
      </c>
      <c r="AL81" s="2">
        <f t="shared" si="144"/>
        <v>40334.537054295317</v>
      </c>
      <c r="AM81" s="2">
        <f t="shared" si="144"/>
        <v>40418.173627937933</v>
      </c>
      <c r="AN81" s="2">
        <f t="shared" si="144"/>
        <v>40499.719287239488</v>
      </c>
      <c r="AO81" s="3">
        <f>AO77</f>
        <v>39183.478410404205</v>
      </c>
    </row>
    <row r="82" spans="1:41" x14ac:dyDescent="0.25">
      <c r="A82" s="1" t="s">
        <v>18</v>
      </c>
      <c r="B82" s="1">
        <v>0</v>
      </c>
      <c r="C82" s="1">
        <v>0</v>
      </c>
      <c r="D82" s="1">
        <v>0</v>
      </c>
      <c r="E82" s="1">
        <f>C79</f>
        <v>480</v>
      </c>
      <c r="F82" s="1">
        <f t="shared" ref="F82:N82" si="145">D79</f>
        <v>480</v>
      </c>
      <c r="G82" s="1">
        <f t="shared" si="145"/>
        <v>480</v>
      </c>
      <c r="H82" s="1">
        <f t="shared" si="145"/>
        <v>480</v>
      </c>
      <c r="I82" s="1">
        <f t="shared" si="145"/>
        <v>480</v>
      </c>
      <c r="J82" s="1">
        <f t="shared" si="145"/>
        <v>480</v>
      </c>
      <c r="K82" s="1">
        <f t="shared" si="145"/>
        <v>480</v>
      </c>
      <c r="L82" s="1">
        <f t="shared" si="145"/>
        <v>480</v>
      </c>
      <c r="M82" s="1">
        <f t="shared" si="145"/>
        <v>480</v>
      </c>
      <c r="N82" s="1">
        <f t="shared" si="145"/>
        <v>480</v>
      </c>
      <c r="O82" s="3">
        <f>N81*0.0325+M79*2*0.0325</f>
        <v>1362.5353978391327</v>
      </c>
      <c r="P82" s="1">
        <f>M79*(1-0.0325)</f>
        <v>464.40000000000003</v>
      </c>
      <c r="Q82" s="1">
        <f>N79*(1-0.0325)</f>
        <v>464.40000000000003</v>
      </c>
      <c r="R82" s="1">
        <f>P79</f>
        <v>480</v>
      </c>
      <c r="S82" s="1">
        <f t="shared" ref="S82:AA82" si="146">Q79</f>
        <v>480</v>
      </c>
      <c r="T82" s="1">
        <f t="shared" si="146"/>
        <v>480</v>
      </c>
      <c r="U82" s="1">
        <f t="shared" si="146"/>
        <v>480</v>
      </c>
      <c r="V82" s="1">
        <f t="shared" si="146"/>
        <v>480</v>
      </c>
      <c r="W82" s="1">
        <f t="shared" si="146"/>
        <v>480</v>
      </c>
      <c r="X82" s="1">
        <f t="shared" si="146"/>
        <v>480</v>
      </c>
      <c r="Y82" s="1">
        <f t="shared" si="146"/>
        <v>480</v>
      </c>
      <c r="Z82" s="1">
        <f t="shared" si="146"/>
        <v>480</v>
      </c>
      <c r="AA82" s="1">
        <f t="shared" si="146"/>
        <v>480</v>
      </c>
      <c r="AB82" s="3">
        <f>AA81*0.0325+O82+AA79*2*0.0325</f>
        <v>2716.2642595056286</v>
      </c>
      <c r="AC82" s="1">
        <f>Z79*(1-0.0325)</f>
        <v>464.40000000000003</v>
      </c>
      <c r="AD82" s="1">
        <f>AA79*(1-0.0325)</f>
        <v>464.40000000000003</v>
      </c>
      <c r="AE82" s="1">
        <f>AC79</f>
        <v>480</v>
      </c>
      <c r="AF82" s="1">
        <f t="shared" ref="AF82:AN82" si="147">AD79</f>
        <v>480</v>
      </c>
      <c r="AG82" s="1">
        <f t="shared" si="147"/>
        <v>480</v>
      </c>
      <c r="AH82" s="1">
        <f t="shared" si="147"/>
        <v>480</v>
      </c>
      <c r="AI82" s="1">
        <f t="shared" si="147"/>
        <v>480</v>
      </c>
      <c r="AJ82" s="1">
        <f t="shared" si="147"/>
        <v>480</v>
      </c>
      <c r="AK82" s="1">
        <f t="shared" si="147"/>
        <v>480</v>
      </c>
      <c r="AL82" s="1">
        <f t="shared" si="147"/>
        <v>480</v>
      </c>
      <c r="AM82" s="1">
        <f t="shared" si="147"/>
        <v>480</v>
      </c>
      <c r="AN82" s="1">
        <f t="shared" si="147"/>
        <v>480</v>
      </c>
      <c r="AO82" s="3">
        <f>AN81*0.0325+AB82+AN79*2*0.0325</f>
        <v>4063.7051363409118</v>
      </c>
    </row>
    <row r="83" spans="1:41" x14ac:dyDescent="0.25">
      <c r="A83" s="7" t="s">
        <v>23</v>
      </c>
      <c r="B83" s="7">
        <v>19000</v>
      </c>
      <c r="C83" s="7">
        <f>B88</f>
        <v>19000</v>
      </c>
      <c r="D83" s="7">
        <f t="shared" ref="D83:N83" si="148">C88</f>
        <v>18525</v>
      </c>
      <c r="E83" s="7">
        <f t="shared" si="148"/>
        <v>18061.875</v>
      </c>
      <c r="F83" s="7">
        <f t="shared" si="148"/>
        <v>17863.048125000001</v>
      </c>
      <c r="G83" s="7">
        <f t="shared" si="148"/>
        <v>17669.191921875001</v>
      </c>
      <c r="H83" s="7">
        <f t="shared" si="148"/>
        <v>17480.182123828126</v>
      </c>
      <c r="I83" s="7">
        <f t="shared" si="148"/>
        <v>17295.897570732424</v>
      </c>
      <c r="J83" s="7">
        <f t="shared" si="148"/>
        <v>17116.220131464113</v>
      </c>
      <c r="K83" s="7">
        <f t="shared" si="148"/>
        <v>16941.034628177513</v>
      </c>
      <c r="L83" s="7">
        <f t="shared" si="148"/>
        <v>16770.228762473074</v>
      </c>
      <c r="M83" s="7">
        <f t="shared" si="148"/>
        <v>16603.693043411247</v>
      </c>
      <c r="N83" s="7">
        <f t="shared" si="148"/>
        <v>16441.320717325965</v>
      </c>
      <c r="O83" s="11">
        <f>N88*(1-0.0325)</f>
        <v>15753.809949162551</v>
      </c>
      <c r="P83" s="7">
        <f>O88</f>
        <v>15753.809949162551</v>
      </c>
      <c r="Q83" s="7">
        <f t="shared" ref="Q83:AA83" si="149">P88</f>
        <v>15604.471300433486</v>
      </c>
      <c r="R83" s="7">
        <f t="shared" si="149"/>
        <v>15458.866117922649</v>
      </c>
      <c r="S83" s="7">
        <f t="shared" si="149"/>
        <v>15325.114464974584</v>
      </c>
      <c r="T83" s="7">
        <f t="shared" si="149"/>
        <v>15194.70660335022</v>
      </c>
      <c r="U83" s="7">
        <f t="shared" si="149"/>
        <v>15067.558938266466</v>
      </c>
      <c r="V83" s="7">
        <f t="shared" si="149"/>
        <v>14943.589964809806</v>
      </c>
      <c r="W83" s="7">
        <f t="shared" si="149"/>
        <v>14822.720215689562</v>
      </c>
      <c r="X83" s="7">
        <f t="shared" si="149"/>
        <v>14704.872210297324</v>
      </c>
      <c r="Y83" s="7">
        <f t="shared" si="149"/>
        <v>14589.970405039892</v>
      </c>
      <c r="Z83" s="7">
        <f t="shared" si="149"/>
        <v>14477.941144913895</v>
      </c>
      <c r="AA83" s="7">
        <f t="shared" si="149"/>
        <v>14368.712616291048</v>
      </c>
      <c r="AB83" s="11">
        <f>AA88*(1-0.0325)</f>
        <v>13798.69281985505</v>
      </c>
      <c r="AC83" s="7">
        <f>AB88</f>
        <v>13798.69281985505</v>
      </c>
      <c r="AD83" s="7">
        <f t="shared" ref="AD83:AN83" si="150">AC88</f>
        <v>13698.232099358675</v>
      </c>
      <c r="AE83" s="7">
        <f t="shared" si="150"/>
        <v>13600.282896874707</v>
      </c>
      <c r="AF83" s="7">
        <f t="shared" si="150"/>
        <v>13512.995824452841</v>
      </c>
      <c r="AG83" s="7">
        <f t="shared" si="150"/>
        <v>13427.89092884152</v>
      </c>
      <c r="AH83" s="7">
        <f t="shared" si="150"/>
        <v>13344.913655620483</v>
      </c>
      <c r="AI83" s="7">
        <f t="shared" si="150"/>
        <v>13264.010814229972</v>
      </c>
      <c r="AJ83" s="7">
        <f t="shared" si="150"/>
        <v>13185.130543874224</v>
      </c>
      <c r="AK83" s="7">
        <f t="shared" si="150"/>
        <v>13108.222280277369</v>
      </c>
      <c r="AL83" s="7">
        <f t="shared" si="150"/>
        <v>13033.236723270435</v>
      </c>
      <c r="AM83" s="7">
        <f t="shared" si="150"/>
        <v>12960.125805188674</v>
      </c>
      <c r="AN83" s="7">
        <f t="shared" si="150"/>
        <v>12888.842660058957</v>
      </c>
      <c r="AO83" s="11">
        <f>AN88*(1-0.0325)</f>
        <v>12402.712991766866</v>
      </c>
    </row>
    <row r="84" spans="1:41" x14ac:dyDescent="0.25">
      <c r="A84" s="7" t="s">
        <v>26</v>
      </c>
      <c r="B84" s="7">
        <v>0</v>
      </c>
      <c r="C84" s="7">
        <f>C82*0.9*0.6</f>
        <v>0</v>
      </c>
      <c r="D84" s="7">
        <f t="shared" ref="D84:N84" si="151">D82*0.9*0.6</f>
        <v>0</v>
      </c>
      <c r="E84" s="7">
        <f t="shared" si="151"/>
        <v>259.2</v>
      </c>
      <c r="F84" s="7">
        <f t="shared" si="151"/>
        <v>259.2</v>
      </c>
      <c r="G84" s="7">
        <f t="shared" si="151"/>
        <v>259.2</v>
      </c>
      <c r="H84" s="7">
        <f t="shared" si="151"/>
        <v>259.2</v>
      </c>
      <c r="I84" s="7">
        <f t="shared" si="151"/>
        <v>259.2</v>
      </c>
      <c r="J84" s="7">
        <f t="shared" si="151"/>
        <v>259.2</v>
      </c>
      <c r="K84" s="7">
        <f t="shared" si="151"/>
        <v>259.2</v>
      </c>
      <c r="L84" s="7">
        <f t="shared" si="151"/>
        <v>259.2</v>
      </c>
      <c r="M84" s="7">
        <f t="shared" si="151"/>
        <v>259.2</v>
      </c>
      <c r="N84" s="7">
        <f t="shared" si="151"/>
        <v>259.2</v>
      </c>
      <c r="O84" s="11">
        <v>0</v>
      </c>
      <c r="P84" s="7">
        <f>P82*0.9*0.6</f>
        <v>250.77600000000001</v>
      </c>
      <c r="Q84" s="7">
        <f t="shared" ref="Q84:AA84" si="152">Q82*0.9*0.6</f>
        <v>250.77600000000001</v>
      </c>
      <c r="R84" s="7">
        <f t="shared" si="152"/>
        <v>259.2</v>
      </c>
      <c r="S84" s="7">
        <f t="shared" si="152"/>
        <v>259.2</v>
      </c>
      <c r="T84" s="7">
        <f t="shared" si="152"/>
        <v>259.2</v>
      </c>
      <c r="U84" s="7">
        <f t="shared" si="152"/>
        <v>259.2</v>
      </c>
      <c r="V84" s="7">
        <f t="shared" si="152"/>
        <v>259.2</v>
      </c>
      <c r="W84" s="7">
        <f t="shared" si="152"/>
        <v>259.2</v>
      </c>
      <c r="X84" s="7">
        <f t="shared" si="152"/>
        <v>259.2</v>
      </c>
      <c r="Y84" s="7">
        <f t="shared" si="152"/>
        <v>259.2</v>
      </c>
      <c r="Z84" s="7">
        <f t="shared" si="152"/>
        <v>259.2</v>
      </c>
      <c r="AA84" s="7">
        <f t="shared" si="152"/>
        <v>259.2</v>
      </c>
      <c r="AB84" s="11">
        <v>0</v>
      </c>
      <c r="AC84" s="7">
        <f>AC82*0.9*0.6</f>
        <v>250.77600000000001</v>
      </c>
      <c r="AD84" s="7">
        <f t="shared" ref="AD84:AN84" si="153">AD82*0.9*0.6</f>
        <v>250.77600000000001</v>
      </c>
      <c r="AE84" s="7">
        <f t="shared" si="153"/>
        <v>259.2</v>
      </c>
      <c r="AF84" s="7">
        <f t="shared" si="153"/>
        <v>259.2</v>
      </c>
      <c r="AG84" s="7">
        <f t="shared" si="153"/>
        <v>259.2</v>
      </c>
      <c r="AH84" s="7">
        <f t="shared" si="153"/>
        <v>259.2</v>
      </c>
      <c r="AI84" s="7">
        <f t="shared" si="153"/>
        <v>259.2</v>
      </c>
      <c r="AJ84" s="7">
        <f t="shared" si="153"/>
        <v>259.2</v>
      </c>
      <c r="AK84" s="7">
        <f t="shared" si="153"/>
        <v>259.2</v>
      </c>
      <c r="AL84" s="7">
        <f t="shared" si="153"/>
        <v>259.2</v>
      </c>
      <c r="AM84" s="7">
        <f t="shared" si="153"/>
        <v>259.2</v>
      </c>
      <c r="AN84" s="7">
        <f t="shared" si="153"/>
        <v>259.2</v>
      </c>
      <c r="AO84" s="11">
        <v>0</v>
      </c>
    </row>
    <row r="85" spans="1:41" x14ac:dyDescent="0.25">
      <c r="A85" s="7" t="s">
        <v>27</v>
      </c>
      <c r="B85" s="7">
        <v>0</v>
      </c>
      <c r="C85" s="7">
        <f>C82*0.9*0.4</f>
        <v>0</v>
      </c>
      <c r="D85" s="7">
        <f t="shared" ref="D85:N85" si="154">D82*0.9*0.4</f>
        <v>0</v>
      </c>
      <c r="E85" s="7">
        <f t="shared" si="154"/>
        <v>172.8</v>
      </c>
      <c r="F85" s="7">
        <f t="shared" si="154"/>
        <v>172.8</v>
      </c>
      <c r="G85" s="7">
        <f t="shared" si="154"/>
        <v>172.8</v>
      </c>
      <c r="H85" s="7">
        <f t="shared" si="154"/>
        <v>172.8</v>
      </c>
      <c r="I85" s="7">
        <f t="shared" si="154"/>
        <v>172.8</v>
      </c>
      <c r="J85" s="7">
        <f t="shared" si="154"/>
        <v>172.8</v>
      </c>
      <c r="K85" s="7">
        <f t="shared" si="154"/>
        <v>172.8</v>
      </c>
      <c r="L85" s="7">
        <f t="shared" si="154"/>
        <v>172.8</v>
      </c>
      <c r="M85" s="7">
        <f t="shared" si="154"/>
        <v>172.8</v>
      </c>
      <c r="N85" s="7">
        <f t="shared" si="154"/>
        <v>172.8</v>
      </c>
      <c r="O85" s="11">
        <v>0</v>
      </c>
      <c r="P85" s="7">
        <f>P82*0.9*0.4</f>
        <v>167.18400000000003</v>
      </c>
      <c r="Q85" s="7">
        <f t="shared" ref="Q85:AA85" si="155">Q82*0.9*0.4</f>
        <v>167.18400000000003</v>
      </c>
      <c r="R85" s="7">
        <f t="shared" si="155"/>
        <v>172.8</v>
      </c>
      <c r="S85" s="7">
        <f t="shared" si="155"/>
        <v>172.8</v>
      </c>
      <c r="T85" s="7">
        <f t="shared" si="155"/>
        <v>172.8</v>
      </c>
      <c r="U85" s="7">
        <f t="shared" si="155"/>
        <v>172.8</v>
      </c>
      <c r="V85" s="7">
        <f t="shared" si="155"/>
        <v>172.8</v>
      </c>
      <c r="W85" s="7">
        <f t="shared" si="155"/>
        <v>172.8</v>
      </c>
      <c r="X85" s="7">
        <f t="shared" si="155"/>
        <v>172.8</v>
      </c>
      <c r="Y85" s="7">
        <f t="shared" si="155"/>
        <v>172.8</v>
      </c>
      <c r="Z85" s="7">
        <f t="shared" si="155"/>
        <v>172.8</v>
      </c>
      <c r="AA85" s="7">
        <f t="shared" si="155"/>
        <v>172.8</v>
      </c>
      <c r="AB85" s="11">
        <v>0</v>
      </c>
      <c r="AC85" s="7">
        <f>AC82*0.9*0.4</f>
        <v>167.18400000000003</v>
      </c>
      <c r="AD85" s="7">
        <f t="shared" ref="AD85:AN85" si="156">AD82*0.9*0.4</f>
        <v>167.18400000000003</v>
      </c>
      <c r="AE85" s="7">
        <f t="shared" si="156"/>
        <v>172.8</v>
      </c>
      <c r="AF85" s="7">
        <f t="shared" si="156"/>
        <v>172.8</v>
      </c>
      <c r="AG85" s="7">
        <f t="shared" si="156"/>
        <v>172.8</v>
      </c>
      <c r="AH85" s="7">
        <f t="shared" si="156"/>
        <v>172.8</v>
      </c>
      <c r="AI85" s="7">
        <f t="shared" si="156"/>
        <v>172.8</v>
      </c>
      <c r="AJ85" s="7">
        <f t="shared" si="156"/>
        <v>172.8</v>
      </c>
      <c r="AK85" s="7">
        <f t="shared" si="156"/>
        <v>172.8</v>
      </c>
      <c r="AL85" s="7">
        <f t="shared" si="156"/>
        <v>172.8</v>
      </c>
      <c r="AM85" s="7">
        <f t="shared" si="156"/>
        <v>172.8</v>
      </c>
      <c r="AN85" s="7">
        <f t="shared" si="156"/>
        <v>172.8</v>
      </c>
      <c r="AO85" s="11">
        <v>0</v>
      </c>
    </row>
    <row r="86" spans="1:41" x14ac:dyDescent="0.25">
      <c r="A86" s="7" t="s">
        <v>28</v>
      </c>
      <c r="B86" s="7">
        <v>0</v>
      </c>
      <c r="C86" s="7">
        <f>C82*0.1</f>
        <v>0</v>
      </c>
      <c r="D86" s="7">
        <f t="shared" ref="D86:N86" si="157">D82*0.1</f>
        <v>0</v>
      </c>
      <c r="E86" s="7">
        <f t="shared" si="157"/>
        <v>48</v>
      </c>
      <c r="F86" s="7">
        <f t="shared" si="157"/>
        <v>48</v>
      </c>
      <c r="G86" s="7">
        <f t="shared" si="157"/>
        <v>48</v>
      </c>
      <c r="H86" s="7">
        <f t="shared" si="157"/>
        <v>48</v>
      </c>
      <c r="I86" s="7">
        <f t="shared" si="157"/>
        <v>48</v>
      </c>
      <c r="J86" s="7">
        <f t="shared" si="157"/>
        <v>48</v>
      </c>
      <c r="K86" s="7">
        <f t="shared" si="157"/>
        <v>48</v>
      </c>
      <c r="L86" s="7">
        <f t="shared" si="157"/>
        <v>48</v>
      </c>
      <c r="M86" s="7">
        <f t="shared" si="157"/>
        <v>48</v>
      </c>
      <c r="N86" s="7">
        <f t="shared" si="157"/>
        <v>48</v>
      </c>
      <c r="O86" s="11">
        <f>SUM(B86:N86)*(1-0.0325)</f>
        <v>464.40000000000003</v>
      </c>
      <c r="P86" s="7">
        <f>P82*0.1</f>
        <v>46.440000000000005</v>
      </c>
      <c r="Q86" s="7">
        <f t="shared" ref="Q86:AA86" si="158">Q82*0.1</f>
        <v>46.440000000000005</v>
      </c>
      <c r="R86" s="7">
        <f t="shared" si="158"/>
        <v>48</v>
      </c>
      <c r="S86" s="7">
        <f t="shared" si="158"/>
        <v>48</v>
      </c>
      <c r="T86" s="7">
        <f t="shared" si="158"/>
        <v>48</v>
      </c>
      <c r="U86" s="7">
        <f t="shared" si="158"/>
        <v>48</v>
      </c>
      <c r="V86" s="7">
        <f t="shared" si="158"/>
        <v>48</v>
      </c>
      <c r="W86" s="7">
        <f t="shared" si="158"/>
        <v>48</v>
      </c>
      <c r="X86" s="7">
        <f t="shared" si="158"/>
        <v>48</v>
      </c>
      <c r="Y86" s="7">
        <f t="shared" si="158"/>
        <v>48</v>
      </c>
      <c r="Z86" s="7">
        <f t="shared" si="158"/>
        <v>48</v>
      </c>
      <c r="AA86" s="7">
        <f t="shared" si="158"/>
        <v>48</v>
      </c>
      <c r="AB86" s="11">
        <f>SUM(O86:AA86)*(1-0.0325)</f>
        <v>1003.5684000000002</v>
      </c>
      <c r="AC86" s="7">
        <f>AC82*0.1</f>
        <v>46.440000000000005</v>
      </c>
      <c r="AD86" s="7">
        <f t="shared" ref="AD86:AN86" si="159">AD82*0.1</f>
        <v>46.440000000000005</v>
      </c>
      <c r="AE86" s="7">
        <f t="shared" si="159"/>
        <v>48</v>
      </c>
      <c r="AF86" s="7">
        <f t="shared" si="159"/>
        <v>48</v>
      </c>
      <c r="AG86" s="7">
        <f t="shared" si="159"/>
        <v>48</v>
      </c>
      <c r="AH86" s="7">
        <f t="shared" si="159"/>
        <v>48</v>
      </c>
      <c r="AI86" s="7">
        <f t="shared" si="159"/>
        <v>48</v>
      </c>
      <c r="AJ86" s="7">
        <f t="shared" si="159"/>
        <v>48</v>
      </c>
      <c r="AK86" s="7">
        <f t="shared" si="159"/>
        <v>48</v>
      </c>
      <c r="AL86" s="7">
        <f t="shared" si="159"/>
        <v>48</v>
      </c>
      <c r="AM86" s="7">
        <f t="shared" si="159"/>
        <v>48</v>
      </c>
      <c r="AN86" s="7">
        <f t="shared" si="159"/>
        <v>48</v>
      </c>
      <c r="AO86" s="11">
        <f>SUM(AB86:AN86)*(1-0.0325)</f>
        <v>1525.2138270000003</v>
      </c>
    </row>
    <row r="87" spans="1:41" x14ac:dyDescent="0.25">
      <c r="A87" s="7" t="s">
        <v>24</v>
      </c>
      <c r="B87" s="7">
        <v>0</v>
      </c>
      <c r="C87" s="7">
        <f>(C83+C84)*0.025</f>
        <v>475</v>
      </c>
      <c r="D87" s="7">
        <f t="shared" ref="D87:N87" si="160">(D83+D84)*0.025</f>
        <v>463.125</v>
      </c>
      <c r="E87" s="7">
        <f t="shared" si="160"/>
        <v>458.02687500000002</v>
      </c>
      <c r="F87" s="7">
        <f t="shared" si="160"/>
        <v>453.05620312500008</v>
      </c>
      <c r="G87" s="7">
        <f t="shared" si="160"/>
        <v>448.20979804687505</v>
      </c>
      <c r="H87" s="7">
        <f t="shared" si="160"/>
        <v>443.48455309570318</v>
      </c>
      <c r="I87" s="7">
        <f t="shared" si="160"/>
        <v>438.87743926831064</v>
      </c>
      <c r="J87" s="7">
        <f t="shared" si="160"/>
        <v>434.3855032866029</v>
      </c>
      <c r="K87" s="7">
        <f t="shared" si="160"/>
        <v>430.00586570443784</v>
      </c>
      <c r="L87" s="7">
        <f t="shared" si="160"/>
        <v>425.7357190618269</v>
      </c>
      <c r="M87" s="7">
        <f t="shared" si="160"/>
        <v>421.57232608528125</v>
      </c>
      <c r="N87" s="7">
        <f t="shared" si="160"/>
        <v>417.51301793314917</v>
      </c>
      <c r="O87" s="11">
        <f>SUM(B87:N87)</f>
        <v>5308.9923006071876</v>
      </c>
      <c r="P87" s="7">
        <f>(P83+P84)*0.025</f>
        <v>400.11464872906379</v>
      </c>
      <c r="Q87" s="7">
        <f t="shared" ref="Q87:AA87" si="161">(Q83+Q84)*0.025</f>
        <v>396.38118251083716</v>
      </c>
      <c r="R87" s="7">
        <f t="shared" si="161"/>
        <v>392.95165294806628</v>
      </c>
      <c r="S87" s="7">
        <f t="shared" si="161"/>
        <v>389.60786162436466</v>
      </c>
      <c r="T87" s="7">
        <f t="shared" si="161"/>
        <v>386.34766508375554</v>
      </c>
      <c r="U87" s="7">
        <f t="shared" si="161"/>
        <v>383.16897345666166</v>
      </c>
      <c r="V87" s="7">
        <f t="shared" si="161"/>
        <v>380.06974912024521</v>
      </c>
      <c r="W87" s="7">
        <f t="shared" si="161"/>
        <v>377.04800539223908</v>
      </c>
      <c r="X87" s="7">
        <f t="shared" si="161"/>
        <v>374.10180525743317</v>
      </c>
      <c r="Y87" s="7">
        <f t="shared" si="161"/>
        <v>371.22926012599737</v>
      </c>
      <c r="Z87" s="7">
        <f t="shared" si="161"/>
        <v>368.42852862284741</v>
      </c>
      <c r="AA87" s="7">
        <f t="shared" si="161"/>
        <v>365.69781540727627</v>
      </c>
      <c r="AB87" s="11">
        <f>SUM(O87:AA87)</f>
        <v>9894.1394488859751</v>
      </c>
      <c r="AC87" s="7">
        <f>(AC83+AC84)*0.025</f>
        <v>351.23672049637628</v>
      </c>
      <c r="AD87" s="7">
        <f t="shared" ref="AD87:AN87" si="162">(AD83+AD84)*0.025</f>
        <v>348.72520248396688</v>
      </c>
      <c r="AE87" s="7">
        <f t="shared" si="162"/>
        <v>346.48707242186771</v>
      </c>
      <c r="AF87" s="7">
        <f t="shared" si="162"/>
        <v>344.30489561132106</v>
      </c>
      <c r="AG87" s="7">
        <f t="shared" si="162"/>
        <v>342.17727322103804</v>
      </c>
      <c r="AH87" s="7">
        <f t="shared" si="162"/>
        <v>340.10284139051214</v>
      </c>
      <c r="AI87" s="7">
        <f t="shared" si="162"/>
        <v>338.08027035574935</v>
      </c>
      <c r="AJ87" s="7">
        <f t="shared" si="162"/>
        <v>336.10826359685564</v>
      </c>
      <c r="AK87" s="7">
        <f t="shared" si="162"/>
        <v>334.18555700693423</v>
      </c>
      <c r="AL87" s="7">
        <f t="shared" si="162"/>
        <v>332.31091808176092</v>
      </c>
      <c r="AM87" s="7">
        <f t="shared" si="162"/>
        <v>330.48314512971689</v>
      </c>
      <c r="AN87" s="7">
        <f t="shared" si="162"/>
        <v>328.70106650147397</v>
      </c>
      <c r="AO87" s="11">
        <f>SUM(AB87:AN87)</f>
        <v>13967.042675183548</v>
      </c>
    </row>
    <row r="88" spans="1:41" x14ac:dyDescent="0.25">
      <c r="A88" s="7" t="s">
        <v>25</v>
      </c>
      <c r="B88" s="7">
        <f>B83</f>
        <v>19000</v>
      </c>
      <c r="C88" s="7">
        <f>(C83+C84)-C87</f>
        <v>18525</v>
      </c>
      <c r="D88" s="7">
        <f t="shared" ref="D88:N88" si="163">(D83+D84)-D87</f>
        <v>18061.875</v>
      </c>
      <c r="E88" s="7">
        <f t="shared" si="163"/>
        <v>17863.048125000001</v>
      </c>
      <c r="F88" s="7">
        <f t="shared" si="163"/>
        <v>17669.191921875001</v>
      </c>
      <c r="G88" s="7">
        <f t="shared" si="163"/>
        <v>17480.182123828126</v>
      </c>
      <c r="H88" s="7">
        <f t="shared" si="163"/>
        <v>17295.897570732424</v>
      </c>
      <c r="I88" s="7">
        <f t="shared" si="163"/>
        <v>17116.220131464113</v>
      </c>
      <c r="J88" s="7">
        <f t="shared" si="163"/>
        <v>16941.034628177513</v>
      </c>
      <c r="K88" s="7">
        <f t="shared" si="163"/>
        <v>16770.228762473074</v>
      </c>
      <c r="L88" s="7">
        <f t="shared" si="163"/>
        <v>16603.693043411247</v>
      </c>
      <c r="M88" s="7">
        <f t="shared" si="163"/>
        <v>16441.320717325965</v>
      </c>
      <c r="N88" s="7">
        <f t="shared" si="163"/>
        <v>16283.007699392816</v>
      </c>
      <c r="O88" s="11">
        <f>O83</f>
        <v>15753.809949162551</v>
      </c>
      <c r="P88" s="7">
        <f>(P83+P84)-P87</f>
        <v>15604.471300433486</v>
      </c>
      <c r="Q88" s="7">
        <f t="shared" ref="Q88:AA88" si="164">(Q83+Q84)-Q87</f>
        <v>15458.866117922649</v>
      </c>
      <c r="R88" s="7">
        <f t="shared" si="164"/>
        <v>15325.114464974584</v>
      </c>
      <c r="S88" s="7">
        <f t="shared" si="164"/>
        <v>15194.70660335022</v>
      </c>
      <c r="T88" s="7">
        <f t="shared" si="164"/>
        <v>15067.558938266466</v>
      </c>
      <c r="U88" s="7">
        <f t="shared" si="164"/>
        <v>14943.589964809806</v>
      </c>
      <c r="V88" s="7">
        <f t="shared" si="164"/>
        <v>14822.720215689562</v>
      </c>
      <c r="W88" s="7">
        <f t="shared" si="164"/>
        <v>14704.872210297324</v>
      </c>
      <c r="X88" s="7">
        <f t="shared" si="164"/>
        <v>14589.970405039892</v>
      </c>
      <c r="Y88" s="7">
        <f t="shared" si="164"/>
        <v>14477.941144913895</v>
      </c>
      <c r="Z88" s="7">
        <f t="shared" si="164"/>
        <v>14368.712616291048</v>
      </c>
      <c r="AA88" s="7">
        <f t="shared" si="164"/>
        <v>14262.214800883772</v>
      </c>
      <c r="AB88" s="11">
        <f>AB83</f>
        <v>13798.69281985505</v>
      </c>
      <c r="AC88" s="7">
        <f>(AC83+AC84)-AC87</f>
        <v>13698.232099358675</v>
      </c>
      <c r="AD88" s="7">
        <f t="shared" ref="AD88:AN88" si="165">(AD83+AD84)-AD87</f>
        <v>13600.282896874707</v>
      </c>
      <c r="AE88" s="7">
        <f t="shared" si="165"/>
        <v>13512.995824452841</v>
      </c>
      <c r="AF88" s="7">
        <f t="shared" si="165"/>
        <v>13427.89092884152</v>
      </c>
      <c r="AG88" s="7">
        <f t="shared" si="165"/>
        <v>13344.913655620483</v>
      </c>
      <c r="AH88" s="7">
        <f t="shared" si="165"/>
        <v>13264.010814229972</v>
      </c>
      <c r="AI88" s="7">
        <f t="shared" si="165"/>
        <v>13185.130543874224</v>
      </c>
      <c r="AJ88" s="7">
        <f t="shared" si="165"/>
        <v>13108.222280277369</v>
      </c>
      <c r="AK88" s="7">
        <f t="shared" si="165"/>
        <v>13033.236723270435</v>
      </c>
      <c r="AL88" s="7">
        <f t="shared" si="165"/>
        <v>12960.125805188674</v>
      </c>
      <c r="AM88" s="7">
        <f t="shared" si="165"/>
        <v>12888.842660058957</v>
      </c>
      <c r="AN88" s="7">
        <f t="shared" si="165"/>
        <v>12819.341593557485</v>
      </c>
      <c r="AO88" s="11">
        <f>AO83</f>
        <v>12402.712991766866</v>
      </c>
    </row>
    <row r="89" spans="1:41" x14ac:dyDescent="0.25">
      <c r="A89" s="1" t="s">
        <v>18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f>E85</f>
        <v>172.8</v>
      </c>
      <c r="I89" s="1">
        <f t="shared" ref="I89:N89" si="166">F85</f>
        <v>172.8</v>
      </c>
      <c r="J89" s="1">
        <f t="shared" si="166"/>
        <v>172.8</v>
      </c>
      <c r="K89" s="1">
        <f t="shared" si="166"/>
        <v>172.8</v>
      </c>
      <c r="L89" s="1">
        <f t="shared" si="166"/>
        <v>172.8</v>
      </c>
      <c r="M89" s="1">
        <f t="shared" si="166"/>
        <v>172.8</v>
      </c>
      <c r="N89" s="1">
        <f t="shared" si="166"/>
        <v>172.8</v>
      </c>
      <c r="O89" s="11">
        <f>N88*0.0325+N89*3*0.0325+SUM(B86:N86)*(0.0325)</f>
        <v>561.64575023026657</v>
      </c>
      <c r="P89" s="1">
        <f>L85*(1-0.0325)</f>
        <v>167.18400000000003</v>
      </c>
      <c r="Q89" s="1">
        <f t="shared" ref="Q89" si="167">M85*(1-0.0325)</f>
        <v>167.18400000000003</v>
      </c>
      <c r="R89" s="1">
        <f>N85*(1-0.0325)</f>
        <v>167.18400000000003</v>
      </c>
      <c r="S89" s="1">
        <f>P85</f>
        <v>167.18400000000003</v>
      </c>
      <c r="T89" s="1">
        <f t="shared" ref="T89:AA89" si="168">Q85</f>
        <v>167.18400000000003</v>
      </c>
      <c r="U89" s="1">
        <f t="shared" si="168"/>
        <v>172.8</v>
      </c>
      <c r="V89" s="1">
        <f t="shared" si="168"/>
        <v>172.8</v>
      </c>
      <c r="W89" s="1">
        <f t="shared" si="168"/>
        <v>172.8</v>
      </c>
      <c r="X89" s="1">
        <f t="shared" si="168"/>
        <v>172.8</v>
      </c>
      <c r="Y89" s="1">
        <f t="shared" si="168"/>
        <v>172.8</v>
      </c>
      <c r="Z89" s="1">
        <f t="shared" si="168"/>
        <v>172.8</v>
      </c>
      <c r="AA89" s="1">
        <f t="shared" si="168"/>
        <v>172.8</v>
      </c>
      <c r="AB89" s="11">
        <f>AA88*0.0325+O89+AA89*3*0.0325+SUM(O86:AA86)*(0.0325)</f>
        <v>1075.7273312589891</v>
      </c>
      <c r="AC89" s="1">
        <f>Y85*(1-0.0325)</f>
        <v>167.18400000000003</v>
      </c>
      <c r="AD89" s="1">
        <f t="shared" ref="AD89" si="169">Z85*(1-0.0325)</f>
        <v>167.18400000000003</v>
      </c>
      <c r="AE89" s="1">
        <f>AA85*(1-0.0325)</f>
        <v>167.18400000000003</v>
      </c>
      <c r="AF89" s="1">
        <f>AC85</f>
        <v>167.18400000000003</v>
      </c>
      <c r="AG89" s="1">
        <f t="shared" ref="AG89:AN89" si="170">AD85</f>
        <v>167.18400000000003</v>
      </c>
      <c r="AH89" s="1">
        <f t="shared" si="170"/>
        <v>172.8</v>
      </c>
      <c r="AI89" s="1">
        <f t="shared" si="170"/>
        <v>172.8</v>
      </c>
      <c r="AJ89" s="1">
        <f t="shared" si="170"/>
        <v>172.8</v>
      </c>
      <c r="AK89" s="1">
        <f t="shared" si="170"/>
        <v>172.8</v>
      </c>
      <c r="AL89" s="1">
        <f t="shared" si="170"/>
        <v>172.8</v>
      </c>
      <c r="AM89" s="1">
        <f t="shared" si="170"/>
        <v>172.8</v>
      </c>
      <c r="AN89" s="1">
        <f t="shared" si="170"/>
        <v>172.8</v>
      </c>
      <c r="AO89" s="11">
        <f>AN88*0.0325+AB89+AN89*3*0.0325+SUM(AB86:AN86)*(0.0325)</f>
        <v>1560.4385060496072</v>
      </c>
    </row>
    <row r="90" spans="1:41" x14ac:dyDescent="0.25">
      <c r="A90" s="8" t="s">
        <v>23</v>
      </c>
      <c r="B90" s="8">
        <v>10000</v>
      </c>
      <c r="C90" s="8">
        <f>B94</f>
        <v>10000</v>
      </c>
      <c r="D90" s="8">
        <f t="shared" ref="D90:N90" si="171">C94</f>
        <v>9750</v>
      </c>
      <c r="E90" s="8">
        <f t="shared" si="171"/>
        <v>9506.25</v>
      </c>
      <c r="F90" s="8">
        <f t="shared" si="171"/>
        <v>9268.59375</v>
      </c>
      <c r="G90" s="8">
        <f t="shared" si="171"/>
        <v>9036.87890625</v>
      </c>
      <c r="H90" s="8">
        <f t="shared" si="171"/>
        <v>8810.9569335937504</v>
      </c>
      <c r="I90" s="8">
        <f t="shared" si="171"/>
        <v>8725.4670102539058</v>
      </c>
      <c r="J90" s="8">
        <f t="shared" si="171"/>
        <v>8642.1143349975573</v>
      </c>
      <c r="K90" s="8">
        <f t="shared" si="171"/>
        <v>8560.8454766226187</v>
      </c>
      <c r="L90" s="8">
        <f t="shared" si="171"/>
        <v>8481.6083397070524</v>
      </c>
      <c r="M90" s="8">
        <f t="shared" si="171"/>
        <v>8404.3521312143766</v>
      </c>
      <c r="N90" s="8">
        <f t="shared" si="171"/>
        <v>8329.0273279340163</v>
      </c>
      <c r="O90" s="13">
        <f>N94*(1-0.0325)</f>
        <v>7987.2791112817567</v>
      </c>
      <c r="P90" s="8">
        <f>O94</f>
        <v>7987.2791112817567</v>
      </c>
      <c r="Q90" s="8">
        <f t="shared" ref="Q90:AA90" si="172">P94</f>
        <v>7918.0006534997128</v>
      </c>
      <c r="R90" s="8">
        <f t="shared" si="172"/>
        <v>7850.4541571622194</v>
      </c>
      <c r="S90" s="8">
        <f t="shared" si="172"/>
        <v>7784.5963232331633</v>
      </c>
      <c r="T90" s="8">
        <f t="shared" si="172"/>
        <v>7720.384935152334</v>
      </c>
      <c r="U90" s="8">
        <f t="shared" si="172"/>
        <v>7657.7788317735258</v>
      </c>
      <c r="V90" s="8">
        <f t="shared" si="172"/>
        <v>7601.1183609791879</v>
      </c>
      <c r="W90" s="8">
        <f t="shared" si="172"/>
        <v>7545.8744019547075</v>
      </c>
      <c r="X90" s="8">
        <f t="shared" si="172"/>
        <v>7492.0115419058393</v>
      </c>
      <c r="Y90" s="8">
        <f t="shared" si="172"/>
        <v>7439.4952533581927</v>
      </c>
      <c r="Z90" s="8">
        <f t="shared" si="172"/>
        <v>7388.2918720242378</v>
      </c>
      <c r="AA90" s="8">
        <f t="shared" si="172"/>
        <v>7338.3685752236315</v>
      </c>
      <c r="AB90" s="13">
        <f>AA94*(1-0.0325)</f>
        <v>7052.7783266156421</v>
      </c>
      <c r="AC90" s="8">
        <f>AB94</f>
        <v>7052.7783266156421</v>
      </c>
      <c r="AD90" s="8">
        <f t="shared" ref="AD90:AN90" si="173">AC94</f>
        <v>7006.8623884502504</v>
      </c>
      <c r="AE90" s="8">
        <f t="shared" si="173"/>
        <v>6962.0943487389941</v>
      </c>
      <c r="AF90" s="8">
        <f t="shared" si="173"/>
        <v>6918.4455100205187</v>
      </c>
      <c r="AG90" s="8">
        <f t="shared" si="173"/>
        <v>6875.8878922700051</v>
      </c>
      <c r="AH90" s="8">
        <f t="shared" si="173"/>
        <v>6834.3942149632549</v>
      </c>
      <c r="AI90" s="8">
        <f t="shared" si="173"/>
        <v>6798.3183595891733</v>
      </c>
      <c r="AJ90" s="8">
        <f t="shared" si="173"/>
        <v>6763.1444005994435</v>
      </c>
      <c r="AK90" s="8">
        <f t="shared" si="173"/>
        <v>6728.849790584457</v>
      </c>
      <c r="AL90" s="8">
        <f t="shared" si="173"/>
        <v>6695.412545819845</v>
      </c>
      <c r="AM90" s="8">
        <f t="shared" si="173"/>
        <v>6662.8112321743483</v>
      </c>
      <c r="AN90" s="8">
        <f t="shared" si="173"/>
        <v>6631.0249513699891</v>
      </c>
      <c r="AO90" s="13">
        <f>AN94*(1-0.0325)</f>
        <v>6385.5322444392032</v>
      </c>
    </row>
    <row r="91" spans="1:41" x14ac:dyDescent="0.25">
      <c r="A91" s="8" t="s">
        <v>26</v>
      </c>
      <c r="B91" s="8">
        <v>0</v>
      </c>
      <c r="C91" s="8">
        <f>C89*0.8</f>
        <v>0</v>
      </c>
      <c r="D91" s="8">
        <f t="shared" ref="D91:N91" si="174">D89*0.8</f>
        <v>0</v>
      </c>
      <c r="E91" s="8">
        <f t="shared" si="174"/>
        <v>0</v>
      </c>
      <c r="F91" s="8">
        <f t="shared" si="174"/>
        <v>0</v>
      </c>
      <c r="G91" s="8">
        <f t="shared" si="174"/>
        <v>0</v>
      </c>
      <c r="H91" s="8">
        <f t="shared" si="174"/>
        <v>138.24</v>
      </c>
      <c r="I91" s="8">
        <f t="shared" si="174"/>
        <v>138.24</v>
      </c>
      <c r="J91" s="8">
        <f t="shared" si="174"/>
        <v>138.24</v>
      </c>
      <c r="K91" s="8">
        <f t="shared" si="174"/>
        <v>138.24</v>
      </c>
      <c r="L91" s="8">
        <f t="shared" si="174"/>
        <v>138.24</v>
      </c>
      <c r="M91" s="8">
        <f t="shared" si="174"/>
        <v>138.24</v>
      </c>
      <c r="N91" s="8">
        <f t="shared" si="174"/>
        <v>138.24</v>
      </c>
      <c r="O91" s="13">
        <v>0</v>
      </c>
      <c r="P91" s="8">
        <f>P89*0.8</f>
        <v>133.74720000000002</v>
      </c>
      <c r="Q91" s="8">
        <f t="shared" ref="Q91:AA91" si="175">Q89*0.8</f>
        <v>133.74720000000002</v>
      </c>
      <c r="R91" s="8">
        <f t="shared" si="175"/>
        <v>133.74720000000002</v>
      </c>
      <c r="S91" s="8">
        <f t="shared" si="175"/>
        <v>133.74720000000002</v>
      </c>
      <c r="T91" s="8">
        <f t="shared" si="175"/>
        <v>133.74720000000002</v>
      </c>
      <c r="U91" s="8">
        <f t="shared" si="175"/>
        <v>138.24</v>
      </c>
      <c r="V91" s="8">
        <f t="shared" si="175"/>
        <v>138.24</v>
      </c>
      <c r="W91" s="8">
        <f t="shared" si="175"/>
        <v>138.24</v>
      </c>
      <c r="X91" s="8">
        <f t="shared" si="175"/>
        <v>138.24</v>
      </c>
      <c r="Y91" s="8">
        <f t="shared" si="175"/>
        <v>138.24</v>
      </c>
      <c r="Z91" s="8">
        <f t="shared" si="175"/>
        <v>138.24</v>
      </c>
      <c r="AA91" s="8">
        <f t="shared" si="175"/>
        <v>138.24</v>
      </c>
      <c r="AB91" s="13">
        <v>0</v>
      </c>
      <c r="AC91" s="8">
        <f>AC89*0.8</f>
        <v>133.74720000000002</v>
      </c>
      <c r="AD91" s="8">
        <f t="shared" ref="AD91:AN91" si="176">AD89*0.8</f>
        <v>133.74720000000002</v>
      </c>
      <c r="AE91" s="8">
        <f t="shared" si="176"/>
        <v>133.74720000000002</v>
      </c>
      <c r="AF91" s="8">
        <f t="shared" si="176"/>
        <v>133.74720000000002</v>
      </c>
      <c r="AG91" s="8">
        <f t="shared" si="176"/>
        <v>133.74720000000002</v>
      </c>
      <c r="AH91" s="8">
        <f t="shared" si="176"/>
        <v>138.24</v>
      </c>
      <c r="AI91" s="8">
        <f t="shared" si="176"/>
        <v>138.24</v>
      </c>
      <c r="AJ91" s="8">
        <f t="shared" si="176"/>
        <v>138.24</v>
      </c>
      <c r="AK91" s="8">
        <f t="shared" si="176"/>
        <v>138.24</v>
      </c>
      <c r="AL91" s="8">
        <f t="shared" si="176"/>
        <v>138.24</v>
      </c>
      <c r="AM91" s="8">
        <f t="shared" si="176"/>
        <v>138.24</v>
      </c>
      <c r="AN91" s="8">
        <f t="shared" si="176"/>
        <v>138.24</v>
      </c>
      <c r="AO91" s="13">
        <v>0</v>
      </c>
    </row>
    <row r="92" spans="1:41" x14ac:dyDescent="0.25">
      <c r="A92" s="8" t="s">
        <v>28</v>
      </c>
      <c r="B92" s="8">
        <v>0</v>
      </c>
      <c r="C92" s="8">
        <f>C89*0.2</f>
        <v>0</v>
      </c>
      <c r="D92" s="8">
        <f t="shared" ref="D92:N92" si="177">D89*0.2</f>
        <v>0</v>
      </c>
      <c r="E92" s="8">
        <f t="shared" si="177"/>
        <v>0</v>
      </c>
      <c r="F92" s="8">
        <f t="shared" si="177"/>
        <v>0</v>
      </c>
      <c r="G92" s="8">
        <f t="shared" si="177"/>
        <v>0</v>
      </c>
      <c r="H92" s="8">
        <f t="shared" si="177"/>
        <v>34.56</v>
      </c>
      <c r="I92" s="8">
        <f t="shared" si="177"/>
        <v>34.56</v>
      </c>
      <c r="J92" s="8">
        <f t="shared" si="177"/>
        <v>34.56</v>
      </c>
      <c r="K92" s="8">
        <f t="shared" si="177"/>
        <v>34.56</v>
      </c>
      <c r="L92" s="8">
        <f t="shared" si="177"/>
        <v>34.56</v>
      </c>
      <c r="M92" s="8">
        <f t="shared" si="177"/>
        <v>34.56</v>
      </c>
      <c r="N92" s="8">
        <f t="shared" si="177"/>
        <v>34.56</v>
      </c>
      <c r="O92" s="13">
        <f>SUM(B92:N92)*(1-0.0325)</f>
        <v>234.05760000000001</v>
      </c>
      <c r="P92" s="8">
        <f>P89*0.2</f>
        <v>33.436800000000005</v>
      </c>
      <c r="Q92" s="8">
        <f t="shared" ref="Q92:AA92" si="178">Q89*0.2</f>
        <v>33.436800000000005</v>
      </c>
      <c r="R92" s="8">
        <f t="shared" si="178"/>
        <v>33.436800000000005</v>
      </c>
      <c r="S92" s="8">
        <f t="shared" si="178"/>
        <v>33.436800000000005</v>
      </c>
      <c r="T92" s="8">
        <f t="shared" si="178"/>
        <v>33.436800000000005</v>
      </c>
      <c r="U92" s="8">
        <f t="shared" si="178"/>
        <v>34.56</v>
      </c>
      <c r="V92" s="8">
        <f t="shared" si="178"/>
        <v>34.56</v>
      </c>
      <c r="W92" s="8">
        <f t="shared" si="178"/>
        <v>34.56</v>
      </c>
      <c r="X92" s="8">
        <f t="shared" si="178"/>
        <v>34.56</v>
      </c>
      <c r="Y92" s="8">
        <f t="shared" si="178"/>
        <v>34.56</v>
      </c>
      <c r="Z92" s="8">
        <f t="shared" si="178"/>
        <v>34.56</v>
      </c>
      <c r="AA92" s="8">
        <f t="shared" si="178"/>
        <v>34.56</v>
      </c>
      <c r="AB92" s="13">
        <f>SUM(O92:AA92)*(1-0.0325)</f>
        <v>622.25884799999994</v>
      </c>
      <c r="AC92" s="8">
        <f>AC89*0.2</f>
        <v>33.436800000000005</v>
      </c>
      <c r="AD92" s="8">
        <f t="shared" ref="AD92:AN92" si="179">AD89*0.2</f>
        <v>33.436800000000005</v>
      </c>
      <c r="AE92" s="8">
        <f t="shared" si="179"/>
        <v>33.436800000000005</v>
      </c>
      <c r="AF92" s="8">
        <f t="shared" si="179"/>
        <v>33.436800000000005</v>
      </c>
      <c r="AG92" s="8">
        <f t="shared" si="179"/>
        <v>33.436800000000005</v>
      </c>
      <c r="AH92" s="8">
        <f t="shared" si="179"/>
        <v>34.56</v>
      </c>
      <c r="AI92" s="8">
        <f t="shared" si="179"/>
        <v>34.56</v>
      </c>
      <c r="AJ92" s="8">
        <f t="shared" si="179"/>
        <v>34.56</v>
      </c>
      <c r="AK92" s="8">
        <f t="shared" si="179"/>
        <v>34.56</v>
      </c>
      <c r="AL92" s="8">
        <f t="shared" si="179"/>
        <v>34.56</v>
      </c>
      <c r="AM92" s="8">
        <f t="shared" si="179"/>
        <v>34.56</v>
      </c>
      <c r="AN92" s="8">
        <f t="shared" si="179"/>
        <v>34.56</v>
      </c>
      <c r="AO92" s="13">
        <f>SUM(AB92:AN92)*(1-0.0325)</f>
        <v>997.84355543999936</v>
      </c>
    </row>
    <row r="93" spans="1:41" x14ac:dyDescent="0.25">
      <c r="A93" s="8" t="s">
        <v>24</v>
      </c>
      <c r="B93" s="8">
        <v>0</v>
      </c>
      <c r="C93" s="8">
        <f>(C90+C91)*0.025</f>
        <v>250</v>
      </c>
      <c r="D93" s="8">
        <f t="shared" ref="D93:N93" si="180">(D90+D91)*0.025</f>
        <v>243.75</v>
      </c>
      <c r="E93" s="8">
        <f t="shared" si="180"/>
        <v>237.65625</v>
      </c>
      <c r="F93" s="8">
        <f t="shared" si="180"/>
        <v>231.71484375</v>
      </c>
      <c r="G93" s="8">
        <f t="shared" si="180"/>
        <v>225.92197265625001</v>
      </c>
      <c r="H93" s="8">
        <f t="shared" si="180"/>
        <v>223.72992333984377</v>
      </c>
      <c r="I93" s="8">
        <f t="shared" si="180"/>
        <v>221.59267525634766</v>
      </c>
      <c r="J93" s="8">
        <f t="shared" si="180"/>
        <v>219.50885837493894</v>
      </c>
      <c r="K93" s="8">
        <f t="shared" si="180"/>
        <v>217.47713691556547</v>
      </c>
      <c r="L93" s="8">
        <f t="shared" si="180"/>
        <v>215.49620849267632</v>
      </c>
      <c r="M93" s="8">
        <f t="shared" si="180"/>
        <v>213.56480328035943</v>
      </c>
      <c r="N93" s="8">
        <f t="shared" si="180"/>
        <v>211.68168319835041</v>
      </c>
      <c r="O93" s="13">
        <f>SUM(B93:N93)</f>
        <v>2712.0943552643321</v>
      </c>
      <c r="P93" s="8">
        <f>(P90+P91)*0.025</f>
        <v>203.02565778204394</v>
      </c>
      <c r="Q93" s="8">
        <f t="shared" ref="Q93:AA93" si="181">(Q90+Q91)*0.025</f>
        <v>201.29369633749283</v>
      </c>
      <c r="R93" s="8">
        <f t="shared" si="181"/>
        <v>199.60503392905548</v>
      </c>
      <c r="S93" s="8">
        <f t="shared" si="181"/>
        <v>197.95858808082909</v>
      </c>
      <c r="T93" s="8">
        <f t="shared" si="181"/>
        <v>196.35330337880836</v>
      </c>
      <c r="U93" s="8">
        <f t="shared" si="181"/>
        <v>194.90047079433816</v>
      </c>
      <c r="V93" s="8">
        <f t="shared" si="181"/>
        <v>193.4839590244797</v>
      </c>
      <c r="W93" s="8">
        <f t="shared" si="181"/>
        <v>192.10286004886768</v>
      </c>
      <c r="X93" s="8">
        <f t="shared" si="181"/>
        <v>190.75628854764599</v>
      </c>
      <c r="Y93" s="8">
        <f t="shared" si="181"/>
        <v>189.44338133395482</v>
      </c>
      <c r="Z93" s="8">
        <f t="shared" si="181"/>
        <v>188.16329680060596</v>
      </c>
      <c r="AA93" s="8">
        <f t="shared" si="181"/>
        <v>186.91521438059078</v>
      </c>
      <c r="AB93" s="13">
        <f>SUM(O93:AA93)</f>
        <v>5046.0961057030454</v>
      </c>
      <c r="AC93" s="8">
        <f>(AC90+AC91)*0.025</f>
        <v>179.66313816539105</v>
      </c>
      <c r="AD93" s="8">
        <f t="shared" ref="AD93:AN93" si="182">(AD90+AD91)*0.025</f>
        <v>178.51523971125627</v>
      </c>
      <c r="AE93" s="8">
        <f t="shared" si="182"/>
        <v>177.39603871847487</v>
      </c>
      <c r="AF93" s="8">
        <f t="shared" si="182"/>
        <v>176.30481775051297</v>
      </c>
      <c r="AG93" s="8">
        <f t="shared" si="182"/>
        <v>175.24087730675012</v>
      </c>
      <c r="AH93" s="8">
        <f t="shared" si="182"/>
        <v>174.31585537408137</v>
      </c>
      <c r="AI93" s="8">
        <f t="shared" si="182"/>
        <v>173.41395898972934</v>
      </c>
      <c r="AJ93" s="8">
        <f t="shared" si="182"/>
        <v>172.5346100149861</v>
      </c>
      <c r="AK93" s="8">
        <f t="shared" si="182"/>
        <v>171.67724476461143</v>
      </c>
      <c r="AL93" s="8">
        <f t="shared" si="182"/>
        <v>170.84131364549614</v>
      </c>
      <c r="AM93" s="8">
        <f t="shared" si="182"/>
        <v>170.02628080435872</v>
      </c>
      <c r="AN93" s="8">
        <f t="shared" si="182"/>
        <v>169.23162378424973</v>
      </c>
      <c r="AO93" s="13">
        <f>SUM(AB93:AN93)</f>
        <v>7135.2571047329457</v>
      </c>
    </row>
    <row r="94" spans="1:41" x14ac:dyDescent="0.25">
      <c r="A94" s="8" t="s">
        <v>25</v>
      </c>
      <c r="B94" s="8">
        <f>B90</f>
        <v>10000</v>
      </c>
      <c r="C94" s="8">
        <f>(C90+C91)-C93</f>
        <v>9750</v>
      </c>
      <c r="D94" s="8">
        <f t="shared" ref="D94:N94" si="183">(D90+D91)-D93</f>
        <v>9506.25</v>
      </c>
      <c r="E94" s="8">
        <f t="shared" si="183"/>
        <v>9268.59375</v>
      </c>
      <c r="F94" s="8">
        <f t="shared" si="183"/>
        <v>9036.87890625</v>
      </c>
      <c r="G94" s="8">
        <f t="shared" si="183"/>
        <v>8810.9569335937504</v>
      </c>
      <c r="H94" s="8">
        <f t="shared" si="183"/>
        <v>8725.4670102539058</v>
      </c>
      <c r="I94" s="8">
        <f t="shared" si="183"/>
        <v>8642.1143349975573</v>
      </c>
      <c r="J94" s="8">
        <f t="shared" si="183"/>
        <v>8560.8454766226187</v>
      </c>
      <c r="K94" s="8">
        <f t="shared" si="183"/>
        <v>8481.6083397070524</v>
      </c>
      <c r="L94" s="8">
        <f t="shared" si="183"/>
        <v>8404.3521312143766</v>
      </c>
      <c r="M94" s="8">
        <f t="shared" si="183"/>
        <v>8329.0273279340163</v>
      </c>
      <c r="N94" s="8">
        <f t="shared" si="183"/>
        <v>8255.5856447356655</v>
      </c>
      <c r="O94" s="13">
        <f>O90</f>
        <v>7987.2791112817567</v>
      </c>
      <c r="P94" s="8">
        <f>(P90+P91)-P93</f>
        <v>7918.0006534997128</v>
      </c>
      <c r="Q94" s="8">
        <f t="shared" ref="Q94:AA94" si="184">(Q90+Q91)-Q93</f>
        <v>7850.4541571622194</v>
      </c>
      <c r="R94" s="8">
        <f t="shared" si="184"/>
        <v>7784.5963232331633</v>
      </c>
      <c r="S94" s="8">
        <f t="shared" si="184"/>
        <v>7720.384935152334</v>
      </c>
      <c r="T94" s="8">
        <f t="shared" si="184"/>
        <v>7657.7788317735258</v>
      </c>
      <c r="U94" s="8">
        <f t="shared" si="184"/>
        <v>7601.1183609791879</v>
      </c>
      <c r="V94" s="8">
        <f t="shared" si="184"/>
        <v>7545.8744019547075</v>
      </c>
      <c r="W94" s="8">
        <f t="shared" si="184"/>
        <v>7492.0115419058393</v>
      </c>
      <c r="X94" s="8">
        <f t="shared" si="184"/>
        <v>7439.4952533581927</v>
      </c>
      <c r="Y94" s="8">
        <f t="shared" si="184"/>
        <v>7388.2918720242378</v>
      </c>
      <c r="Z94" s="8">
        <f t="shared" si="184"/>
        <v>7338.3685752236315</v>
      </c>
      <c r="AA94" s="8">
        <f t="shared" si="184"/>
        <v>7289.6933608430409</v>
      </c>
      <c r="AB94" s="13">
        <f>AB90</f>
        <v>7052.7783266156421</v>
      </c>
      <c r="AC94" s="8">
        <f>(AC90+AC91)-AC93</f>
        <v>7006.8623884502504</v>
      </c>
      <c r="AD94" s="8">
        <f t="shared" ref="AD94:AN94" si="185">(AD90+AD91)-AD93</f>
        <v>6962.0943487389941</v>
      </c>
      <c r="AE94" s="8">
        <f t="shared" si="185"/>
        <v>6918.4455100205187</v>
      </c>
      <c r="AF94" s="8">
        <f t="shared" si="185"/>
        <v>6875.8878922700051</v>
      </c>
      <c r="AG94" s="8">
        <f t="shared" si="185"/>
        <v>6834.3942149632549</v>
      </c>
      <c r="AH94" s="8">
        <f t="shared" si="185"/>
        <v>6798.3183595891733</v>
      </c>
      <c r="AI94" s="8">
        <f t="shared" si="185"/>
        <v>6763.1444005994435</v>
      </c>
      <c r="AJ94" s="8">
        <f t="shared" si="185"/>
        <v>6728.849790584457</v>
      </c>
      <c r="AK94" s="8">
        <f t="shared" si="185"/>
        <v>6695.412545819845</v>
      </c>
      <c r="AL94" s="8">
        <f t="shared" si="185"/>
        <v>6662.8112321743483</v>
      </c>
      <c r="AM94" s="8">
        <f t="shared" si="185"/>
        <v>6631.0249513699891</v>
      </c>
      <c r="AN94" s="8">
        <f t="shared" si="185"/>
        <v>6600.0333275857392</v>
      </c>
      <c r="AO94" s="13">
        <f>AO90</f>
        <v>6385.5322444392032</v>
      </c>
    </row>
    <row r="95" spans="1:41" ht="15.75" thickBot="1" x14ac:dyDescent="0.3">
      <c r="O95" s="18">
        <f>N94*0.0325+SUM(B92:N92)*(0.0325)</f>
        <v>276.16893345390912</v>
      </c>
      <c r="AB95" s="13">
        <f>AA94*0.0325+O95+SUM(O92:AA92)*(0.0325)</f>
        <v>533.98671968130793</v>
      </c>
      <c r="AO95" s="13">
        <f>AN94*0.0325+AB95+SUM(AB92:AN92)*(0.0325)</f>
        <v>782.0070953878444</v>
      </c>
    </row>
    <row r="96" spans="1:41" x14ac:dyDescent="0.25">
      <c r="H96" s="42" t="s">
        <v>30</v>
      </c>
      <c r="I96" s="43"/>
      <c r="J96" s="43"/>
      <c r="K96" s="43"/>
      <c r="L96" s="43"/>
      <c r="M96" s="43"/>
      <c r="N96" s="43"/>
      <c r="O96" s="44"/>
      <c r="U96" s="42" t="s">
        <v>30</v>
      </c>
      <c r="V96" s="43"/>
      <c r="W96" s="43"/>
      <c r="X96" s="43"/>
      <c r="Y96" s="43"/>
      <c r="Z96" s="43"/>
      <c r="AA96" s="43"/>
      <c r="AB96" s="44"/>
      <c r="AH96" s="42" t="s">
        <v>30</v>
      </c>
      <c r="AI96" s="43"/>
      <c r="AJ96" s="43"/>
      <c r="AK96" s="43"/>
      <c r="AL96" s="43"/>
      <c r="AM96" s="43"/>
      <c r="AN96" s="43"/>
      <c r="AO96" s="44"/>
    </row>
    <row r="97" spans="1:41" ht="15.75" thickBot="1" x14ac:dyDescent="0.3">
      <c r="H97" s="45"/>
      <c r="I97" s="46"/>
      <c r="J97" s="46"/>
      <c r="K97" s="46"/>
      <c r="L97" s="46"/>
      <c r="M97" s="46"/>
      <c r="N97" s="46"/>
      <c r="O97" s="47"/>
      <c r="U97" s="45"/>
      <c r="V97" s="46"/>
      <c r="W97" s="46"/>
      <c r="X97" s="46"/>
      <c r="Y97" s="46"/>
      <c r="Z97" s="46"/>
      <c r="AA97" s="46"/>
      <c r="AB97" s="47"/>
      <c r="AH97" s="45"/>
      <c r="AI97" s="46"/>
      <c r="AJ97" s="46"/>
      <c r="AK97" s="46"/>
      <c r="AL97" s="46"/>
      <c r="AM97" s="46"/>
      <c r="AN97" s="46"/>
      <c r="AO97" s="47"/>
    </row>
    <row r="98" spans="1:41" x14ac:dyDescent="0.25">
      <c r="H98" s="29" t="s">
        <v>5</v>
      </c>
      <c r="I98" s="30" t="s">
        <v>6</v>
      </c>
      <c r="J98" s="31" t="s">
        <v>7</v>
      </c>
      <c r="K98" s="30" t="s">
        <v>8</v>
      </c>
      <c r="L98" s="30" t="s">
        <v>9</v>
      </c>
      <c r="M98" s="30" t="s">
        <v>10</v>
      </c>
      <c r="N98" s="30" t="s">
        <v>11</v>
      </c>
      <c r="O98" s="32" t="s">
        <v>4</v>
      </c>
      <c r="U98" s="29" t="s">
        <v>5</v>
      </c>
      <c r="V98" s="30" t="s">
        <v>6</v>
      </c>
      <c r="W98" s="31" t="s">
        <v>7</v>
      </c>
      <c r="X98" s="30" t="s">
        <v>8</v>
      </c>
      <c r="Y98" s="30" t="s">
        <v>9</v>
      </c>
      <c r="Z98" s="30" t="s">
        <v>10</v>
      </c>
      <c r="AA98" s="30" t="s">
        <v>11</v>
      </c>
      <c r="AB98" s="32" t="s">
        <v>4</v>
      </c>
      <c r="AH98" s="29" t="s">
        <v>5</v>
      </c>
      <c r="AI98" s="30" t="s">
        <v>6</v>
      </c>
      <c r="AJ98" s="31" t="s">
        <v>7</v>
      </c>
      <c r="AK98" s="30" t="s">
        <v>8</v>
      </c>
      <c r="AL98" s="30" t="s">
        <v>9</v>
      </c>
      <c r="AM98" s="30" t="s">
        <v>10</v>
      </c>
      <c r="AN98" s="30" t="s">
        <v>11</v>
      </c>
      <c r="AO98" s="32" t="s">
        <v>4</v>
      </c>
    </row>
    <row r="99" spans="1:41" ht="15.75" thickBot="1" x14ac:dyDescent="0.3">
      <c r="H99" s="23">
        <f>O77+2*N79*(1-0.0325)</f>
        <v>40561.630689518795</v>
      </c>
      <c r="I99" s="24">
        <f>O83+N85*3*(1-0.0325)</f>
        <v>16255.36194916255</v>
      </c>
      <c r="J99" s="25">
        <f>O90</f>
        <v>7987.2791112817567</v>
      </c>
      <c r="K99" s="25">
        <f>O93+O87+O80</f>
        <v>20496.920568513597</v>
      </c>
      <c r="L99" s="25">
        <f>O76+O82+O89+O95</f>
        <v>2356.3500815233083</v>
      </c>
      <c r="M99" s="28">
        <f>O86+O92</f>
        <v>698.45760000000007</v>
      </c>
      <c r="N99" s="28">
        <f>O73</f>
        <v>4644</v>
      </c>
      <c r="O99" s="34">
        <f>SUM(H99:N99)</f>
        <v>93000.000000000015</v>
      </c>
      <c r="U99" s="23">
        <f>AB77+2*AA79*(1-0.0325)</f>
        <v>40299.466881918001</v>
      </c>
      <c r="V99" s="24">
        <f>AB83+AA85*3*(1-0.0325)</f>
        <v>14300.24481985505</v>
      </c>
      <c r="W99" s="25">
        <f>AB90</f>
        <v>7052.7783266156421</v>
      </c>
      <c r="X99" s="25">
        <f>AB93+AB87+AB80</f>
        <v>39795.704413165411</v>
      </c>
      <c r="Y99" s="25">
        <f>AB76+AB82+AB89+AB95</f>
        <v>4788.908310445926</v>
      </c>
      <c r="Z99" s="28">
        <f>AB86+AB92</f>
        <v>1625.8272480000001</v>
      </c>
      <c r="AA99" s="28">
        <f>AB73</f>
        <v>9137.07</v>
      </c>
      <c r="AB99" s="34">
        <f>SUM(U99:AA99)</f>
        <v>117000.00000000003</v>
      </c>
      <c r="AH99" s="23">
        <f>AO77+2*AN79*(1-0.0325)</f>
        <v>40112.278410404208</v>
      </c>
      <c r="AI99" s="24">
        <f>AO83+AN85*3*(1-0.0325)</f>
        <v>12904.264991766866</v>
      </c>
      <c r="AJ99" s="25">
        <f>AO90</f>
        <v>6385.5322444392032</v>
      </c>
      <c r="AK99" s="25">
        <f>AO93+AO87+AO80</f>
        <v>58268.716233171406</v>
      </c>
      <c r="AL99" s="25">
        <f>AO76+AO82+AO89+AO95</f>
        <v>7322.0355127783641</v>
      </c>
      <c r="AM99" s="28">
        <f>AO86+AO92</f>
        <v>2523.0573824399999</v>
      </c>
      <c r="AN99" s="28">
        <f>AO73</f>
        <v>13484.115225</v>
      </c>
      <c r="AO99" s="34">
        <f>SUM(AH99:AN99)</f>
        <v>141000.00000000006</v>
      </c>
    </row>
    <row r="100" spans="1:41" x14ac:dyDescent="0.25">
      <c r="O100" s="35" t="s">
        <v>12</v>
      </c>
      <c r="AB100" s="35" t="s">
        <v>12</v>
      </c>
      <c r="AO100" s="35" t="s">
        <v>12</v>
      </c>
    </row>
    <row r="101" spans="1:41" ht="15.75" thickBot="1" x14ac:dyDescent="0.3">
      <c r="O101" s="36">
        <f>O99-N72*2000</f>
        <v>69000.000000000015</v>
      </c>
      <c r="AB101" s="36">
        <f>AB99-AA72*2000</f>
        <v>69000.000000000029</v>
      </c>
      <c r="AO101" s="36">
        <f>AO99-AN72*2000</f>
        <v>69000.000000000058</v>
      </c>
    </row>
    <row r="102" spans="1:41" ht="15.75" thickBot="1" x14ac:dyDescent="0.3"/>
    <row r="103" spans="1:41" ht="27" thickBot="1" x14ac:dyDescent="0.45">
      <c r="A103" s="48" t="s">
        <v>16</v>
      </c>
      <c r="B103" s="49"/>
    </row>
    <row r="104" spans="1:41" x14ac:dyDescent="0.25">
      <c r="A104" s="1" t="s">
        <v>18</v>
      </c>
      <c r="B104" s="1"/>
      <c r="C104" s="1">
        <v>2000</v>
      </c>
      <c r="D104" s="1">
        <v>2000</v>
      </c>
      <c r="E104" s="1">
        <v>2000</v>
      </c>
      <c r="F104" s="1">
        <v>2000</v>
      </c>
      <c r="G104" s="1">
        <v>2000</v>
      </c>
      <c r="H104" s="1">
        <v>2000</v>
      </c>
      <c r="I104" s="1">
        <v>2000</v>
      </c>
      <c r="J104" s="1">
        <v>2000</v>
      </c>
      <c r="K104" s="1">
        <v>2000</v>
      </c>
      <c r="L104" s="1">
        <v>2000</v>
      </c>
      <c r="M104" s="1">
        <v>2000</v>
      </c>
      <c r="N104" s="1">
        <v>2000</v>
      </c>
      <c r="O104" s="1"/>
      <c r="P104" s="1">
        <v>2000</v>
      </c>
      <c r="Q104" s="1">
        <v>2000</v>
      </c>
      <c r="R104" s="1">
        <v>2000</v>
      </c>
      <c r="S104" s="1">
        <v>2000</v>
      </c>
      <c r="T104" s="1">
        <v>2000</v>
      </c>
      <c r="U104" s="1">
        <v>2000</v>
      </c>
      <c r="V104" s="1">
        <v>2000</v>
      </c>
      <c r="W104" s="1">
        <v>2000</v>
      </c>
      <c r="X104" s="1">
        <v>2000</v>
      </c>
      <c r="Y104" s="1">
        <v>2000</v>
      </c>
      <c r="Z104" s="1">
        <v>2000</v>
      </c>
      <c r="AA104" s="1">
        <v>2000</v>
      </c>
      <c r="AB104" s="1"/>
      <c r="AC104" s="1">
        <v>2000</v>
      </c>
      <c r="AD104" s="1">
        <v>2000</v>
      </c>
      <c r="AE104" s="1">
        <v>2000</v>
      </c>
      <c r="AF104" s="1">
        <v>2000</v>
      </c>
      <c r="AG104" s="1">
        <v>2000</v>
      </c>
      <c r="AH104" s="1">
        <v>2000</v>
      </c>
      <c r="AI104" s="1">
        <v>2000</v>
      </c>
      <c r="AJ104" s="1">
        <v>2000</v>
      </c>
      <c r="AK104" s="1">
        <v>2000</v>
      </c>
      <c r="AL104" s="1">
        <v>2000</v>
      </c>
      <c r="AM104" s="1">
        <v>2000</v>
      </c>
      <c r="AN104" s="1">
        <v>2000</v>
      </c>
      <c r="AO104" s="1"/>
    </row>
    <row r="105" spans="1:41" x14ac:dyDescent="0.25">
      <c r="A105" s="27" t="s">
        <v>22</v>
      </c>
      <c r="B105" s="27">
        <v>0</v>
      </c>
      <c r="C105" s="27">
        <v>1</v>
      </c>
      <c r="D105" s="27">
        <v>2</v>
      </c>
      <c r="E105" s="27">
        <v>3</v>
      </c>
      <c r="F105" s="27">
        <v>4</v>
      </c>
      <c r="G105" s="27">
        <v>5</v>
      </c>
      <c r="H105" s="27">
        <v>6</v>
      </c>
      <c r="I105" s="27">
        <v>7</v>
      </c>
      <c r="J105" s="27">
        <v>8</v>
      </c>
      <c r="K105" s="27">
        <v>9</v>
      </c>
      <c r="L105" s="27">
        <v>10</v>
      </c>
      <c r="M105" s="27">
        <v>11</v>
      </c>
      <c r="N105" s="27">
        <v>12</v>
      </c>
      <c r="O105" s="33" t="s">
        <v>21</v>
      </c>
      <c r="P105" s="27">
        <v>13</v>
      </c>
      <c r="Q105" s="27">
        <v>14</v>
      </c>
      <c r="R105" s="27">
        <v>15</v>
      </c>
      <c r="S105" s="27">
        <v>16</v>
      </c>
      <c r="T105" s="27">
        <v>17</v>
      </c>
      <c r="U105" s="27">
        <v>18</v>
      </c>
      <c r="V105" s="27">
        <v>19</v>
      </c>
      <c r="W105" s="27">
        <v>20</v>
      </c>
      <c r="X105" s="27">
        <v>21</v>
      </c>
      <c r="Y105" s="27">
        <v>22</v>
      </c>
      <c r="Z105" s="27">
        <v>23</v>
      </c>
      <c r="AA105" s="27">
        <v>24</v>
      </c>
      <c r="AB105" s="33" t="s">
        <v>21</v>
      </c>
      <c r="AC105" s="27">
        <v>25</v>
      </c>
      <c r="AD105" s="27">
        <v>26</v>
      </c>
      <c r="AE105" s="27">
        <v>27</v>
      </c>
      <c r="AF105" s="27">
        <v>28</v>
      </c>
      <c r="AG105" s="27">
        <v>29</v>
      </c>
      <c r="AH105" s="27">
        <v>30</v>
      </c>
      <c r="AI105" s="27">
        <v>31</v>
      </c>
      <c r="AJ105" s="27">
        <v>32</v>
      </c>
      <c r="AK105" s="27">
        <v>33</v>
      </c>
      <c r="AL105" s="27">
        <v>34</v>
      </c>
      <c r="AM105" s="27">
        <v>35</v>
      </c>
      <c r="AN105" s="27">
        <v>36</v>
      </c>
      <c r="AO105" s="33" t="s">
        <v>21</v>
      </c>
    </row>
    <row r="106" spans="1:41" x14ac:dyDescent="0.25">
      <c r="A106" s="27" t="s">
        <v>23</v>
      </c>
      <c r="B106" s="27">
        <v>0</v>
      </c>
      <c r="C106" s="27">
        <f>B108</f>
        <v>0</v>
      </c>
      <c r="D106" s="27">
        <f t="shared" ref="D106:N106" si="186">C108</f>
        <v>400</v>
      </c>
      <c r="E106" s="27">
        <f t="shared" si="186"/>
        <v>800</v>
      </c>
      <c r="F106" s="27">
        <f t="shared" si="186"/>
        <v>1200</v>
      </c>
      <c r="G106" s="27">
        <f t="shared" si="186"/>
        <v>1600</v>
      </c>
      <c r="H106" s="27">
        <f t="shared" si="186"/>
        <v>2000</v>
      </c>
      <c r="I106" s="27">
        <f t="shared" si="186"/>
        <v>2400</v>
      </c>
      <c r="J106" s="27">
        <f t="shared" si="186"/>
        <v>2800</v>
      </c>
      <c r="K106" s="27">
        <f t="shared" si="186"/>
        <v>3200</v>
      </c>
      <c r="L106" s="27">
        <f t="shared" si="186"/>
        <v>3600</v>
      </c>
      <c r="M106" s="27">
        <f t="shared" si="186"/>
        <v>4000</v>
      </c>
      <c r="N106" s="27">
        <f t="shared" si="186"/>
        <v>4400</v>
      </c>
      <c r="O106" s="33">
        <f>N108*(1-0.0325)</f>
        <v>4644</v>
      </c>
      <c r="P106" s="27">
        <f>O108</f>
        <v>4644</v>
      </c>
      <c r="Q106" s="27">
        <f t="shared" ref="Q106:AA106" si="187">P108</f>
        <v>5044</v>
      </c>
      <c r="R106" s="27">
        <f t="shared" si="187"/>
        <v>5444</v>
      </c>
      <c r="S106" s="27">
        <f t="shared" si="187"/>
        <v>5844</v>
      </c>
      <c r="T106" s="27">
        <f t="shared" si="187"/>
        <v>6244</v>
      </c>
      <c r="U106" s="27">
        <f t="shared" si="187"/>
        <v>6644</v>
      </c>
      <c r="V106" s="27">
        <f t="shared" si="187"/>
        <v>7044</v>
      </c>
      <c r="W106" s="27">
        <f t="shared" si="187"/>
        <v>7444</v>
      </c>
      <c r="X106" s="27">
        <f t="shared" si="187"/>
        <v>7844</v>
      </c>
      <c r="Y106" s="27">
        <f t="shared" si="187"/>
        <v>8244</v>
      </c>
      <c r="Z106" s="27">
        <f t="shared" si="187"/>
        <v>8644</v>
      </c>
      <c r="AA106" s="27">
        <f t="shared" si="187"/>
        <v>9044</v>
      </c>
      <c r="AB106" s="33">
        <f>AA108*(1-0.0325)</f>
        <v>9137.07</v>
      </c>
      <c r="AC106" s="27">
        <f>AB108</f>
        <v>9137.07</v>
      </c>
      <c r="AD106" s="27">
        <f t="shared" ref="AD106:AN106" si="188">AC108</f>
        <v>9537.07</v>
      </c>
      <c r="AE106" s="27">
        <f t="shared" si="188"/>
        <v>9937.07</v>
      </c>
      <c r="AF106" s="27">
        <f t="shared" si="188"/>
        <v>10337.07</v>
      </c>
      <c r="AG106" s="27">
        <f t="shared" si="188"/>
        <v>10737.07</v>
      </c>
      <c r="AH106" s="27">
        <f t="shared" si="188"/>
        <v>11137.07</v>
      </c>
      <c r="AI106" s="27">
        <f t="shared" si="188"/>
        <v>11537.07</v>
      </c>
      <c r="AJ106" s="27">
        <f t="shared" si="188"/>
        <v>11937.07</v>
      </c>
      <c r="AK106" s="27">
        <f t="shared" si="188"/>
        <v>12337.07</v>
      </c>
      <c r="AL106" s="27">
        <f t="shared" si="188"/>
        <v>12737.07</v>
      </c>
      <c r="AM106" s="27">
        <f t="shared" si="188"/>
        <v>13137.07</v>
      </c>
      <c r="AN106" s="27">
        <f t="shared" si="188"/>
        <v>13537.07</v>
      </c>
      <c r="AO106" s="33">
        <f>AN108*(1-0.0325)</f>
        <v>13484.115225</v>
      </c>
    </row>
    <row r="107" spans="1:41" x14ac:dyDescent="0.25">
      <c r="A107" s="27" t="s">
        <v>26</v>
      </c>
      <c r="B107" s="27">
        <v>0</v>
      </c>
      <c r="C107" s="27">
        <f>C104*0.2</f>
        <v>400</v>
      </c>
      <c r="D107" s="27">
        <f t="shared" ref="D107:N107" si="189">D104*0.2</f>
        <v>400</v>
      </c>
      <c r="E107" s="27">
        <f t="shared" si="189"/>
        <v>400</v>
      </c>
      <c r="F107" s="27">
        <f t="shared" si="189"/>
        <v>400</v>
      </c>
      <c r="G107" s="27">
        <f t="shared" si="189"/>
        <v>400</v>
      </c>
      <c r="H107" s="27">
        <f t="shared" si="189"/>
        <v>400</v>
      </c>
      <c r="I107" s="27">
        <f t="shared" si="189"/>
        <v>400</v>
      </c>
      <c r="J107" s="27">
        <f t="shared" si="189"/>
        <v>400</v>
      </c>
      <c r="K107" s="27">
        <f t="shared" si="189"/>
        <v>400</v>
      </c>
      <c r="L107" s="27">
        <f t="shared" si="189"/>
        <v>400</v>
      </c>
      <c r="M107" s="27">
        <f t="shared" si="189"/>
        <v>400</v>
      </c>
      <c r="N107" s="27">
        <f t="shared" si="189"/>
        <v>400</v>
      </c>
      <c r="O107" s="33">
        <v>0</v>
      </c>
      <c r="P107" s="27">
        <f>P104*0.2</f>
        <v>400</v>
      </c>
      <c r="Q107" s="27">
        <f t="shared" ref="Q107:AA107" si="190">Q104*0.2</f>
        <v>400</v>
      </c>
      <c r="R107" s="27">
        <f t="shared" si="190"/>
        <v>400</v>
      </c>
      <c r="S107" s="27">
        <f t="shared" si="190"/>
        <v>400</v>
      </c>
      <c r="T107" s="27">
        <f t="shared" si="190"/>
        <v>400</v>
      </c>
      <c r="U107" s="27">
        <f t="shared" si="190"/>
        <v>400</v>
      </c>
      <c r="V107" s="27">
        <f t="shared" si="190"/>
        <v>400</v>
      </c>
      <c r="W107" s="27">
        <f t="shared" si="190"/>
        <v>400</v>
      </c>
      <c r="X107" s="27">
        <f t="shared" si="190"/>
        <v>400</v>
      </c>
      <c r="Y107" s="27">
        <f t="shared" si="190"/>
        <v>400</v>
      </c>
      <c r="Z107" s="27">
        <f t="shared" si="190"/>
        <v>400</v>
      </c>
      <c r="AA107" s="27">
        <f t="shared" si="190"/>
        <v>400</v>
      </c>
      <c r="AB107" s="33">
        <v>0</v>
      </c>
      <c r="AC107" s="27">
        <f>AC104*0.2</f>
        <v>400</v>
      </c>
      <c r="AD107" s="27">
        <f t="shared" ref="AD107:AN107" si="191">AD104*0.2</f>
        <v>400</v>
      </c>
      <c r="AE107" s="27">
        <f t="shared" si="191"/>
        <v>400</v>
      </c>
      <c r="AF107" s="27">
        <f t="shared" si="191"/>
        <v>400</v>
      </c>
      <c r="AG107" s="27">
        <f t="shared" si="191"/>
        <v>400</v>
      </c>
      <c r="AH107" s="27">
        <f t="shared" si="191"/>
        <v>400</v>
      </c>
      <c r="AI107" s="27">
        <f t="shared" si="191"/>
        <v>400</v>
      </c>
      <c r="AJ107" s="27">
        <f t="shared" si="191"/>
        <v>400</v>
      </c>
      <c r="AK107" s="27">
        <f t="shared" si="191"/>
        <v>400</v>
      </c>
      <c r="AL107" s="27">
        <f t="shared" si="191"/>
        <v>400</v>
      </c>
      <c r="AM107" s="27">
        <f t="shared" si="191"/>
        <v>400</v>
      </c>
      <c r="AN107" s="27">
        <f t="shared" si="191"/>
        <v>400</v>
      </c>
      <c r="AO107" s="33">
        <v>0</v>
      </c>
    </row>
    <row r="108" spans="1:41" x14ac:dyDescent="0.25">
      <c r="A108" s="27" t="s">
        <v>1</v>
      </c>
      <c r="B108" s="27">
        <v>0</v>
      </c>
      <c r="C108" s="27">
        <f>C106+C107</f>
        <v>400</v>
      </c>
      <c r="D108" s="27">
        <f t="shared" ref="D108:N108" si="192">D106+D107</f>
        <v>800</v>
      </c>
      <c r="E108" s="27">
        <f t="shared" si="192"/>
        <v>1200</v>
      </c>
      <c r="F108" s="27">
        <f t="shared" si="192"/>
        <v>1600</v>
      </c>
      <c r="G108" s="27">
        <f t="shared" si="192"/>
        <v>2000</v>
      </c>
      <c r="H108" s="27">
        <f t="shared" si="192"/>
        <v>2400</v>
      </c>
      <c r="I108" s="27">
        <f t="shared" si="192"/>
        <v>2800</v>
      </c>
      <c r="J108" s="27">
        <f t="shared" si="192"/>
        <v>3200</v>
      </c>
      <c r="K108" s="27">
        <f t="shared" si="192"/>
        <v>3600</v>
      </c>
      <c r="L108" s="27">
        <f t="shared" si="192"/>
        <v>4000</v>
      </c>
      <c r="M108" s="27">
        <f t="shared" si="192"/>
        <v>4400</v>
      </c>
      <c r="N108" s="27">
        <f t="shared" si="192"/>
        <v>4800</v>
      </c>
      <c r="O108" s="33">
        <f>O106</f>
        <v>4644</v>
      </c>
      <c r="P108" s="27">
        <f>P106+P107</f>
        <v>5044</v>
      </c>
      <c r="Q108" s="27">
        <f t="shared" ref="Q108:AA108" si="193">Q106+Q107</f>
        <v>5444</v>
      </c>
      <c r="R108" s="27">
        <f t="shared" si="193"/>
        <v>5844</v>
      </c>
      <c r="S108" s="27">
        <f t="shared" si="193"/>
        <v>6244</v>
      </c>
      <c r="T108" s="27">
        <f t="shared" si="193"/>
        <v>6644</v>
      </c>
      <c r="U108" s="27">
        <f t="shared" si="193"/>
        <v>7044</v>
      </c>
      <c r="V108" s="27">
        <f t="shared" si="193"/>
        <v>7444</v>
      </c>
      <c r="W108" s="27">
        <f t="shared" si="193"/>
        <v>7844</v>
      </c>
      <c r="X108" s="27">
        <f t="shared" si="193"/>
        <v>8244</v>
      </c>
      <c r="Y108" s="27">
        <f t="shared" si="193"/>
        <v>8644</v>
      </c>
      <c r="Z108" s="27">
        <f t="shared" si="193"/>
        <v>9044</v>
      </c>
      <c r="AA108" s="27">
        <f t="shared" si="193"/>
        <v>9444</v>
      </c>
      <c r="AB108" s="33">
        <f>AB106</f>
        <v>9137.07</v>
      </c>
      <c r="AC108" s="27">
        <f>AC106+AC107</f>
        <v>9537.07</v>
      </c>
      <c r="AD108" s="27">
        <f t="shared" ref="AD108:AN108" si="194">AD106+AD107</f>
        <v>9937.07</v>
      </c>
      <c r="AE108" s="27">
        <f t="shared" si="194"/>
        <v>10337.07</v>
      </c>
      <c r="AF108" s="27">
        <f t="shared" si="194"/>
        <v>10737.07</v>
      </c>
      <c r="AG108" s="27">
        <f t="shared" si="194"/>
        <v>11137.07</v>
      </c>
      <c r="AH108" s="27">
        <f t="shared" si="194"/>
        <v>11537.07</v>
      </c>
      <c r="AI108" s="27">
        <f t="shared" si="194"/>
        <v>11937.07</v>
      </c>
      <c r="AJ108" s="27">
        <f t="shared" si="194"/>
        <v>12337.07</v>
      </c>
      <c r="AK108" s="27">
        <f t="shared" si="194"/>
        <v>12737.07</v>
      </c>
      <c r="AL108" s="27">
        <f t="shared" si="194"/>
        <v>13137.07</v>
      </c>
      <c r="AM108" s="27">
        <f t="shared" si="194"/>
        <v>13537.07</v>
      </c>
      <c r="AN108" s="27">
        <f t="shared" si="194"/>
        <v>13937.07</v>
      </c>
      <c r="AO108" s="33">
        <f>AO106</f>
        <v>13484.115225</v>
      </c>
    </row>
    <row r="109" spans="1:41" x14ac:dyDescent="0.25">
      <c r="A109" s="1" t="s">
        <v>18</v>
      </c>
      <c r="B109" s="1">
        <v>0</v>
      </c>
      <c r="C109" s="1">
        <f>C104*0.8</f>
        <v>1600</v>
      </c>
      <c r="D109" s="1">
        <f t="shared" ref="D109:L109" si="195">D104*0.8</f>
        <v>1600</v>
      </c>
      <c r="E109" s="1">
        <f t="shared" si="195"/>
        <v>1600</v>
      </c>
      <c r="F109" s="1">
        <f t="shared" si="195"/>
        <v>1600</v>
      </c>
      <c r="G109" s="1">
        <f t="shared" si="195"/>
        <v>1600</v>
      </c>
      <c r="H109" s="1">
        <f t="shared" si="195"/>
        <v>1600</v>
      </c>
      <c r="I109" s="1">
        <f t="shared" si="195"/>
        <v>1600</v>
      </c>
      <c r="J109" s="1">
        <f t="shared" si="195"/>
        <v>1600</v>
      </c>
      <c r="K109" s="1">
        <f t="shared" si="195"/>
        <v>1600</v>
      </c>
      <c r="L109" s="1">
        <f t="shared" si="195"/>
        <v>1600</v>
      </c>
      <c r="M109" s="1">
        <f>M104*0.8</f>
        <v>1600</v>
      </c>
      <c r="N109" s="1">
        <f>N104*0.8</f>
        <v>1600</v>
      </c>
      <c r="O109" s="33">
        <f>N108*0.0325</f>
        <v>156</v>
      </c>
      <c r="P109" s="1">
        <f>P104*0.8</f>
        <v>1600</v>
      </c>
      <c r="Q109" s="1">
        <f t="shared" ref="Q109:Z109" si="196">Q104*0.8</f>
        <v>1600</v>
      </c>
      <c r="R109" s="1">
        <f t="shared" si="196"/>
        <v>1600</v>
      </c>
      <c r="S109" s="1">
        <f t="shared" si="196"/>
        <v>1600</v>
      </c>
      <c r="T109" s="1">
        <f t="shared" si="196"/>
        <v>1600</v>
      </c>
      <c r="U109" s="1">
        <f t="shared" si="196"/>
        <v>1600</v>
      </c>
      <c r="V109" s="1">
        <f t="shared" si="196"/>
        <v>1600</v>
      </c>
      <c r="W109" s="1">
        <f t="shared" si="196"/>
        <v>1600</v>
      </c>
      <c r="X109" s="1">
        <f t="shared" si="196"/>
        <v>1600</v>
      </c>
      <c r="Y109" s="1">
        <f t="shared" si="196"/>
        <v>1600</v>
      </c>
      <c r="Z109" s="1">
        <f>Z104*0.8</f>
        <v>1600</v>
      </c>
      <c r="AA109" s="1">
        <f>AA104*0.8</f>
        <v>1600</v>
      </c>
      <c r="AB109" s="33">
        <f>AA108*0.0325+O109</f>
        <v>462.93</v>
      </c>
      <c r="AC109" s="1">
        <f>AC104*0.8</f>
        <v>1600</v>
      </c>
      <c r="AD109" s="1">
        <f t="shared" ref="AD109:AM109" si="197">AD104*0.8</f>
        <v>1600</v>
      </c>
      <c r="AE109" s="1">
        <f t="shared" si="197"/>
        <v>1600</v>
      </c>
      <c r="AF109" s="1">
        <f t="shared" si="197"/>
        <v>1600</v>
      </c>
      <c r="AG109" s="1">
        <f t="shared" si="197"/>
        <v>1600</v>
      </c>
      <c r="AH109" s="1">
        <f t="shared" si="197"/>
        <v>1600</v>
      </c>
      <c r="AI109" s="1">
        <f t="shared" si="197"/>
        <v>1600</v>
      </c>
      <c r="AJ109" s="1">
        <f t="shared" si="197"/>
        <v>1600</v>
      </c>
      <c r="AK109" s="1">
        <f t="shared" si="197"/>
        <v>1600</v>
      </c>
      <c r="AL109" s="1">
        <f t="shared" si="197"/>
        <v>1600</v>
      </c>
      <c r="AM109" s="1">
        <f>AM104*0.8</f>
        <v>1600</v>
      </c>
      <c r="AN109" s="1">
        <f>AN104*0.8</f>
        <v>1600</v>
      </c>
      <c r="AO109" s="33">
        <f>AN108*0.0325+AB109</f>
        <v>915.88477499999999</v>
      </c>
    </row>
    <row r="110" spans="1:41" x14ac:dyDescent="0.25">
      <c r="A110" s="2" t="s">
        <v>23</v>
      </c>
      <c r="B110" s="2">
        <v>93000</v>
      </c>
      <c r="C110" s="2">
        <f>B114</f>
        <v>93000</v>
      </c>
      <c r="D110" s="2">
        <f t="shared" ref="D110:N110" si="198">C114</f>
        <v>91767</v>
      </c>
      <c r="E110" s="2">
        <f t="shared" si="198"/>
        <v>90564.824999999997</v>
      </c>
      <c r="F110" s="2">
        <f t="shared" si="198"/>
        <v>89392.704375000001</v>
      </c>
      <c r="G110" s="2">
        <f t="shared" si="198"/>
        <v>88249.886765625008</v>
      </c>
      <c r="H110" s="2">
        <f t="shared" si="198"/>
        <v>87135.639596484383</v>
      </c>
      <c r="I110" s="2">
        <f t="shared" si="198"/>
        <v>86049.248606572277</v>
      </c>
      <c r="J110" s="2">
        <f t="shared" si="198"/>
        <v>84990.017391407964</v>
      </c>
      <c r="K110" s="2">
        <f t="shared" si="198"/>
        <v>83957.266956622771</v>
      </c>
      <c r="L110" s="2">
        <f t="shared" si="198"/>
        <v>82950.335282707209</v>
      </c>
      <c r="M110" s="2">
        <f t="shared" si="198"/>
        <v>81968.576900639528</v>
      </c>
      <c r="N110" s="2">
        <f t="shared" si="198"/>
        <v>81011.362478123541</v>
      </c>
      <c r="O110" s="3">
        <f>N114*(1-0.0325)</f>
        <v>77475.540867644915</v>
      </c>
      <c r="P110" s="2">
        <f>O114</f>
        <v>77475.540867644915</v>
      </c>
      <c r="Q110" s="2">
        <f t="shared" ref="Q110:AA110" si="199">P114</f>
        <v>76630.652345953786</v>
      </c>
      <c r="R110" s="2">
        <f t="shared" si="199"/>
        <v>75806.886037304939</v>
      </c>
      <c r="S110" s="2">
        <f t="shared" si="199"/>
        <v>75003.713886372308</v>
      </c>
      <c r="T110" s="2">
        <f t="shared" si="199"/>
        <v>74220.621039213001</v>
      </c>
      <c r="U110" s="2">
        <f t="shared" si="199"/>
        <v>73457.105513232673</v>
      </c>
      <c r="V110" s="2">
        <f t="shared" si="199"/>
        <v>72712.67787540186</v>
      </c>
      <c r="W110" s="2">
        <f t="shared" si="199"/>
        <v>71986.860928516806</v>
      </c>
      <c r="X110" s="2">
        <f t="shared" si="199"/>
        <v>71279.189405303885</v>
      </c>
      <c r="Y110" s="2">
        <f t="shared" si="199"/>
        <v>70589.209670171287</v>
      </c>
      <c r="Z110" s="2">
        <f t="shared" si="199"/>
        <v>69916.479428417006</v>
      </c>
      <c r="AA110" s="2">
        <f t="shared" si="199"/>
        <v>69260.567442706582</v>
      </c>
      <c r="AB110" s="3">
        <f>AA114*(1-0.0325)</f>
        <v>66390.869025798151</v>
      </c>
      <c r="AC110" s="2">
        <f>AB114</f>
        <v>66390.869025798151</v>
      </c>
      <c r="AD110" s="2">
        <f t="shared" ref="AD110:AN110" si="200">AC114</f>
        <v>65823.097300153197</v>
      </c>
      <c r="AE110" s="2">
        <f t="shared" si="200"/>
        <v>65269.519867649367</v>
      </c>
      <c r="AF110" s="2">
        <f t="shared" si="200"/>
        <v>64729.781870958126</v>
      </c>
      <c r="AG110" s="2">
        <f t="shared" si="200"/>
        <v>64203.537324184181</v>
      </c>
      <c r="AH110" s="2">
        <f t="shared" si="200"/>
        <v>63690.448891079577</v>
      </c>
      <c r="AI110" s="2">
        <f t="shared" si="200"/>
        <v>63190.187668802588</v>
      </c>
      <c r="AJ110" s="2">
        <f t="shared" si="200"/>
        <v>62702.432977082521</v>
      </c>
      <c r="AK110" s="2">
        <f t="shared" si="200"/>
        <v>62226.872152655458</v>
      </c>
      <c r="AL110" s="2">
        <f t="shared" si="200"/>
        <v>61763.200348839069</v>
      </c>
      <c r="AM110" s="2">
        <f t="shared" si="200"/>
        <v>61311.12034011809</v>
      </c>
      <c r="AN110" s="2">
        <f t="shared" si="200"/>
        <v>60870.342331615138</v>
      </c>
      <c r="AO110" s="3">
        <f>AN114*(1-0.0325)</f>
        <v>58476.264800691708</v>
      </c>
    </row>
    <row r="111" spans="1:41" x14ac:dyDescent="0.25">
      <c r="A111" s="2" t="s">
        <v>26</v>
      </c>
      <c r="B111" s="2">
        <v>0</v>
      </c>
      <c r="C111" s="2">
        <f>C109*0.7</f>
        <v>1120</v>
      </c>
      <c r="D111" s="2">
        <f>D109*0.7</f>
        <v>1120</v>
      </c>
      <c r="E111" s="2">
        <f>E109*0.7</f>
        <v>1120</v>
      </c>
      <c r="F111" s="2">
        <f>F109*0.7</f>
        <v>1120</v>
      </c>
      <c r="G111" s="2">
        <f>G109*0.7</f>
        <v>1120</v>
      </c>
      <c r="H111" s="2">
        <f>H109*0.7</f>
        <v>1120</v>
      </c>
      <c r="I111" s="2">
        <f>I109*0.7</f>
        <v>1120</v>
      </c>
      <c r="J111" s="2">
        <f>J109*0.7</f>
        <v>1120</v>
      </c>
      <c r="K111" s="2">
        <f>K109*0.7</f>
        <v>1120</v>
      </c>
      <c r="L111" s="2">
        <f>L109*0.7</f>
        <v>1120</v>
      </c>
      <c r="M111" s="2">
        <f>M109*0.7</f>
        <v>1120</v>
      </c>
      <c r="N111" s="2">
        <f>N109*0.7</f>
        <v>1120</v>
      </c>
      <c r="O111" s="3">
        <v>0</v>
      </c>
      <c r="P111" s="2">
        <f>P109*0.7</f>
        <v>1120</v>
      </c>
      <c r="Q111" s="2">
        <f>Q109*0.7</f>
        <v>1120</v>
      </c>
      <c r="R111" s="2">
        <f>R109*0.7</f>
        <v>1120</v>
      </c>
      <c r="S111" s="2">
        <f>S109*0.7</f>
        <v>1120</v>
      </c>
      <c r="T111" s="2">
        <f>T109*0.7</f>
        <v>1120</v>
      </c>
      <c r="U111" s="2">
        <f>U109*0.7</f>
        <v>1120</v>
      </c>
      <c r="V111" s="2">
        <f>V109*0.7</f>
        <v>1120</v>
      </c>
      <c r="W111" s="2">
        <f>W109*0.7</f>
        <v>1120</v>
      </c>
      <c r="X111" s="2">
        <f>X109*0.7</f>
        <v>1120</v>
      </c>
      <c r="Y111" s="2">
        <f>Y109*0.7</f>
        <v>1120</v>
      </c>
      <c r="Z111" s="2">
        <f>Z109*0.7</f>
        <v>1120</v>
      </c>
      <c r="AA111" s="2">
        <f>AA109*0.7</f>
        <v>1120</v>
      </c>
      <c r="AB111" s="3">
        <v>0</v>
      </c>
      <c r="AC111" s="2">
        <f>AC109*0.7</f>
        <v>1120</v>
      </c>
      <c r="AD111" s="2">
        <f>AD109*0.7</f>
        <v>1120</v>
      </c>
      <c r="AE111" s="2">
        <f>AE109*0.7</f>
        <v>1120</v>
      </c>
      <c r="AF111" s="2">
        <f>AF109*0.7</f>
        <v>1120</v>
      </c>
      <c r="AG111" s="2">
        <f>AG109*0.7</f>
        <v>1120</v>
      </c>
      <c r="AH111" s="2">
        <f>AH109*0.7</f>
        <v>1120</v>
      </c>
      <c r="AI111" s="2">
        <f>AI109*0.7</f>
        <v>1120</v>
      </c>
      <c r="AJ111" s="2">
        <f>AJ109*0.7</f>
        <v>1120</v>
      </c>
      <c r="AK111" s="2">
        <f>AK109*0.7</f>
        <v>1120</v>
      </c>
      <c r="AL111" s="2">
        <f>AL109*0.7</f>
        <v>1120</v>
      </c>
      <c r="AM111" s="2">
        <f>AM109*0.7</f>
        <v>1120</v>
      </c>
      <c r="AN111" s="2">
        <f>AN109*0.7</f>
        <v>1120</v>
      </c>
      <c r="AO111" s="3">
        <v>0</v>
      </c>
    </row>
    <row r="112" spans="1:41" x14ac:dyDescent="0.25">
      <c r="A112" s="2" t="s">
        <v>27</v>
      </c>
      <c r="B112" s="2">
        <v>0</v>
      </c>
      <c r="C112" s="2">
        <f>C109*0.3</f>
        <v>480</v>
      </c>
      <c r="D112" s="2">
        <f>D109*0.3</f>
        <v>480</v>
      </c>
      <c r="E112" s="2">
        <f>E109*0.3</f>
        <v>480</v>
      </c>
      <c r="F112" s="2">
        <f>F109*0.3</f>
        <v>480</v>
      </c>
      <c r="G112" s="2">
        <f>G109*0.3</f>
        <v>480</v>
      </c>
      <c r="H112" s="2">
        <f>H109*0.3</f>
        <v>480</v>
      </c>
      <c r="I112" s="2">
        <f>I109*0.3</f>
        <v>480</v>
      </c>
      <c r="J112" s="2">
        <f>J109*0.3</f>
        <v>480</v>
      </c>
      <c r="K112" s="2">
        <f>K109*0.3</f>
        <v>480</v>
      </c>
      <c r="L112" s="2">
        <f>L109*0.3</f>
        <v>480</v>
      </c>
      <c r="M112" s="2">
        <f>M109*0.3</f>
        <v>480</v>
      </c>
      <c r="N112" s="2">
        <f>N109*0.3</f>
        <v>480</v>
      </c>
      <c r="O112" s="3">
        <v>0</v>
      </c>
      <c r="P112" s="2">
        <f>P109*0.3</f>
        <v>480</v>
      </c>
      <c r="Q112" s="2">
        <f>Q109*0.3</f>
        <v>480</v>
      </c>
      <c r="R112" s="2">
        <f>R109*0.3</f>
        <v>480</v>
      </c>
      <c r="S112" s="2">
        <f>S109*0.3</f>
        <v>480</v>
      </c>
      <c r="T112" s="2">
        <f>T109*0.3</f>
        <v>480</v>
      </c>
      <c r="U112" s="2">
        <f>U109*0.3</f>
        <v>480</v>
      </c>
      <c r="V112" s="2">
        <f>V109*0.3</f>
        <v>480</v>
      </c>
      <c r="W112" s="2">
        <f>W109*0.3</f>
        <v>480</v>
      </c>
      <c r="X112" s="2">
        <f>X109*0.3</f>
        <v>480</v>
      </c>
      <c r="Y112" s="2">
        <f>Y109*0.3</f>
        <v>480</v>
      </c>
      <c r="Z112" s="2">
        <f>Z109*0.3</f>
        <v>480</v>
      </c>
      <c r="AA112" s="2">
        <f>AA109*0.3</f>
        <v>480</v>
      </c>
      <c r="AB112" s="3">
        <v>0</v>
      </c>
      <c r="AC112" s="2">
        <f>AC109*0.3</f>
        <v>480</v>
      </c>
      <c r="AD112" s="2">
        <f>AD109*0.3</f>
        <v>480</v>
      </c>
      <c r="AE112" s="2">
        <f>AE109*0.3</f>
        <v>480</v>
      </c>
      <c r="AF112" s="2">
        <f>AF109*0.3</f>
        <v>480</v>
      </c>
      <c r="AG112" s="2">
        <f>AG109*0.3</f>
        <v>480</v>
      </c>
      <c r="AH112" s="2">
        <f>AH109*0.3</f>
        <v>480</v>
      </c>
      <c r="AI112" s="2">
        <f>AI109*0.3</f>
        <v>480</v>
      </c>
      <c r="AJ112" s="2">
        <f>AJ109*0.3</f>
        <v>480</v>
      </c>
      <c r="AK112" s="2">
        <f>AK109*0.3</f>
        <v>480</v>
      </c>
      <c r="AL112" s="2">
        <f>AL109*0.3</f>
        <v>480</v>
      </c>
      <c r="AM112" s="2">
        <f>AM109*0.3</f>
        <v>480</v>
      </c>
      <c r="AN112" s="2">
        <f>AN109*0.3</f>
        <v>480</v>
      </c>
      <c r="AO112" s="3">
        <v>0</v>
      </c>
    </row>
    <row r="113" spans="1:41" x14ac:dyDescent="0.25">
      <c r="A113" s="2" t="s">
        <v>24</v>
      </c>
      <c r="B113" s="2">
        <v>0</v>
      </c>
      <c r="C113" s="2">
        <f>(C110+C111)*0.025</f>
        <v>2353</v>
      </c>
      <c r="D113" s="2">
        <f t="shared" ref="D113:N113" si="201">(D110+D111)*0.025</f>
        <v>2322.1750000000002</v>
      </c>
      <c r="E113" s="2">
        <f t="shared" si="201"/>
        <v>2292.120625</v>
      </c>
      <c r="F113" s="2">
        <f t="shared" si="201"/>
        <v>2262.8176093750003</v>
      </c>
      <c r="G113" s="2">
        <f t="shared" si="201"/>
        <v>2234.2471691406254</v>
      </c>
      <c r="H113" s="2">
        <f t="shared" si="201"/>
        <v>2206.3909899121095</v>
      </c>
      <c r="I113" s="2">
        <f t="shared" si="201"/>
        <v>2179.2312151643068</v>
      </c>
      <c r="J113" s="2">
        <f t="shared" si="201"/>
        <v>2152.7504347851991</v>
      </c>
      <c r="K113" s="2">
        <f t="shared" si="201"/>
        <v>2126.9316739155693</v>
      </c>
      <c r="L113" s="2">
        <f t="shared" si="201"/>
        <v>2101.7583820676805</v>
      </c>
      <c r="M113" s="2">
        <f t="shared" si="201"/>
        <v>2077.2144225159882</v>
      </c>
      <c r="N113" s="2">
        <f t="shared" si="201"/>
        <v>2053.2840619530884</v>
      </c>
      <c r="O113" s="3">
        <f>SUM(C113:N113)</f>
        <v>26361.921583829568</v>
      </c>
      <c r="P113" s="2">
        <f>(P110+P111)*0.025</f>
        <v>1964.8885216911231</v>
      </c>
      <c r="Q113" s="2">
        <f t="shared" ref="Q113:AA113" si="202">(Q110+Q111)*0.025</f>
        <v>1943.7663086488446</v>
      </c>
      <c r="R113" s="2">
        <f t="shared" si="202"/>
        <v>1923.1721509326235</v>
      </c>
      <c r="S113" s="2">
        <f t="shared" si="202"/>
        <v>1903.0928471593079</v>
      </c>
      <c r="T113" s="2">
        <f t="shared" si="202"/>
        <v>1883.515525980325</v>
      </c>
      <c r="U113" s="2">
        <f t="shared" si="202"/>
        <v>1864.4276378308168</v>
      </c>
      <c r="V113" s="2">
        <f t="shared" si="202"/>
        <v>1845.8169468850465</v>
      </c>
      <c r="W113" s="2">
        <f t="shared" si="202"/>
        <v>1827.6715232129202</v>
      </c>
      <c r="X113" s="2">
        <f t="shared" si="202"/>
        <v>1809.9797351325972</v>
      </c>
      <c r="Y113" s="2">
        <f t="shared" si="202"/>
        <v>1792.7302417542824</v>
      </c>
      <c r="Z113" s="2">
        <f t="shared" si="202"/>
        <v>1775.9119857104251</v>
      </c>
      <c r="AA113" s="2">
        <f t="shared" si="202"/>
        <v>1759.5141860676647</v>
      </c>
      <c r="AB113" s="3">
        <f>SUM(O113:AA113)</f>
        <v>48656.409194835542</v>
      </c>
      <c r="AC113" s="2">
        <f>(AC110+AC111)*0.025</f>
        <v>1687.7717256449539</v>
      </c>
      <c r="AD113" s="2">
        <f t="shared" ref="AD113:AN113" si="203">(AD110+AD111)*0.025</f>
        <v>1673.5774325038301</v>
      </c>
      <c r="AE113" s="2">
        <f t="shared" si="203"/>
        <v>1659.737996691234</v>
      </c>
      <c r="AF113" s="2">
        <f t="shared" si="203"/>
        <v>1646.2445467739535</v>
      </c>
      <c r="AG113" s="2">
        <f t="shared" si="203"/>
        <v>1633.0884331046045</v>
      </c>
      <c r="AH113" s="2">
        <f t="shared" si="203"/>
        <v>1620.2612222769894</v>
      </c>
      <c r="AI113" s="2">
        <f t="shared" si="203"/>
        <v>1607.7546917200648</v>
      </c>
      <c r="AJ113" s="2">
        <f t="shared" si="203"/>
        <v>1595.5608244270632</v>
      </c>
      <c r="AK113" s="2">
        <f t="shared" si="203"/>
        <v>1583.6718038163865</v>
      </c>
      <c r="AL113" s="2">
        <f t="shared" si="203"/>
        <v>1572.0800087209768</v>
      </c>
      <c r="AM113" s="2">
        <f t="shared" si="203"/>
        <v>1560.7780085029524</v>
      </c>
      <c r="AN113" s="2">
        <f t="shared" si="203"/>
        <v>1549.7585582903785</v>
      </c>
      <c r="AO113" s="3">
        <f>SUM(AB113:AN113)</f>
        <v>68046.694447308939</v>
      </c>
    </row>
    <row r="114" spans="1:41" x14ac:dyDescent="0.25">
      <c r="A114" s="2" t="s">
        <v>25</v>
      </c>
      <c r="B114" s="2">
        <f>B110</f>
        <v>93000</v>
      </c>
      <c r="C114" s="2">
        <f>C110+C111-C113</f>
        <v>91767</v>
      </c>
      <c r="D114" s="2">
        <f t="shared" ref="D114:N114" si="204">D110+D111-D113</f>
        <v>90564.824999999997</v>
      </c>
      <c r="E114" s="2">
        <f t="shared" si="204"/>
        <v>89392.704375000001</v>
      </c>
      <c r="F114" s="2">
        <f t="shared" si="204"/>
        <v>88249.886765625008</v>
      </c>
      <c r="G114" s="2">
        <f t="shared" si="204"/>
        <v>87135.639596484383</v>
      </c>
      <c r="H114" s="2">
        <f t="shared" si="204"/>
        <v>86049.248606572277</v>
      </c>
      <c r="I114" s="2">
        <f t="shared" si="204"/>
        <v>84990.017391407964</v>
      </c>
      <c r="J114" s="2">
        <f t="shared" si="204"/>
        <v>83957.266956622771</v>
      </c>
      <c r="K114" s="2">
        <f t="shared" si="204"/>
        <v>82950.335282707209</v>
      </c>
      <c r="L114" s="2">
        <f t="shared" si="204"/>
        <v>81968.576900639528</v>
      </c>
      <c r="M114" s="2">
        <f t="shared" si="204"/>
        <v>81011.362478123541</v>
      </c>
      <c r="N114" s="2">
        <f t="shared" si="204"/>
        <v>80078.078416170451</v>
      </c>
      <c r="O114" s="3">
        <f>O110</f>
        <v>77475.540867644915</v>
      </c>
      <c r="P114" s="2">
        <f>P110+P111-P113</f>
        <v>76630.652345953786</v>
      </c>
      <c r="Q114" s="2">
        <f t="shared" ref="Q114:AA114" si="205">Q110+Q111-Q113</f>
        <v>75806.886037304939</v>
      </c>
      <c r="R114" s="2">
        <f t="shared" si="205"/>
        <v>75003.713886372308</v>
      </c>
      <c r="S114" s="2">
        <f t="shared" si="205"/>
        <v>74220.621039213001</v>
      </c>
      <c r="T114" s="2">
        <f t="shared" si="205"/>
        <v>73457.105513232673</v>
      </c>
      <c r="U114" s="2">
        <f t="shared" si="205"/>
        <v>72712.67787540186</v>
      </c>
      <c r="V114" s="2">
        <f t="shared" si="205"/>
        <v>71986.860928516806</v>
      </c>
      <c r="W114" s="2">
        <f t="shared" si="205"/>
        <v>71279.189405303885</v>
      </c>
      <c r="X114" s="2">
        <f t="shared" si="205"/>
        <v>70589.209670171287</v>
      </c>
      <c r="Y114" s="2">
        <f t="shared" si="205"/>
        <v>69916.479428417006</v>
      </c>
      <c r="Z114" s="2">
        <f t="shared" si="205"/>
        <v>69260.567442706582</v>
      </c>
      <c r="AA114" s="2">
        <f t="shared" si="205"/>
        <v>68621.053256638916</v>
      </c>
      <c r="AB114" s="3">
        <f>AB110</f>
        <v>66390.869025798151</v>
      </c>
      <c r="AC114" s="2">
        <f>AC110+AC111-AC113</f>
        <v>65823.097300153197</v>
      </c>
      <c r="AD114" s="2">
        <f t="shared" ref="AD114:AN114" si="206">AD110+AD111-AD113</f>
        <v>65269.519867649367</v>
      </c>
      <c r="AE114" s="2">
        <f t="shared" si="206"/>
        <v>64729.781870958126</v>
      </c>
      <c r="AF114" s="2">
        <f t="shared" si="206"/>
        <v>64203.537324184181</v>
      </c>
      <c r="AG114" s="2">
        <f t="shared" si="206"/>
        <v>63690.448891079577</v>
      </c>
      <c r="AH114" s="2">
        <f t="shared" si="206"/>
        <v>63190.187668802588</v>
      </c>
      <c r="AI114" s="2">
        <f t="shared" si="206"/>
        <v>62702.432977082521</v>
      </c>
      <c r="AJ114" s="2">
        <f t="shared" si="206"/>
        <v>62226.872152655458</v>
      </c>
      <c r="AK114" s="2">
        <f t="shared" si="206"/>
        <v>61763.200348839069</v>
      </c>
      <c r="AL114" s="2">
        <f t="shared" si="206"/>
        <v>61311.12034011809</v>
      </c>
      <c r="AM114" s="2">
        <f t="shared" si="206"/>
        <v>60870.342331615138</v>
      </c>
      <c r="AN114" s="2">
        <f t="shared" si="206"/>
        <v>60440.583773324761</v>
      </c>
      <c r="AO114" s="3">
        <f>AO110</f>
        <v>58476.264800691708</v>
      </c>
    </row>
    <row r="115" spans="1:41" x14ac:dyDescent="0.25">
      <c r="A115" s="1" t="s">
        <v>18</v>
      </c>
      <c r="B115" s="1">
        <v>0</v>
      </c>
      <c r="C115" s="1">
        <v>0</v>
      </c>
      <c r="D115" s="1">
        <v>0</v>
      </c>
      <c r="E115" s="1">
        <f>C112</f>
        <v>480</v>
      </c>
      <c r="F115" s="1">
        <f t="shared" ref="F115:N115" si="207">D112</f>
        <v>480</v>
      </c>
      <c r="G115" s="1">
        <f t="shared" si="207"/>
        <v>480</v>
      </c>
      <c r="H115" s="1">
        <f t="shared" si="207"/>
        <v>480</v>
      </c>
      <c r="I115" s="1">
        <f t="shared" si="207"/>
        <v>480</v>
      </c>
      <c r="J115" s="1">
        <f t="shared" si="207"/>
        <v>480</v>
      </c>
      <c r="K115" s="1">
        <f t="shared" si="207"/>
        <v>480</v>
      </c>
      <c r="L115" s="1">
        <f t="shared" si="207"/>
        <v>480</v>
      </c>
      <c r="M115" s="1">
        <f t="shared" si="207"/>
        <v>480</v>
      </c>
      <c r="N115" s="1">
        <f t="shared" si="207"/>
        <v>480</v>
      </c>
      <c r="O115" s="3">
        <f>N114*0.0325+M112*2*0.0325</f>
        <v>2633.7375485255398</v>
      </c>
      <c r="P115" s="1">
        <f>M112*(1-0.0325)</f>
        <v>464.40000000000003</v>
      </c>
      <c r="Q115" s="1">
        <f>N112*(1-0.0325)</f>
        <v>464.40000000000003</v>
      </c>
      <c r="R115" s="1">
        <f>P112</f>
        <v>480</v>
      </c>
      <c r="S115" s="1">
        <f t="shared" ref="S115:AA115" si="208">Q112</f>
        <v>480</v>
      </c>
      <c r="T115" s="1">
        <f t="shared" si="208"/>
        <v>480</v>
      </c>
      <c r="U115" s="1">
        <f t="shared" si="208"/>
        <v>480</v>
      </c>
      <c r="V115" s="1">
        <f t="shared" si="208"/>
        <v>480</v>
      </c>
      <c r="W115" s="1">
        <f t="shared" si="208"/>
        <v>480</v>
      </c>
      <c r="X115" s="1">
        <f t="shared" si="208"/>
        <v>480</v>
      </c>
      <c r="Y115" s="1">
        <f t="shared" si="208"/>
        <v>480</v>
      </c>
      <c r="Z115" s="1">
        <f t="shared" si="208"/>
        <v>480</v>
      </c>
      <c r="AA115" s="1">
        <f t="shared" si="208"/>
        <v>480</v>
      </c>
      <c r="AB115" s="3">
        <f>AA114*0.0325+O115+AA112*2*0.0325</f>
        <v>4895.1217793663045</v>
      </c>
      <c r="AC115" s="1">
        <f>Z112*(1-0.0325)</f>
        <v>464.40000000000003</v>
      </c>
      <c r="AD115" s="1">
        <f>AA112*(1-0.0325)</f>
        <v>464.40000000000003</v>
      </c>
      <c r="AE115" s="1">
        <f>AC112</f>
        <v>480</v>
      </c>
      <c r="AF115" s="1">
        <f t="shared" ref="AF115:AN115" si="209">AD112</f>
        <v>480</v>
      </c>
      <c r="AG115" s="1">
        <f t="shared" si="209"/>
        <v>480</v>
      </c>
      <c r="AH115" s="1">
        <f t="shared" si="209"/>
        <v>480</v>
      </c>
      <c r="AI115" s="1">
        <f t="shared" si="209"/>
        <v>480</v>
      </c>
      <c r="AJ115" s="1">
        <f t="shared" si="209"/>
        <v>480</v>
      </c>
      <c r="AK115" s="1">
        <f t="shared" si="209"/>
        <v>480</v>
      </c>
      <c r="AL115" s="1">
        <f t="shared" si="209"/>
        <v>480</v>
      </c>
      <c r="AM115" s="1">
        <f t="shared" si="209"/>
        <v>480</v>
      </c>
      <c r="AN115" s="1">
        <f t="shared" si="209"/>
        <v>480</v>
      </c>
      <c r="AO115" s="3">
        <f>AN114*0.0325+AB115+AN112*2*0.0325</f>
        <v>6890.6407519993591</v>
      </c>
    </row>
    <row r="116" spans="1:41" x14ac:dyDescent="0.25">
      <c r="A116" s="7" t="s">
        <v>23</v>
      </c>
      <c r="B116" s="7">
        <v>31000</v>
      </c>
      <c r="C116" s="7">
        <f>B121</f>
        <v>31000</v>
      </c>
      <c r="D116" s="7">
        <f t="shared" ref="D116:N116" si="210">C121</f>
        <v>30225</v>
      </c>
      <c r="E116" s="7">
        <f t="shared" si="210"/>
        <v>29469.375</v>
      </c>
      <c r="F116" s="7">
        <f t="shared" si="210"/>
        <v>28985.360625000001</v>
      </c>
      <c r="G116" s="7">
        <f t="shared" si="210"/>
        <v>28513.446609375002</v>
      </c>
      <c r="H116" s="7">
        <f t="shared" si="210"/>
        <v>28053.330444140629</v>
      </c>
      <c r="I116" s="7">
        <f t="shared" si="210"/>
        <v>27604.717183037115</v>
      </c>
      <c r="J116" s="7">
        <f t="shared" si="210"/>
        <v>27167.319253461188</v>
      </c>
      <c r="K116" s="7">
        <f t="shared" si="210"/>
        <v>26740.85627212466</v>
      </c>
      <c r="L116" s="7">
        <f t="shared" si="210"/>
        <v>26325.054865321545</v>
      </c>
      <c r="M116" s="7">
        <f t="shared" si="210"/>
        <v>25919.648493688506</v>
      </c>
      <c r="N116" s="7">
        <f t="shared" si="210"/>
        <v>25524.377281346293</v>
      </c>
      <c r="O116" s="11">
        <f>N121*(1-0.0325)</f>
        <v>24321.970744209979</v>
      </c>
      <c r="P116" s="7">
        <f>O121</f>
        <v>24321.970744209979</v>
      </c>
      <c r="Q116" s="7">
        <f t="shared" ref="Q116:AA116" si="211">P121</f>
        <v>23958.42807560473</v>
      </c>
      <c r="R116" s="7">
        <f t="shared" si="211"/>
        <v>23603.973973714612</v>
      </c>
      <c r="S116" s="7">
        <f t="shared" si="211"/>
        <v>23266.594624371748</v>
      </c>
      <c r="T116" s="7">
        <f t="shared" si="211"/>
        <v>22937.649758762454</v>
      </c>
      <c r="U116" s="7">
        <f t="shared" si="211"/>
        <v>22616.928514793395</v>
      </c>
      <c r="V116" s="7">
        <f t="shared" si="211"/>
        <v>22304.225301923561</v>
      </c>
      <c r="W116" s="7">
        <f t="shared" si="211"/>
        <v>21999.339669375473</v>
      </c>
      <c r="X116" s="7">
        <f t="shared" si="211"/>
        <v>21702.076177641087</v>
      </c>
      <c r="Y116" s="7">
        <f t="shared" si="211"/>
        <v>21412.24427320006</v>
      </c>
      <c r="Z116" s="7">
        <f t="shared" si="211"/>
        <v>21129.65816637006</v>
      </c>
      <c r="AA116" s="7">
        <f t="shared" si="211"/>
        <v>20854.136712210809</v>
      </c>
      <c r="AB116" s="11">
        <f>AA121*(1-0.0325)</f>
        <v>19916.474437337358</v>
      </c>
      <c r="AC116" s="7">
        <f>AB121</f>
        <v>19916.474437337358</v>
      </c>
      <c r="AD116" s="7">
        <f t="shared" ref="AD116:AN116" si="212">AC121</f>
        <v>19663.069176403926</v>
      </c>
      <c r="AE116" s="7">
        <f t="shared" si="212"/>
        <v>19415.999046993828</v>
      </c>
      <c r="AF116" s="7">
        <f t="shared" si="212"/>
        <v>19183.319070818983</v>
      </c>
      <c r="AG116" s="7">
        <f t="shared" si="212"/>
        <v>18956.45609404851</v>
      </c>
      <c r="AH116" s="7">
        <f t="shared" si="212"/>
        <v>18735.264691697299</v>
      </c>
      <c r="AI116" s="7">
        <f t="shared" si="212"/>
        <v>18519.603074404866</v>
      </c>
      <c r="AJ116" s="7">
        <f t="shared" si="212"/>
        <v>18309.332997544745</v>
      </c>
      <c r="AK116" s="7">
        <f t="shared" si="212"/>
        <v>18104.319672606129</v>
      </c>
      <c r="AL116" s="7">
        <f t="shared" si="212"/>
        <v>17904.431680790974</v>
      </c>
      <c r="AM116" s="7">
        <f t="shared" si="212"/>
        <v>17709.5408887712</v>
      </c>
      <c r="AN116" s="7">
        <f t="shared" si="212"/>
        <v>17519.522366551922</v>
      </c>
      <c r="AO116" s="11">
        <f>AN121*(1-0.0325)</f>
        <v>16770.891042398012</v>
      </c>
    </row>
    <row r="117" spans="1:41" x14ac:dyDescent="0.25">
      <c r="A117" s="7" t="s">
        <v>26</v>
      </c>
      <c r="B117" s="7">
        <v>0</v>
      </c>
      <c r="C117" s="7">
        <f>C115*0.9*0.6</f>
        <v>0</v>
      </c>
      <c r="D117" s="7">
        <f t="shared" ref="D117:N117" si="213">D115*0.9*0.6</f>
        <v>0</v>
      </c>
      <c r="E117" s="7">
        <f t="shared" si="213"/>
        <v>259.2</v>
      </c>
      <c r="F117" s="7">
        <f t="shared" si="213"/>
        <v>259.2</v>
      </c>
      <c r="G117" s="7">
        <f t="shared" si="213"/>
        <v>259.2</v>
      </c>
      <c r="H117" s="7">
        <f t="shared" si="213"/>
        <v>259.2</v>
      </c>
      <c r="I117" s="7">
        <f t="shared" si="213"/>
        <v>259.2</v>
      </c>
      <c r="J117" s="7">
        <f t="shared" si="213"/>
        <v>259.2</v>
      </c>
      <c r="K117" s="7">
        <f t="shared" si="213"/>
        <v>259.2</v>
      </c>
      <c r="L117" s="7">
        <f t="shared" si="213"/>
        <v>259.2</v>
      </c>
      <c r="M117" s="7">
        <f t="shared" si="213"/>
        <v>259.2</v>
      </c>
      <c r="N117" s="7">
        <f t="shared" si="213"/>
        <v>259.2</v>
      </c>
      <c r="O117" s="11">
        <v>0</v>
      </c>
      <c r="P117" s="7">
        <f>P115*0.9*0.6</f>
        <v>250.77600000000001</v>
      </c>
      <c r="Q117" s="7">
        <f t="shared" ref="Q117:AA117" si="214">Q115*0.9*0.6</f>
        <v>250.77600000000001</v>
      </c>
      <c r="R117" s="7">
        <f t="shared" si="214"/>
        <v>259.2</v>
      </c>
      <c r="S117" s="7">
        <f t="shared" si="214"/>
        <v>259.2</v>
      </c>
      <c r="T117" s="7">
        <f t="shared" si="214"/>
        <v>259.2</v>
      </c>
      <c r="U117" s="7">
        <f t="shared" si="214"/>
        <v>259.2</v>
      </c>
      <c r="V117" s="7">
        <f t="shared" si="214"/>
        <v>259.2</v>
      </c>
      <c r="W117" s="7">
        <f t="shared" si="214"/>
        <v>259.2</v>
      </c>
      <c r="X117" s="7">
        <f t="shared" si="214"/>
        <v>259.2</v>
      </c>
      <c r="Y117" s="7">
        <f t="shared" si="214"/>
        <v>259.2</v>
      </c>
      <c r="Z117" s="7">
        <f t="shared" si="214"/>
        <v>259.2</v>
      </c>
      <c r="AA117" s="7">
        <f t="shared" si="214"/>
        <v>259.2</v>
      </c>
      <c r="AB117" s="11">
        <v>0</v>
      </c>
      <c r="AC117" s="7">
        <f>AC115*0.9*0.6</f>
        <v>250.77600000000001</v>
      </c>
      <c r="AD117" s="7">
        <f t="shared" ref="AD117:AN117" si="215">AD115*0.9*0.6</f>
        <v>250.77600000000001</v>
      </c>
      <c r="AE117" s="7">
        <f t="shared" si="215"/>
        <v>259.2</v>
      </c>
      <c r="AF117" s="7">
        <f t="shared" si="215"/>
        <v>259.2</v>
      </c>
      <c r="AG117" s="7">
        <f t="shared" si="215"/>
        <v>259.2</v>
      </c>
      <c r="AH117" s="7">
        <f t="shared" si="215"/>
        <v>259.2</v>
      </c>
      <c r="AI117" s="7">
        <f t="shared" si="215"/>
        <v>259.2</v>
      </c>
      <c r="AJ117" s="7">
        <f t="shared" si="215"/>
        <v>259.2</v>
      </c>
      <c r="AK117" s="7">
        <f t="shared" si="215"/>
        <v>259.2</v>
      </c>
      <c r="AL117" s="7">
        <f t="shared" si="215"/>
        <v>259.2</v>
      </c>
      <c r="AM117" s="7">
        <f t="shared" si="215"/>
        <v>259.2</v>
      </c>
      <c r="AN117" s="7">
        <f t="shared" si="215"/>
        <v>259.2</v>
      </c>
      <c r="AO117" s="11">
        <v>0</v>
      </c>
    </row>
    <row r="118" spans="1:41" x14ac:dyDescent="0.25">
      <c r="A118" s="7" t="s">
        <v>27</v>
      </c>
      <c r="B118" s="7">
        <v>0</v>
      </c>
      <c r="C118" s="7">
        <f>C115*0.9*0.4</f>
        <v>0</v>
      </c>
      <c r="D118" s="7">
        <f t="shared" ref="D118:N118" si="216">D115*0.9*0.4</f>
        <v>0</v>
      </c>
      <c r="E118" s="7">
        <f t="shared" si="216"/>
        <v>172.8</v>
      </c>
      <c r="F118" s="7">
        <f t="shared" si="216"/>
        <v>172.8</v>
      </c>
      <c r="G118" s="7">
        <f t="shared" si="216"/>
        <v>172.8</v>
      </c>
      <c r="H118" s="7">
        <f t="shared" si="216"/>
        <v>172.8</v>
      </c>
      <c r="I118" s="7">
        <f t="shared" si="216"/>
        <v>172.8</v>
      </c>
      <c r="J118" s="7">
        <f t="shared" si="216"/>
        <v>172.8</v>
      </c>
      <c r="K118" s="7">
        <f t="shared" si="216"/>
        <v>172.8</v>
      </c>
      <c r="L118" s="7">
        <f t="shared" si="216"/>
        <v>172.8</v>
      </c>
      <c r="M118" s="7">
        <f t="shared" si="216"/>
        <v>172.8</v>
      </c>
      <c r="N118" s="7">
        <f t="shared" si="216"/>
        <v>172.8</v>
      </c>
      <c r="O118" s="11">
        <v>0</v>
      </c>
      <c r="P118" s="7">
        <f>P115*0.9*0.4</f>
        <v>167.18400000000003</v>
      </c>
      <c r="Q118" s="7">
        <f t="shared" ref="Q118:AA118" si="217">Q115*0.9*0.4</f>
        <v>167.18400000000003</v>
      </c>
      <c r="R118" s="7">
        <f t="shared" si="217"/>
        <v>172.8</v>
      </c>
      <c r="S118" s="7">
        <f t="shared" si="217"/>
        <v>172.8</v>
      </c>
      <c r="T118" s="7">
        <f t="shared" si="217"/>
        <v>172.8</v>
      </c>
      <c r="U118" s="7">
        <f t="shared" si="217"/>
        <v>172.8</v>
      </c>
      <c r="V118" s="7">
        <f t="shared" si="217"/>
        <v>172.8</v>
      </c>
      <c r="W118" s="7">
        <f t="shared" si="217"/>
        <v>172.8</v>
      </c>
      <c r="X118" s="7">
        <f t="shared" si="217"/>
        <v>172.8</v>
      </c>
      <c r="Y118" s="7">
        <f t="shared" si="217"/>
        <v>172.8</v>
      </c>
      <c r="Z118" s="7">
        <f t="shared" si="217"/>
        <v>172.8</v>
      </c>
      <c r="AA118" s="7">
        <f t="shared" si="217"/>
        <v>172.8</v>
      </c>
      <c r="AB118" s="11">
        <v>0</v>
      </c>
      <c r="AC118" s="7">
        <f>AC115*0.9*0.4</f>
        <v>167.18400000000003</v>
      </c>
      <c r="AD118" s="7">
        <f t="shared" ref="AD118:AN118" si="218">AD115*0.9*0.4</f>
        <v>167.18400000000003</v>
      </c>
      <c r="AE118" s="7">
        <f t="shared" si="218"/>
        <v>172.8</v>
      </c>
      <c r="AF118" s="7">
        <f t="shared" si="218"/>
        <v>172.8</v>
      </c>
      <c r="AG118" s="7">
        <f t="shared" si="218"/>
        <v>172.8</v>
      </c>
      <c r="AH118" s="7">
        <f t="shared" si="218"/>
        <v>172.8</v>
      </c>
      <c r="AI118" s="7">
        <f t="shared" si="218"/>
        <v>172.8</v>
      </c>
      <c r="AJ118" s="7">
        <f t="shared" si="218"/>
        <v>172.8</v>
      </c>
      <c r="AK118" s="7">
        <f t="shared" si="218"/>
        <v>172.8</v>
      </c>
      <c r="AL118" s="7">
        <f t="shared" si="218"/>
        <v>172.8</v>
      </c>
      <c r="AM118" s="7">
        <f t="shared" si="218"/>
        <v>172.8</v>
      </c>
      <c r="AN118" s="7">
        <f t="shared" si="218"/>
        <v>172.8</v>
      </c>
      <c r="AO118" s="11">
        <v>0</v>
      </c>
    </row>
    <row r="119" spans="1:41" x14ac:dyDescent="0.25">
      <c r="A119" s="7" t="s">
        <v>28</v>
      </c>
      <c r="B119" s="7">
        <v>0</v>
      </c>
      <c r="C119" s="7">
        <f>C115*0.1</f>
        <v>0</v>
      </c>
      <c r="D119" s="7">
        <f t="shared" ref="D119:N119" si="219">D115*0.1</f>
        <v>0</v>
      </c>
      <c r="E119" s="7">
        <f t="shared" si="219"/>
        <v>48</v>
      </c>
      <c r="F119" s="7">
        <f t="shared" si="219"/>
        <v>48</v>
      </c>
      <c r="G119" s="7">
        <f t="shared" si="219"/>
        <v>48</v>
      </c>
      <c r="H119" s="7">
        <f t="shared" si="219"/>
        <v>48</v>
      </c>
      <c r="I119" s="7">
        <f t="shared" si="219"/>
        <v>48</v>
      </c>
      <c r="J119" s="7">
        <f t="shared" si="219"/>
        <v>48</v>
      </c>
      <c r="K119" s="7">
        <f t="shared" si="219"/>
        <v>48</v>
      </c>
      <c r="L119" s="7">
        <f t="shared" si="219"/>
        <v>48</v>
      </c>
      <c r="M119" s="7">
        <f t="shared" si="219"/>
        <v>48</v>
      </c>
      <c r="N119" s="7">
        <f t="shared" si="219"/>
        <v>48</v>
      </c>
      <c r="O119" s="11">
        <f>SUM(B119:N119)*(1-0.0325)</f>
        <v>464.40000000000003</v>
      </c>
      <c r="P119" s="7">
        <f>P115*0.1</f>
        <v>46.440000000000005</v>
      </c>
      <c r="Q119" s="7">
        <f t="shared" ref="Q119:AA119" si="220">Q115*0.1</f>
        <v>46.440000000000005</v>
      </c>
      <c r="R119" s="7">
        <f t="shared" si="220"/>
        <v>48</v>
      </c>
      <c r="S119" s="7">
        <f t="shared" si="220"/>
        <v>48</v>
      </c>
      <c r="T119" s="7">
        <f t="shared" si="220"/>
        <v>48</v>
      </c>
      <c r="U119" s="7">
        <f t="shared" si="220"/>
        <v>48</v>
      </c>
      <c r="V119" s="7">
        <f t="shared" si="220"/>
        <v>48</v>
      </c>
      <c r="W119" s="7">
        <f t="shared" si="220"/>
        <v>48</v>
      </c>
      <c r="X119" s="7">
        <f t="shared" si="220"/>
        <v>48</v>
      </c>
      <c r="Y119" s="7">
        <f t="shared" si="220"/>
        <v>48</v>
      </c>
      <c r="Z119" s="7">
        <f t="shared" si="220"/>
        <v>48</v>
      </c>
      <c r="AA119" s="7">
        <f t="shared" si="220"/>
        <v>48</v>
      </c>
      <c r="AB119" s="11">
        <f>SUM(O119:AA119)*(1-0.0325)</f>
        <v>1003.5684000000002</v>
      </c>
      <c r="AC119" s="7">
        <f>AC115*0.1</f>
        <v>46.440000000000005</v>
      </c>
      <c r="AD119" s="7">
        <f t="shared" ref="AD119:AN119" si="221">AD115*0.1</f>
        <v>46.440000000000005</v>
      </c>
      <c r="AE119" s="7">
        <f t="shared" si="221"/>
        <v>48</v>
      </c>
      <c r="AF119" s="7">
        <f t="shared" si="221"/>
        <v>48</v>
      </c>
      <c r="AG119" s="7">
        <f t="shared" si="221"/>
        <v>48</v>
      </c>
      <c r="AH119" s="7">
        <f t="shared" si="221"/>
        <v>48</v>
      </c>
      <c r="AI119" s="7">
        <f t="shared" si="221"/>
        <v>48</v>
      </c>
      <c r="AJ119" s="7">
        <f t="shared" si="221"/>
        <v>48</v>
      </c>
      <c r="AK119" s="7">
        <f t="shared" si="221"/>
        <v>48</v>
      </c>
      <c r="AL119" s="7">
        <f t="shared" si="221"/>
        <v>48</v>
      </c>
      <c r="AM119" s="7">
        <f t="shared" si="221"/>
        <v>48</v>
      </c>
      <c r="AN119" s="7">
        <f t="shared" si="221"/>
        <v>48</v>
      </c>
      <c r="AO119" s="11">
        <f>SUM(AB119:AN119)*(1-0.0325)</f>
        <v>1525.2138270000003</v>
      </c>
    </row>
    <row r="120" spans="1:41" x14ac:dyDescent="0.25">
      <c r="A120" s="7" t="s">
        <v>24</v>
      </c>
      <c r="B120" s="7">
        <v>0</v>
      </c>
      <c r="C120" s="7">
        <f>(C116+C117)*0.025</f>
        <v>775</v>
      </c>
      <c r="D120" s="7">
        <f t="shared" ref="D120:N120" si="222">(D116+D117)*0.025</f>
        <v>755.625</v>
      </c>
      <c r="E120" s="7">
        <f t="shared" si="222"/>
        <v>743.21437500000002</v>
      </c>
      <c r="F120" s="7">
        <f t="shared" si="222"/>
        <v>731.11401562500009</v>
      </c>
      <c r="G120" s="7">
        <f t="shared" si="222"/>
        <v>719.31616523437515</v>
      </c>
      <c r="H120" s="7">
        <f t="shared" si="222"/>
        <v>707.81326110351574</v>
      </c>
      <c r="I120" s="7">
        <f t="shared" si="222"/>
        <v>696.59792957592799</v>
      </c>
      <c r="J120" s="7">
        <f t="shared" si="222"/>
        <v>685.66298133652981</v>
      </c>
      <c r="K120" s="7">
        <f t="shared" si="222"/>
        <v>675.00140680311654</v>
      </c>
      <c r="L120" s="7">
        <f t="shared" si="222"/>
        <v>664.60637163303863</v>
      </c>
      <c r="M120" s="7">
        <f t="shared" si="222"/>
        <v>654.47121234221277</v>
      </c>
      <c r="N120" s="7">
        <f t="shared" si="222"/>
        <v>644.58943203365743</v>
      </c>
      <c r="O120" s="11">
        <f>SUM(B120:N120)</f>
        <v>8453.0121506873747</v>
      </c>
      <c r="P120" s="7">
        <f>(P116+P117)*0.025</f>
        <v>614.31866860524951</v>
      </c>
      <c r="Q120" s="7">
        <f t="shared" ref="Q120:AA120" si="223">(Q116+Q117)*0.025</f>
        <v>605.23010189011836</v>
      </c>
      <c r="R120" s="7">
        <f t="shared" si="223"/>
        <v>596.57934934286538</v>
      </c>
      <c r="S120" s="7">
        <f t="shared" si="223"/>
        <v>588.14486560929379</v>
      </c>
      <c r="T120" s="7">
        <f t="shared" si="223"/>
        <v>579.92124396906138</v>
      </c>
      <c r="U120" s="7">
        <f t="shared" si="223"/>
        <v>571.90321286983487</v>
      </c>
      <c r="V120" s="7">
        <f t="shared" si="223"/>
        <v>564.08563254808905</v>
      </c>
      <c r="W120" s="7">
        <f t="shared" si="223"/>
        <v>556.46349173438682</v>
      </c>
      <c r="X120" s="7">
        <f t="shared" si="223"/>
        <v>549.03190444102722</v>
      </c>
      <c r="Y120" s="7">
        <f t="shared" si="223"/>
        <v>541.78610683000159</v>
      </c>
      <c r="Z120" s="7">
        <f t="shared" si="223"/>
        <v>534.72145415925149</v>
      </c>
      <c r="AA120" s="7">
        <f t="shared" si="223"/>
        <v>527.8334178052703</v>
      </c>
      <c r="AB120" s="11">
        <f>SUM(O120:AA120)</f>
        <v>15283.031600491822</v>
      </c>
      <c r="AC120" s="7">
        <f>(AC116+AC117)*0.025</f>
        <v>504.18126093343403</v>
      </c>
      <c r="AD120" s="7">
        <f t="shared" ref="AD120:AN120" si="224">(AD116+AD117)*0.025</f>
        <v>497.84612941009823</v>
      </c>
      <c r="AE120" s="7">
        <f t="shared" si="224"/>
        <v>491.87997617484575</v>
      </c>
      <c r="AF120" s="7">
        <f t="shared" si="224"/>
        <v>486.06297677047462</v>
      </c>
      <c r="AG120" s="7">
        <f t="shared" si="224"/>
        <v>480.39140235121278</v>
      </c>
      <c r="AH120" s="7">
        <f t="shared" si="224"/>
        <v>474.86161729243253</v>
      </c>
      <c r="AI120" s="7">
        <f t="shared" si="224"/>
        <v>469.47007686012171</v>
      </c>
      <c r="AJ120" s="7">
        <f t="shared" si="224"/>
        <v>464.21332493861865</v>
      </c>
      <c r="AK120" s="7">
        <f t="shared" si="224"/>
        <v>459.08799181515326</v>
      </c>
      <c r="AL120" s="7">
        <f t="shared" si="224"/>
        <v>454.09079201977443</v>
      </c>
      <c r="AM120" s="7">
        <f t="shared" si="224"/>
        <v>449.21852221928003</v>
      </c>
      <c r="AN120" s="7">
        <f t="shared" si="224"/>
        <v>444.4680591637981</v>
      </c>
      <c r="AO120" s="11">
        <f>SUM(AB120:AN120)</f>
        <v>20958.803730441065</v>
      </c>
    </row>
    <row r="121" spans="1:41" x14ac:dyDescent="0.25">
      <c r="A121" s="7" t="s">
        <v>25</v>
      </c>
      <c r="B121" s="7">
        <f>B116</f>
        <v>31000</v>
      </c>
      <c r="C121" s="7">
        <f>(C116+C117)-C120</f>
        <v>30225</v>
      </c>
      <c r="D121" s="7">
        <f t="shared" ref="D121:N121" si="225">(D116+D117)-D120</f>
        <v>29469.375</v>
      </c>
      <c r="E121" s="7">
        <f t="shared" si="225"/>
        <v>28985.360625000001</v>
      </c>
      <c r="F121" s="7">
        <f t="shared" si="225"/>
        <v>28513.446609375002</v>
      </c>
      <c r="G121" s="7">
        <f t="shared" si="225"/>
        <v>28053.330444140629</v>
      </c>
      <c r="H121" s="7">
        <f t="shared" si="225"/>
        <v>27604.717183037115</v>
      </c>
      <c r="I121" s="7">
        <f t="shared" si="225"/>
        <v>27167.319253461188</v>
      </c>
      <c r="J121" s="7">
        <f t="shared" si="225"/>
        <v>26740.85627212466</v>
      </c>
      <c r="K121" s="7">
        <f t="shared" si="225"/>
        <v>26325.054865321545</v>
      </c>
      <c r="L121" s="7">
        <f t="shared" si="225"/>
        <v>25919.648493688506</v>
      </c>
      <c r="M121" s="7">
        <f t="shared" si="225"/>
        <v>25524.377281346293</v>
      </c>
      <c r="N121" s="7">
        <f t="shared" si="225"/>
        <v>25138.987849312638</v>
      </c>
      <c r="O121" s="11">
        <f>O116</f>
        <v>24321.970744209979</v>
      </c>
      <c r="P121" s="7">
        <f>(P116+P117)-P120</f>
        <v>23958.42807560473</v>
      </c>
      <c r="Q121" s="7">
        <f t="shared" ref="Q121:AA121" si="226">(Q116+Q117)-Q120</f>
        <v>23603.973973714612</v>
      </c>
      <c r="R121" s="7">
        <f t="shared" si="226"/>
        <v>23266.594624371748</v>
      </c>
      <c r="S121" s="7">
        <f t="shared" si="226"/>
        <v>22937.649758762454</v>
      </c>
      <c r="T121" s="7">
        <f t="shared" si="226"/>
        <v>22616.928514793395</v>
      </c>
      <c r="U121" s="7">
        <f t="shared" si="226"/>
        <v>22304.225301923561</v>
      </c>
      <c r="V121" s="7">
        <f t="shared" si="226"/>
        <v>21999.339669375473</v>
      </c>
      <c r="W121" s="7">
        <f t="shared" si="226"/>
        <v>21702.076177641087</v>
      </c>
      <c r="X121" s="7">
        <f t="shared" si="226"/>
        <v>21412.24427320006</v>
      </c>
      <c r="Y121" s="7">
        <f t="shared" si="226"/>
        <v>21129.65816637006</v>
      </c>
      <c r="Z121" s="7">
        <f t="shared" si="226"/>
        <v>20854.136712210809</v>
      </c>
      <c r="AA121" s="7">
        <f t="shared" si="226"/>
        <v>20585.503294405538</v>
      </c>
      <c r="AB121" s="11">
        <f>AB116</f>
        <v>19916.474437337358</v>
      </c>
      <c r="AC121" s="7">
        <f>(AC116+AC117)-AC120</f>
        <v>19663.069176403926</v>
      </c>
      <c r="AD121" s="7">
        <f t="shared" ref="AD121:AN121" si="227">(AD116+AD117)-AD120</f>
        <v>19415.999046993828</v>
      </c>
      <c r="AE121" s="7">
        <f t="shared" si="227"/>
        <v>19183.319070818983</v>
      </c>
      <c r="AF121" s="7">
        <f t="shared" si="227"/>
        <v>18956.45609404851</v>
      </c>
      <c r="AG121" s="7">
        <f t="shared" si="227"/>
        <v>18735.264691697299</v>
      </c>
      <c r="AH121" s="7">
        <f t="shared" si="227"/>
        <v>18519.603074404866</v>
      </c>
      <c r="AI121" s="7">
        <f t="shared" si="227"/>
        <v>18309.332997544745</v>
      </c>
      <c r="AJ121" s="7">
        <f t="shared" si="227"/>
        <v>18104.319672606129</v>
      </c>
      <c r="AK121" s="7">
        <f t="shared" si="227"/>
        <v>17904.431680790974</v>
      </c>
      <c r="AL121" s="7">
        <f t="shared" si="227"/>
        <v>17709.5408887712</v>
      </c>
      <c r="AM121" s="7">
        <f t="shared" si="227"/>
        <v>17519.522366551922</v>
      </c>
      <c r="AN121" s="7">
        <f t="shared" si="227"/>
        <v>17334.254307388124</v>
      </c>
      <c r="AO121" s="11">
        <f>AO116</f>
        <v>16770.891042398012</v>
      </c>
    </row>
    <row r="122" spans="1:41" x14ac:dyDescent="0.25">
      <c r="A122" s="1" t="s">
        <v>18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f>E118</f>
        <v>172.8</v>
      </c>
      <c r="I122" s="1">
        <f t="shared" ref="I122:N122" si="228">F118</f>
        <v>172.8</v>
      </c>
      <c r="J122" s="1">
        <f t="shared" si="228"/>
        <v>172.8</v>
      </c>
      <c r="K122" s="1">
        <f t="shared" si="228"/>
        <v>172.8</v>
      </c>
      <c r="L122" s="1">
        <f t="shared" si="228"/>
        <v>172.8</v>
      </c>
      <c r="M122" s="1">
        <f t="shared" si="228"/>
        <v>172.8</v>
      </c>
      <c r="N122" s="1">
        <f t="shared" si="228"/>
        <v>172.8</v>
      </c>
      <c r="O122" s="11">
        <f>N121*0.0325+N122*3*0.0325+SUM(B119:N119)*(0.0325)</f>
        <v>849.46510510266069</v>
      </c>
      <c r="P122" s="1">
        <f>L118*(1-0.0325)</f>
        <v>167.18400000000003</v>
      </c>
      <c r="Q122" s="1">
        <f t="shared" ref="Q122" si="229">M118*(1-0.0325)</f>
        <v>167.18400000000003</v>
      </c>
      <c r="R122" s="1">
        <f>N118*(1-0.0325)</f>
        <v>167.18400000000003</v>
      </c>
      <c r="S122" s="1">
        <f>P118</f>
        <v>167.18400000000003</v>
      </c>
      <c r="T122" s="1">
        <f t="shared" ref="T122:AA122" si="230">Q118</f>
        <v>167.18400000000003</v>
      </c>
      <c r="U122" s="1">
        <f t="shared" si="230"/>
        <v>172.8</v>
      </c>
      <c r="V122" s="1">
        <f t="shared" si="230"/>
        <v>172.8</v>
      </c>
      <c r="W122" s="1">
        <f t="shared" si="230"/>
        <v>172.8</v>
      </c>
      <c r="X122" s="1">
        <f t="shared" si="230"/>
        <v>172.8</v>
      </c>
      <c r="Y122" s="1">
        <f t="shared" si="230"/>
        <v>172.8</v>
      </c>
      <c r="Z122" s="1">
        <f t="shared" si="230"/>
        <v>172.8</v>
      </c>
      <c r="AA122" s="1">
        <f t="shared" si="230"/>
        <v>172.8</v>
      </c>
      <c r="AB122" s="11">
        <f>AA121*0.0325+O122+AA122*3*0.0325+SUM(O119:AA119)*(0.0325)</f>
        <v>1569.0535621708409</v>
      </c>
      <c r="AC122" s="1">
        <f>Y118*(1-0.0325)</f>
        <v>167.18400000000003</v>
      </c>
      <c r="AD122" s="1">
        <f t="shared" ref="AD122" si="231">Z118*(1-0.0325)</f>
        <v>167.18400000000003</v>
      </c>
      <c r="AE122" s="1">
        <f>AA118*(1-0.0325)</f>
        <v>167.18400000000003</v>
      </c>
      <c r="AF122" s="1">
        <f>AC118</f>
        <v>167.18400000000003</v>
      </c>
      <c r="AG122" s="1">
        <f t="shared" ref="AG122:AN122" si="232">AD118</f>
        <v>167.18400000000003</v>
      </c>
      <c r="AH122" s="1">
        <f t="shared" si="232"/>
        <v>172.8</v>
      </c>
      <c r="AI122" s="1">
        <f t="shared" si="232"/>
        <v>172.8</v>
      </c>
      <c r="AJ122" s="1">
        <f t="shared" si="232"/>
        <v>172.8</v>
      </c>
      <c r="AK122" s="1">
        <f t="shared" si="232"/>
        <v>172.8</v>
      </c>
      <c r="AL122" s="1">
        <f t="shared" si="232"/>
        <v>172.8</v>
      </c>
      <c r="AM122" s="1">
        <f t="shared" si="232"/>
        <v>172.8</v>
      </c>
      <c r="AN122" s="1">
        <f t="shared" si="232"/>
        <v>172.8</v>
      </c>
      <c r="AO122" s="11">
        <f>AN121*0.0325+AB122+AN122*3*0.0325+SUM(AB119:AN119)*(0.0325)</f>
        <v>2200.4994001609552</v>
      </c>
    </row>
    <row r="123" spans="1:41" x14ac:dyDescent="0.25">
      <c r="A123" s="8" t="s">
        <v>23</v>
      </c>
      <c r="B123" s="8">
        <v>26000</v>
      </c>
      <c r="C123" s="8">
        <f>B127</f>
        <v>26000</v>
      </c>
      <c r="D123" s="8">
        <f t="shared" ref="D123:N123" si="233">C127</f>
        <v>25350</v>
      </c>
      <c r="E123" s="8">
        <f t="shared" si="233"/>
        <v>24716.25</v>
      </c>
      <c r="F123" s="8">
        <f t="shared" si="233"/>
        <v>24098.34375</v>
      </c>
      <c r="G123" s="8">
        <f t="shared" si="233"/>
        <v>23495.885156249999</v>
      </c>
      <c r="H123" s="8">
        <f t="shared" si="233"/>
        <v>22908.488027343748</v>
      </c>
      <c r="I123" s="8">
        <f t="shared" si="233"/>
        <v>22470.559826660156</v>
      </c>
      <c r="J123" s="8">
        <f t="shared" si="233"/>
        <v>22043.579830993654</v>
      </c>
      <c r="K123" s="8">
        <f t="shared" si="233"/>
        <v>21627.274335218815</v>
      </c>
      <c r="L123" s="8">
        <f t="shared" si="233"/>
        <v>21221.376476838348</v>
      </c>
      <c r="M123" s="8">
        <f t="shared" si="233"/>
        <v>20825.626064917389</v>
      </c>
      <c r="N123" s="8">
        <f t="shared" si="233"/>
        <v>20439.769413294456</v>
      </c>
      <c r="O123" s="13">
        <f>N127*(1-0.0325)</f>
        <v>19411.493504678328</v>
      </c>
      <c r="P123" s="8">
        <f>O127</f>
        <v>19411.493504678328</v>
      </c>
      <c r="Q123" s="8">
        <f t="shared" ref="Q123:AA123" si="234">P127</f>
        <v>19056.609687061373</v>
      </c>
      <c r="R123" s="8">
        <f t="shared" si="234"/>
        <v>18710.597964884841</v>
      </c>
      <c r="S123" s="8">
        <f t="shared" si="234"/>
        <v>18373.23653576272</v>
      </c>
      <c r="T123" s="8">
        <f t="shared" si="234"/>
        <v>18044.309142368653</v>
      </c>
      <c r="U123" s="8">
        <f t="shared" si="234"/>
        <v>17723.604933809438</v>
      </c>
      <c r="V123" s="8">
        <f t="shared" si="234"/>
        <v>17415.298810464203</v>
      </c>
      <c r="W123" s="8">
        <f t="shared" si="234"/>
        <v>17114.700340202598</v>
      </c>
      <c r="X123" s="8">
        <f t="shared" si="234"/>
        <v>16821.616831697535</v>
      </c>
      <c r="Y123" s="8">
        <f t="shared" si="234"/>
        <v>16535.860410905098</v>
      </c>
      <c r="Z123" s="8">
        <f t="shared" si="234"/>
        <v>16257.247900632472</v>
      </c>
      <c r="AA123" s="8">
        <f t="shared" si="234"/>
        <v>15985.600703116661</v>
      </c>
      <c r="AB123" s="13">
        <f>AA127*(1-0.0325)</f>
        <v>15209.820483258736</v>
      </c>
      <c r="AC123" s="8">
        <f>AB127</f>
        <v>15209.820483258736</v>
      </c>
      <c r="AD123" s="8">
        <f t="shared" ref="AD123:AN123" si="235">AC127</f>
        <v>14959.978491177268</v>
      </c>
      <c r="AE123" s="8">
        <f t="shared" si="235"/>
        <v>14716.382548897836</v>
      </c>
      <c r="AF123" s="8">
        <f t="shared" si="235"/>
        <v>14478.876505175391</v>
      </c>
      <c r="AG123" s="8">
        <f t="shared" si="235"/>
        <v>14247.308112546005</v>
      </c>
      <c r="AH123" s="8">
        <f t="shared" si="235"/>
        <v>14021.528929732354</v>
      </c>
      <c r="AI123" s="8">
        <f t="shared" si="235"/>
        <v>13805.774706489045</v>
      </c>
      <c r="AJ123" s="8">
        <f t="shared" si="235"/>
        <v>13595.414338826818</v>
      </c>
      <c r="AK123" s="8">
        <f t="shared" si="235"/>
        <v>13390.312980356148</v>
      </c>
      <c r="AL123" s="8">
        <f t="shared" si="235"/>
        <v>13190.339155847243</v>
      </c>
      <c r="AM123" s="8">
        <f t="shared" si="235"/>
        <v>12995.364676951061</v>
      </c>
      <c r="AN123" s="8">
        <f t="shared" si="235"/>
        <v>12805.264560027284</v>
      </c>
      <c r="AO123" s="13">
        <f>AN127*(1-0.0325)</f>
        <v>12209.769645280738</v>
      </c>
    </row>
    <row r="124" spans="1:41" x14ac:dyDescent="0.25">
      <c r="A124" s="8" t="s">
        <v>26</v>
      </c>
      <c r="B124" s="8">
        <v>0</v>
      </c>
      <c r="C124" s="8">
        <f>C122*0.8</f>
        <v>0</v>
      </c>
      <c r="D124" s="8">
        <f t="shared" ref="D124:N124" si="236">D122*0.8</f>
        <v>0</v>
      </c>
      <c r="E124" s="8">
        <f t="shared" si="236"/>
        <v>0</v>
      </c>
      <c r="F124" s="8">
        <f t="shared" si="236"/>
        <v>0</v>
      </c>
      <c r="G124" s="8">
        <f t="shared" si="236"/>
        <v>0</v>
      </c>
      <c r="H124" s="8">
        <f t="shared" si="236"/>
        <v>138.24</v>
      </c>
      <c r="I124" s="8">
        <f t="shared" si="236"/>
        <v>138.24</v>
      </c>
      <c r="J124" s="8">
        <f t="shared" si="236"/>
        <v>138.24</v>
      </c>
      <c r="K124" s="8">
        <f t="shared" si="236"/>
        <v>138.24</v>
      </c>
      <c r="L124" s="8">
        <f t="shared" si="236"/>
        <v>138.24</v>
      </c>
      <c r="M124" s="8">
        <f t="shared" si="236"/>
        <v>138.24</v>
      </c>
      <c r="N124" s="8">
        <f t="shared" si="236"/>
        <v>138.24</v>
      </c>
      <c r="O124" s="13">
        <v>0</v>
      </c>
      <c r="P124" s="8">
        <f>P122*0.8</f>
        <v>133.74720000000002</v>
      </c>
      <c r="Q124" s="8">
        <f t="shared" ref="Q124:AA124" si="237">Q122*0.8</f>
        <v>133.74720000000002</v>
      </c>
      <c r="R124" s="8">
        <f t="shared" si="237"/>
        <v>133.74720000000002</v>
      </c>
      <c r="S124" s="8">
        <f t="shared" si="237"/>
        <v>133.74720000000002</v>
      </c>
      <c r="T124" s="8">
        <f t="shared" si="237"/>
        <v>133.74720000000002</v>
      </c>
      <c r="U124" s="8">
        <f t="shared" si="237"/>
        <v>138.24</v>
      </c>
      <c r="V124" s="8">
        <f t="shared" si="237"/>
        <v>138.24</v>
      </c>
      <c r="W124" s="8">
        <f t="shared" si="237"/>
        <v>138.24</v>
      </c>
      <c r="X124" s="8">
        <f t="shared" si="237"/>
        <v>138.24</v>
      </c>
      <c r="Y124" s="8">
        <f t="shared" si="237"/>
        <v>138.24</v>
      </c>
      <c r="Z124" s="8">
        <f t="shared" si="237"/>
        <v>138.24</v>
      </c>
      <c r="AA124" s="8">
        <f t="shared" si="237"/>
        <v>138.24</v>
      </c>
      <c r="AB124" s="13">
        <v>0</v>
      </c>
      <c r="AC124" s="8">
        <f>AC122*0.8</f>
        <v>133.74720000000002</v>
      </c>
      <c r="AD124" s="8">
        <f t="shared" ref="AD124:AN124" si="238">AD122*0.8</f>
        <v>133.74720000000002</v>
      </c>
      <c r="AE124" s="8">
        <f t="shared" si="238"/>
        <v>133.74720000000002</v>
      </c>
      <c r="AF124" s="8">
        <f t="shared" si="238"/>
        <v>133.74720000000002</v>
      </c>
      <c r="AG124" s="8">
        <f t="shared" si="238"/>
        <v>133.74720000000002</v>
      </c>
      <c r="AH124" s="8">
        <f t="shared" si="238"/>
        <v>138.24</v>
      </c>
      <c r="AI124" s="8">
        <f t="shared" si="238"/>
        <v>138.24</v>
      </c>
      <c r="AJ124" s="8">
        <f t="shared" si="238"/>
        <v>138.24</v>
      </c>
      <c r="AK124" s="8">
        <f t="shared" si="238"/>
        <v>138.24</v>
      </c>
      <c r="AL124" s="8">
        <f t="shared" si="238"/>
        <v>138.24</v>
      </c>
      <c r="AM124" s="8">
        <f t="shared" si="238"/>
        <v>138.24</v>
      </c>
      <c r="AN124" s="8">
        <f t="shared" si="238"/>
        <v>138.24</v>
      </c>
      <c r="AO124" s="13">
        <v>0</v>
      </c>
    </row>
    <row r="125" spans="1:41" x14ac:dyDescent="0.25">
      <c r="A125" s="8" t="s">
        <v>28</v>
      </c>
      <c r="B125" s="8">
        <v>0</v>
      </c>
      <c r="C125" s="8">
        <f>C122*0.2</f>
        <v>0</v>
      </c>
      <c r="D125" s="8">
        <f t="shared" ref="D125:N125" si="239">D122*0.2</f>
        <v>0</v>
      </c>
      <c r="E125" s="8">
        <f t="shared" si="239"/>
        <v>0</v>
      </c>
      <c r="F125" s="8">
        <f t="shared" si="239"/>
        <v>0</v>
      </c>
      <c r="G125" s="8">
        <f t="shared" si="239"/>
        <v>0</v>
      </c>
      <c r="H125" s="8">
        <f t="shared" si="239"/>
        <v>34.56</v>
      </c>
      <c r="I125" s="8">
        <f t="shared" si="239"/>
        <v>34.56</v>
      </c>
      <c r="J125" s="8">
        <f t="shared" si="239"/>
        <v>34.56</v>
      </c>
      <c r="K125" s="8">
        <f t="shared" si="239"/>
        <v>34.56</v>
      </c>
      <c r="L125" s="8">
        <f t="shared" si="239"/>
        <v>34.56</v>
      </c>
      <c r="M125" s="8">
        <f t="shared" si="239"/>
        <v>34.56</v>
      </c>
      <c r="N125" s="8">
        <f t="shared" si="239"/>
        <v>34.56</v>
      </c>
      <c r="O125" s="13">
        <f>SUM(B125:N125)*(1-0.0325)</f>
        <v>234.05760000000001</v>
      </c>
      <c r="P125" s="8">
        <f>P122*0.2</f>
        <v>33.436800000000005</v>
      </c>
      <c r="Q125" s="8">
        <f t="shared" ref="Q125:AA125" si="240">Q122*0.2</f>
        <v>33.436800000000005</v>
      </c>
      <c r="R125" s="8">
        <f t="shared" si="240"/>
        <v>33.436800000000005</v>
      </c>
      <c r="S125" s="8">
        <f t="shared" si="240"/>
        <v>33.436800000000005</v>
      </c>
      <c r="T125" s="8">
        <f t="shared" si="240"/>
        <v>33.436800000000005</v>
      </c>
      <c r="U125" s="8">
        <f t="shared" si="240"/>
        <v>34.56</v>
      </c>
      <c r="V125" s="8">
        <f t="shared" si="240"/>
        <v>34.56</v>
      </c>
      <c r="W125" s="8">
        <f t="shared" si="240"/>
        <v>34.56</v>
      </c>
      <c r="X125" s="8">
        <f t="shared" si="240"/>
        <v>34.56</v>
      </c>
      <c r="Y125" s="8">
        <f t="shared" si="240"/>
        <v>34.56</v>
      </c>
      <c r="Z125" s="8">
        <f t="shared" si="240"/>
        <v>34.56</v>
      </c>
      <c r="AA125" s="8">
        <f t="shared" si="240"/>
        <v>34.56</v>
      </c>
      <c r="AB125" s="13">
        <f>SUM(O125:AA125)*(1-0.0325)</f>
        <v>622.25884799999994</v>
      </c>
      <c r="AC125" s="8">
        <f>AC122*0.2</f>
        <v>33.436800000000005</v>
      </c>
      <c r="AD125" s="8">
        <f t="shared" ref="AD125:AN125" si="241">AD122*0.2</f>
        <v>33.436800000000005</v>
      </c>
      <c r="AE125" s="8">
        <f t="shared" si="241"/>
        <v>33.436800000000005</v>
      </c>
      <c r="AF125" s="8">
        <f t="shared" si="241"/>
        <v>33.436800000000005</v>
      </c>
      <c r="AG125" s="8">
        <f t="shared" si="241"/>
        <v>33.436800000000005</v>
      </c>
      <c r="AH125" s="8">
        <f t="shared" si="241"/>
        <v>34.56</v>
      </c>
      <c r="AI125" s="8">
        <f t="shared" si="241"/>
        <v>34.56</v>
      </c>
      <c r="AJ125" s="8">
        <f t="shared" si="241"/>
        <v>34.56</v>
      </c>
      <c r="AK125" s="8">
        <f t="shared" si="241"/>
        <v>34.56</v>
      </c>
      <c r="AL125" s="8">
        <f t="shared" si="241"/>
        <v>34.56</v>
      </c>
      <c r="AM125" s="8">
        <f t="shared" si="241"/>
        <v>34.56</v>
      </c>
      <c r="AN125" s="8">
        <f t="shared" si="241"/>
        <v>34.56</v>
      </c>
      <c r="AO125" s="13">
        <f>SUM(AB125:AN125)*(1-0.0325)</f>
        <v>997.84355543999936</v>
      </c>
    </row>
    <row r="126" spans="1:41" x14ac:dyDescent="0.25">
      <c r="A126" s="8" t="s">
        <v>24</v>
      </c>
      <c r="B126" s="8">
        <v>0</v>
      </c>
      <c r="C126" s="8">
        <f>(C123+C124)*0.025</f>
        <v>650</v>
      </c>
      <c r="D126" s="8">
        <f t="shared" ref="D126:N126" si="242">(D123+D124)*0.025</f>
        <v>633.75</v>
      </c>
      <c r="E126" s="8">
        <f t="shared" si="242"/>
        <v>617.90625</v>
      </c>
      <c r="F126" s="8">
        <f t="shared" si="242"/>
        <v>602.45859374999998</v>
      </c>
      <c r="G126" s="8">
        <f t="shared" si="242"/>
        <v>587.39712890625003</v>
      </c>
      <c r="H126" s="8">
        <f t="shared" si="242"/>
        <v>576.1682006835938</v>
      </c>
      <c r="I126" s="8">
        <f t="shared" si="242"/>
        <v>565.21999566650391</v>
      </c>
      <c r="J126" s="8">
        <f t="shared" si="242"/>
        <v>554.54549577484147</v>
      </c>
      <c r="K126" s="8">
        <f t="shared" si="242"/>
        <v>544.13785838047045</v>
      </c>
      <c r="L126" s="8">
        <f t="shared" si="242"/>
        <v>533.99041192095876</v>
      </c>
      <c r="M126" s="8">
        <f t="shared" si="242"/>
        <v>524.09665162293481</v>
      </c>
      <c r="N126" s="8">
        <f t="shared" si="242"/>
        <v>514.45023533236144</v>
      </c>
      <c r="O126" s="13">
        <f>SUM(B126:N126)</f>
        <v>6904.1208220379149</v>
      </c>
      <c r="P126" s="8">
        <f>(P123+P124)*0.025</f>
        <v>488.63101761695827</v>
      </c>
      <c r="Q126" s="8">
        <f t="shared" ref="Q126:AA126" si="243">(Q123+Q124)*0.025</f>
        <v>479.75892217653438</v>
      </c>
      <c r="R126" s="8">
        <f t="shared" si="243"/>
        <v>471.1086291221211</v>
      </c>
      <c r="S126" s="8">
        <f t="shared" si="243"/>
        <v>462.6745933940681</v>
      </c>
      <c r="T126" s="8">
        <f t="shared" si="243"/>
        <v>454.45140855921636</v>
      </c>
      <c r="U126" s="8">
        <f t="shared" si="243"/>
        <v>446.54612334523603</v>
      </c>
      <c r="V126" s="8">
        <f t="shared" si="243"/>
        <v>438.83847026160515</v>
      </c>
      <c r="W126" s="8">
        <f t="shared" si="243"/>
        <v>431.32350850506504</v>
      </c>
      <c r="X126" s="8">
        <f t="shared" si="243"/>
        <v>423.99642079243841</v>
      </c>
      <c r="Y126" s="8">
        <f t="shared" si="243"/>
        <v>416.85251027262751</v>
      </c>
      <c r="Z126" s="8">
        <f t="shared" si="243"/>
        <v>409.88719751581186</v>
      </c>
      <c r="AA126" s="8">
        <f t="shared" si="243"/>
        <v>403.09601757791654</v>
      </c>
      <c r="AB126" s="13">
        <f>SUM(O126:AA126)</f>
        <v>12231.285641177514</v>
      </c>
      <c r="AC126" s="8">
        <f>(AC123+AC124)*0.025</f>
        <v>383.58919208146841</v>
      </c>
      <c r="AD126" s="8">
        <f t="shared" ref="AD126:AN126" si="244">(AD123+AD124)*0.025</f>
        <v>377.34314227943173</v>
      </c>
      <c r="AE126" s="8">
        <f t="shared" si="244"/>
        <v>371.25324372244592</v>
      </c>
      <c r="AF126" s="8">
        <f t="shared" si="244"/>
        <v>365.31559262938481</v>
      </c>
      <c r="AG126" s="8">
        <f t="shared" si="244"/>
        <v>359.52638281365012</v>
      </c>
      <c r="AH126" s="8">
        <f t="shared" si="244"/>
        <v>353.99422324330885</v>
      </c>
      <c r="AI126" s="8">
        <f t="shared" si="244"/>
        <v>348.60036766222612</v>
      </c>
      <c r="AJ126" s="8">
        <f t="shared" si="244"/>
        <v>343.34135847067046</v>
      </c>
      <c r="AK126" s="8">
        <f t="shared" si="244"/>
        <v>338.21382450890371</v>
      </c>
      <c r="AL126" s="8">
        <f t="shared" si="244"/>
        <v>333.21447889618111</v>
      </c>
      <c r="AM126" s="8">
        <f t="shared" si="244"/>
        <v>328.34011692377658</v>
      </c>
      <c r="AN126" s="8">
        <f t="shared" si="244"/>
        <v>323.58761400068215</v>
      </c>
      <c r="AO126" s="13">
        <f>SUM(AB126:AN126)</f>
        <v>16457.605178409645</v>
      </c>
    </row>
    <row r="127" spans="1:41" x14ac:dyDescent="0.25">
      <c r="A127" s="8" t="s">
        <v>25</v>
      </c>
      <c r="B127" s="8">
        <f>B123</f>
        <v>26000</v>
      </c>
      <c r="C127" s="8">
        <f>(C123+C124)-C126</f>
        <v>25350</v>
      </c>
      <c r="D127" s="8">
        <f t="shared" ref="D127:N127" si="245">(D123+D124)-D126</f>
        <v>24716.25</v>
      </c>
      <c r="E127" s="8">
        <f t="shared" si="245"/>
        <v>24098.34375</v>
      </c>
      <c r="F127" s="8">
        <f t="shared" si="245"/>
        <v>23495.885156249999</v>
      </c>
      <c r="G127" s="8">
        <f t="shared" si="245"/>
        <v>22908.488027343748</v>
      </c>
      <c r="H127" s="8">
        <f t="shared" si="245"/>
        <v>22470.559826660156</v>
      </c>
      <c r="I127" s="8">
        <f t="shared" si="245"/>
        <v>22043.579830993654</v>
      </c>
      <c r="J127" s="8">
        <f t="shared" si="245"/>
        <v>21627.274335218815</v>
      </c>
      <c r="K127" s="8">
        <f t="shared" si="245"/>
        <v>21221.376476838348</v>
      </c>
      <c r="L127" s="8">
        <f t="shared" si="245"/>
        <v>20825.626064917389</v>
      </c>
      <c r="M127" s="8">
        <f t="shared" si="245"/>
        <v>20439.769413294456</v>
      </c>
      <c r="N127" s="8">
        <f t="shared" si="245"/>
        <v>20063.559177962095</v>
      </c>
      <c r="O127" s="13">
        <f>O123</f>
        <v>19411.493504678328</v>
      </c>
      <c r="P127" s="8">
        <f>(P123+P124)-P126</f>
        <v>19056.609687061373</v>
      </c>
      <c r="Q127" s="8">
        <f t="shared" ref="Q127:AA127" si="246">(Q123+Q124)-Q126</f>
        <v>18710.597964884841</v>
      </c>
      <c r="R127" s="8">
        <f t="shared" si="246"/>
        <v>18373.23653576272</v>
      </c>
      <c r="S127" s="8">
        <f t="shared" si="246"/>
        <v>18044.309142368653</v>
      </c>
      <c r="T127" s="8">
        <f t="shared" si="246"/>
        <v>17723.604933809438</v>
      </c>
      <c r="U127" s="8">
        <f t="shared" si="246"/>
        <v>17415.298810464203</v>
      </c>
      <c r="V127" s="8">
        <f t="shared" si="246"/>
        <v>17114.700340202598</v>
      </c>
      <c r="W127" s="8">
        <f t="shared" si="246"/>
        <v>16821.616831697535</v>
      </c>
      <c r="X127" s="8">
        <f t="shared" si="246"/>
        <v>16535.860410905098</v>
      </c>
      <c r="Y127" s="8">
        <f t="shared" si="246"/>
        <v>16257.247900632472</v>
      </c>
      <c r="Z127" s="8">
        <f t="shared" si="246"/>
        <v>15985.600703116661</v>
      </c>
      <c r="AA127" s="8">
        <f t="shared" si="246"/>
        <v>15720.744685538744</v>
      </c>
      <c r="AB127" s="13">
        <f>AB123</f>
        <v>15209.820483258736</v>
      </c>
      <c r="AC127" s="8">
        <f>(AC123+AC124)-AC126</f>
        <v>14959.978491177268</v>
      </c>
      <c r="AD127" s="8">
        <f t="shared" ref="AD127:AN127" si="247">(AD123+AD124)-AD126</f>
        <v>14716.382548897836</v>
      </c>
      <c r="AE127" s="8">
        <f t="shared" si="247"/>
        <v>14478.876505175391</v>
      </c>
      <c r="AF127" s="8">
        <f t="shared" si="247"/>
        <v>14247.308112546005</v>
      </c>
      <c r="AG127" s="8">
        <f t="shared" si="247"/>
        <v>14021.528929732354</v>
      </c>
      <c r="AH127" s="8">
        <f t="shared" si="247"/>
        <v>13805.774706489045</v>
      </c>
      <c r="AI127" s="8">
        <f t="shared" si="247"/>
        <v>13595.414338826818</v>
      </c>
      <c r="AJ127" s="8">
        <f t="shared" si="247"/>
        <v>13390.312980356148</v>
      </c>
      <c r="AK127" s="8">
        <f t="shared" si="247"/>
        <v>13190.339155847243</v>
      </c>
      <c r="AL127" s="8">
        <f t="shared" si="247"/>
        <v>12995.364676951061</v>
      </c>
      <c r="AM127" s="8">
        <f t="shared" si="247"/>
        <v>12805.264560027284</v>
      </c>
      <c r="AN127" s="8">
        <f t="shared" si="247"/>
        <v>12619.916946026602</v>
      </c>
      <c r="AO127" s="13">
        <f>AO123</f>
        <v>12209.769645280738</v>
      </c>
    </row>
    <row r="128" spans="1:41" ht="15.75" thickBot="1" x14ac:dyDescent="0.3">
      <c r="O128" s="18">
        <f>N127*0.0325+SUM(B125:N125)*(0.0325)</f>
        <v>659.92807328376807</v>
      </c>
      <c r="AB128" s="13">
        <f>AA127*0.0325+O128+SUM(O125:AA125)*(0.0325)</f>
        <v>1191.7550275637773</v>
      </c>
      <c r="AO128" s="13">
        <f>AN127*0.0325+AB128+SUM(AB125:AN125)*(0.0325)</f>
        <v>1635.4216208696419</v>
      </c>
    </row>
    <row r="129" spans="1:41" x14ac:dyDescent="0.25">
      <c r="H129" s="42" t="s">
        <v>30</v>
      </c>
      <c r="I129" s="43"/>
      <c r="J129" s="43"/>
      <c r="K129" s="43"/>
      <c r="L129" s="43"/>
      <c r="M129" s="43"/>
      <c r="N129" s="43"/>
      <c r="O129" s="44"/>
      <c r="U129" s="42" t="s">
        <v>30</v>
      </c>
      <c r="V129" s="43"/>
      <c r="W129" s="43"/>
      <c r="X129" s="43"/>
      <c r="Y129" s="43"/>
      <c r="Z129" s="43"/>
      <c r="AA129" s="43"/>
      <c r="AB129" s="44"/>
      <c r="AH129" s="42" t="s">
        <v>30</v>
      </c>
      <c r="AI129" s="43"/>
      <c r="AJ129" s="43"/>
      <c r="AK129" s="43"/>
      <c r="AL129" s="43"/>
      <c r="AM129" s="43"/>
      <c r="AN129" s="43"/>
      <c r="AO129" s="44"/>
    </row>
    <row r="130" spans="1:41" ht="15.75" thickBot="1" x14ac:dyDescent="0.3">
      <c r="H130" s="45"/>
      <c r="I130" s="46"/>
      <c r="J130" s="46"/>
      <c r="K130" s="46"/>
      <c r="L130" s="46"/>
      <c r="M130" s="46"/>
      <c r="N130" s="46"/>
      <c r="O130" s="47"/>
      <c r="U130" s="45"/>
      <c r="V130" s="46"/>
      <c r="W130" s="46"/>
      <c r="X130" s="46"/>
      <c r="Y130" s="46"/>
      <c r="Z130" s="46"/>
      <c r="AA130" s="46"/>
      <c r="AB130" s="47"/>
      <c r="AH130" s="45"/>
      <c r="AI130" s="46"/>
      <c r="AJ130" s="46"/>
      <c r="AK130" s="46"/>
      <c r="AL130" s="46"/>
      <c r="AM130" s="46"/>
      <c r="AN130" s="46"/>
      <c r="AO130" s="47"/>
    </row>
    <row r="131" spans="1:41" x14ac:dyDescent="0.25">
      <c r="H131" s="29" t="s">
        <v>5</v>
      </c>
      <c r="I131" s="30" t="s">
        <v>6</v>
      </c>
      <c r="J131" s="31" t="s">
        <v>7</v>
      </c>
      <c r="K131" s="30" t="s">
        <v>8</v>
      </c>
      <c r="L131" s="30" t="s">
        <v>9</v>
      </c>
      <c r="M131" s="30" t="s">
        <v>10</v>
      </c>
      <c r="N131" s="30" t="s">
        <v>11</v>
      </c>
      <c r="O131" s="32" t="s">
        <v>4</v>
      </c>
      <c r="U131" s="29" t="s">
        <v>5</v>
      </c>
      <c r="V131" s="30" t="s">
        <v>6</v>
      </c>
      <c r="W131" s="31" t="s">
        <v>7</v>
      </c>
      <c r="X131" s="30" t="s">
        <v>8</v>
      </c>
      <c r="Y131" s="30" t="s">
        <v>9</v>
      </c>
      <c r="Z131" s="30" t="s">
        <v>10</v>
      </c>
      <c r="AA131" s="30" t="s">
        <v>11</v>
      </c>
      <c r="AB131" s="32" t="s">
        <v>4</v>
      </c>
      <c r="AH131" s="29" t="s">
        <v>5</v>
      </c>
      <c r="AI131" s="30" t="s">
        <v>6</v>
      </c>
      <c r="AJ131" s="31" t="s">
        <v>7</v>
      </c>
      <c r="AK131" s="30" t="s">
        <v>8</v>
      </c>
      <c r="AL131" s="30" t="s">
        <v>9</v>
      </c>
      <c r="AM131" s="30" t="s">
        <v>10</v>
      </c>
      <c r="AN131" s="30" t="s">
        <v>11</v>
      </c>
      <c r="AO131" s="32" t="s">
        <v>4</v>
      </c>
    </row>
    <row r="132" spans="1:41" ht="15.75" thickBot="1" x14ac:dyDescent="0.3">
      <c r="H132" s="23">
        <f>O110+2*N112*(1-0.0325)</f>
        <v>78404.340867644918</v>
      </c>
      <c r="I132" s="24">
        <f>O116+N118*3*(1-0.0325)</f>
        <v>24823.522744209979</v>
      </c>
      <c r="J132" s="25">
        <f>O123</f>
        <v>19411.493504678328</v>
      </c>
      <c r="K132" s="25">
        <f>O126+O120+O113</f>
        <v>41719.054556554853</v>
      </c>
      <c r="L132" s="25">
        <f>O109+O115+O122+O128</f>
        <v>4299.1307269119688</v>
      </c>
      <c r="M132" s="28">
        <f>O119+O125</f>
        <v>698.45760000000007</v>
      </c>
      <c r="N132" s="28">
        <f>O106</f>
        <v>4644</v>
      </c>
      <c r="O132" s="34">
        <f>SUM(H132:N132)</f>
        <v>174000.00000000006</v>
      </c>
      <c r="U132" s="23">
        <f>AB110+2*AA112*(1-0.0325)</f>
        <v>67319.669025798154</v>
      </c>
      <c r="V132" s="24">
        <f>AB116+AA118*3*(1-0.0325)</f>
        <v>20418.026437337357</v>
      </c>
      <c r="W132" s="25">
        <f>AB123</f>
        <v>15209.820483258736</v>
      </c>
      <c r="X132" s="25">
        <f>AB126+AB120+AB113</f>
        <v>76170.726436504876</v>
      </c>
      <c r="Y132" s="25">
        <f>AB109+AB115+AB122+AB128</f>
        <v>8118.860369100923</v>
      </c>
      <c r="Z132" s="28">
        <f>AB119+AB125</f>
        <v>1625.8272480000001</v>
      </c>
      <c r="AA132" s="28">
        <f>AB106</f>
        <v>9137.07</v>
      </c>
      <c r="AB132" s="34">
        <f>SUM(U132:AA132)</f>
        <v>198000.00000000006</v>
      </c>
      <c r="AH132" s="23">
        <f>AO110+2*AN112*(1-0.0325)</f>
        <v>59405.064800691711</v>
      </c>
      <c r="AI132" s="24">
        <f>AO116+AN118*3*(1-0.0325)</f>
        <v>17272.443042398012</v>
      </c>
      <c r="AJ132" s="25">
        <f>AO123</f>
        <v>12209.769645280738</v>
      </c>
      <c r="AK132" s="25">
        <f>AO126+AO120+AO113</f>
        <v>105463.10335615964</v>
      </c>
      <c r="AL132" s="25">
        <f>AO109+AO115+AO122+AO128</f>
        <v>11642.446548029957</v>
      </c>
      <c r="AM132" s="28">
        <f>AO119+AO125</f>
        <v>2523.0573824399999</v>
      </c>
      <c r="AN132" s="28">
        <f>AO106</f>
        <v>13484.115225</v>
      </c>
      <c r="AO132" s="34">
        <f>SUM(AH132:AN132)</f>
        <v>222000.00000000006</v>
      </c>
    </row>
    <row r="133" spans="1:41" x14ac:dyDescent="0.25">
      <c r="O133" s="35" t="s">
        <v>12</v>
      </c>
      <c r="AB133" s="35" t="s">
        <v>12</v>
      </c>
      <c r="AO133" s="35" t="s">
        <v>12</v>
      </c>
    </row>
    <row r="134" spans="1:41" ht="15.75" thickBot="1" x14ac:dyDescent="0.3">
      <c r="O134" s="36">
        <f>O132-N105*2000</f>
        <v>150000.00000000006</v>
      </c>
      <c r="AB134" s="36">
        <f>AB132-AA105*2000</f>
        <v>150000.00000000006</v>
      </c>
      <c r="AO134" s="36">
        <f>AO132-AN105*2000</f>
        <v>150000.00000000006</v>
      </c>
    </row>
    <row r="135" spans="1:41" ht="15.75" thickBot="1" x14ac:dyDescent="0.3"/>
    <row r="136" spans="1:41" ht="27" thickBot="1" x14ac:dyDescent="0.45">
      <c r="A136" s="48" t="s">
        <v>17</v>
      </c>
      <c r="B136" s="49"/>
    </row>
    <row r="137" spans="1:41" x14ac:dyDescent="0.25">
      <c r="A137" s="1" t="s">
        <v>18</v>
      </c>
      <c r="B137" s="1"/>
      <c r="C137" s="1">
        <v>2000</v>
      </c>
      <c r="D137" s="1">
        <v>2000</v>
      </c>
      <c r="E137" s="1">
        <v>2000</v>
      </c>
      <c r="F137" s="1">
        <v>2000</v>
      </c>
      <c r="G137" s="1">
        <v>2000</v>
      </c>
      <c r="H137" s="1">
        <v>2000</v>
      </c>
      <c r="I137" s="1">
        <v>2000</v>
      </c>
      <c r="J137" s="1">
        <v>2000</v>
      </c>
      <c r="K137" s="1">
        <v>2000</v>
      </c>
      <c r="L137" s="1">
        <v>2000</v>
      </c>
      <c r="M137" s="1">
        <v>2000</v>
      </c>
      <c r="N137" s="1">
        <v>2000</v>
      </c>
      <c r="O137" s="1"/>
      <c r="P137" s="1">
        <v>2000</v>
      </c>
      <c r="Q137" s="1">
        <v>2000</v>
      </c>
      <c r="R137" s="1">
        <v>2000</v>
      </c>
      <c r="S137" s="1">
        <v>2000</v>
      </c>
      <c r="T137" s="1">
        <v>2000</v>
      </c>
      <c r="U137" s="1">
        <v>2000</v>
      </c>
      <c r="V137" s="1">
        <v>2000</v>
      </c>
      <c r="W137" s="1">
        <v>2000</v>
      </c>
      <c r="X137" s="1">
        <v>2000</v>
      </c>
      <c r="Y137" s="1">
        <v>2000</v>
      </c>
      <c r="Z137" s="1">
        <v>2000</v>
      </c>
      <c r="AA137" s="1">
        <v>2000</v>
      </c>
      <c r="AB137" s="1"/>
      <c r="AC137" s="1">
        <v>2000</v>
      </c>
      <c r="AD137" s="1">
        <v>2000</v>
      </c>
      <c r="AE137" s="1">
        <v>2000</v>
      </c>
      <c r="AF137" s="1">
        <v>2000</v>
      </c>
      <c r="AG137" s="1">
        <v>2000</v>
      </c>
      <c r="AH137" s="1">
        <v>2000</v>
      </c>
      <c r="AI137" s="1">
        <v>2000</v>
      </c>
      <c r="AJ137" s="1">
        <v>2000</v>
      </c>
      <c r="AK137" s="1">
        <v>2000</v>
      </c>
      <c r="AL137" s="1">
        <v>2000</v>
      </c>
      <c r="AM137" s="1">
        <v>2000</v>
      </c>
      <c r="AN137" s="1">
        <v>2000</v>
      </c>
      <c r="AO137" s="1"/>
    </row>
    <row r="138" spans="1:41" x14ac:dyDescent="0.25">
      <c r="A138" s="27" t="s">
        <v>22</v>
      </c>
      <c r="B138" s="27">
        <v>0</v>
      </c>
      <c r="C138" s="27">
        <v>1</v>
      </c>
      <c r="D138" s="27">
        <v>2</v>
      </c>
      <c r="E138" s="27">
        <v>3</v>
      </c>
      <c r="F138" s="27">
        <v>4</v>
      </c>
      <c r="G138" s="27">
        <v>5</v>
      </c>
      <c r="H138" s="27">
        <v>6</v>
      </c>
      <c r="I138" s="27">
        <v>7</v>
      </c>
      <c r="J138" s="27">
        <v>8</v>
      </c>
      <c r="K138" s="27">
        <v>9</v>
      </c>
      <c r="L138" s="27">
        <v>10</v>
      </c>
      <c r="M138" s="27">
        <v>11</v>
      </c>
      <c r="N138" s="27">
        <v>12</v>
      </c>
      <c r="O138" s="33" t="s">
        <v>21</v>
      </c>
      <c r="P138" s="27">
        <v>13</v>
      </c>
      <c r="Q138" s="27">
        <v>14</v>
      </c>
      <c r="R138" s="27">
        <v>15</v>
      </c>
      <c r="S138" s="27">
        <v>16</v>
      </c>
      <c r="T138" s="27">
        <v>17</v>
      </c>
      <c r="U138" s="27">
        <v>18</v>
      </c>
      <c r="V138" s="27">
        <v>19</v>
      </c>
      <c r="W138" s="27">
        <v>20</v>
      </c>
      <c r="X138" s="27">
        <v>21</v>
      </c>
      <c r="Y138" s="27">
        <v>22</v>
      </c>
      <c r="Z138" s="27">
        <v>23</v>
      </c>
      <c r="AA138" s="27">
        <v>24</v>
      </c>
      <c r="AB138" s="33" t="s">
        <v>21</v>
      </c>
      <c r="AC138" s="27">
        <v>25</v>
      </c>
      <c r="AD138" s="27">
        <v>26</v>
      </c>
      <c r="AE138" s="27">
        <v>27</v>
      </c>
      <c r="AF138" s="27">
        <v>28</v>
      </c>
      <c r="AG138" s="27">
        <v>29</v>
      </c>
      <c r="AH138" s="27">
        <v>30</v>
      </c>
      <c r="AI138" s="27">
        <v>31</v>
      </c>
      <c r="AJ138" s="27">
        <v>32</v>
      </c>
      <c r="AK138" s="27">
        <v>33</v>
      </c>
      <c r="AL138" s="27">
        <v>34</v>
      </c>
      <c r="AM138" s="27">
        <v>35</v>
      </c>
      <c r="AN138" s="27">
        <v>36</v>
      </c>
      <c r="AO138" s="33" t="s">
        <v>21</v>
      </c>
    </row>
    <row r="139" spans="1:41" x14ac:dyDescent="0.25">
      <c r="A139" s="27" t="s">
        <v>23</v>
      </c>
      <c r="B139" s="27">
        <v>0</v>
      </c>
      <c r="C139" s="27">
        <f>B141</f>
        <v>0</v>
      </c>
      <c r="D139" s="27">
        <f t="shared" ref="D139:N139" si="248">C141</f>
        <v>400</v>
      </c>
      <c r="E139" s="27">
        <f t="shared" si="248"/>
        <v>800</v>
      </c>
      <c r="F139" s="27">
        <f t="shared" si="248"/>
        <v>1200</v>
      </c>
      <c r="G139" s="27">
        <f t="shared" si="248"/>
        <v>1600</v>
      </c>
      <c r="H139" s="27">
        <f t="shared" si="248"/>
        <v>2000</v>
      </c>
      <c r="I139" s="27">
        <f t="shared" si="248"/>
        <v>2400</v>
      </c>
      <c r="J139" s="27">
        <f t="shared" si="248"/>
        <v>2800</v>
      </c>
      <c r="K139" s="27">
        <f t="shared" si="248"/>
        <v>3200</v>
      </c>
      <c r="L139" s="27">
        <f t="shared" si="248"/>
        <v>3600</v>
      </c>
      <c r="M139" s="27">
        <f t="shared" si="248"/>
        <v>4000</v>
      </c>
      <c r="N139" s="27">
        <f t="shared" si="248"/>
        <v>4400</v>
      </c>
      <c r="O139" s="33">
        <f>N141*(1-0.0325)</f>
        <v>4644</v>
      </c>
      <c r="P139" s="27">
        <f>O141</f>
        <v>4644</v>
      </c>
      <c r="Q139" s="27">
        <f t="shared" ref="Q139:AA139" si="249">P141</f>
        <v>5044</v>
      </c>
      <c r="R139" s="27">
        <f t="shared" si="249"/>
        <v>5444</v>
      </c>
      <c r="S139" s="27">
        <f t="shared" si="249"/>
        <v>5844</v>
      </c>
      <c r="T139" s="27">
        <f t="shared" si="249"/>
        <v>6244</v>
      </c>
      <c r="U139" s="27">
        <f t="shared" si="249"/>
        <v>6644</v>
      </c>
      <c r="V139" s="27">
        <f t="shared" si="249"/>
        <v>7044</v>
      </c>
      <c r="W139" s="27">
        <f t="shared" si="249"/>
        <v>7444</v>
      </c>
      <c r="X139" s="27">
        <f t="shared" si="249"/>
        <v>7844</v>
      </c>
      <c r="Y139" s="27">
        <f t="shared" si="249"/>
        <v>8244</v>
      </c>
      <c r="Z139" s="27">
        <f t="shared" si="249"/>
        <v>8644</v>
      </c>
      <c r="AA139" s="27">
        <f t="shared" si="249"/>
        <v>9044</v>
      </c>
      <c r="AB139" s="33">
        <f>AA141*(1-0.0325)</f>
        <v>9137.07</v>
      </c>
      <c r="AC139" s="27">
        <f>AB141</f>
        <v>9137.07</v>
      </c>
      <c r="AD139" s="27">
        <f t="shared" ref="AD139:AN139" si="250">AC141</f>
        <v>9537.07</v>
      </c>
      <c r="AE139" s="27">
        <f t="shared" si="250"/>
        <v>9937.07</v>
      </c>
      <c r="AF139" s="27">
        <f t="shared" si="250"/>
        <v>10337.07</v>
      </c>
      <c r="AG139" s="27">
        <f t="shared" si="250"/>
        <v>10737.07</v>
      </c>
      <c r="AH139" s="27">
        <f t="shared" si="250"/>
        <v>11137.07</v>
      </c>
      <c r="AI139" s="27">
        <f t="shared" si="250"/>
        <v>11537.07</v>
      </c>
      <c r="AJ139" s="27">
        <f t="shared" si="250"/>
        <v>11937.07</v>
      </c>
      <c r="AK139" s="27">
        <f t="shared" si="250"/>
        <v>12337.07</v>
      </c>
      <c r="AL139" s="27">
        <f t="shared" si="250"/>
        <v>12737.07</v>
      </c>
      <c r="AM139" s="27">
        <f t="shared" si="250"/>
        <v>13137.07</v>
      </c>
      <c r="AN139" s="27">
        <f t="shared" si="250"/>
        <v>13537.07</v>
      </c>
      <c r="AO139" s="33">
        <f>AN141*(1-0.0325)</f>
        <v>13484.115225</v>
      </c>
    </row>
    <row r="140" spans="1:41" x14ac:dyDescent="0.25">
      <c r="A140" s="27" t="s">
        <v>26</v>
      </c>
      <c r="B140" s="27">
        <v>0</v>
      </c>
      <c r="C140" s="27">
        <f>C137*0.2</f>
        <v>400</v>
      </c>
      <c r="D140" s="27">
        <f t="shared" ref="D140:N140" si="251">D137*0.2</f>
        <v>400</v>
      </c>
      <c r="E140" s="27">
        <f t="shared" si="251"/>
        <v>400</v>
      </c>
      <c r="F140" s="27">
        <f t="shared" si="251"/>
        <v>400</v>
      </c>
      <c r="G140" s="27">
        <f t="shared" si="251"/>
        <v>400</v>
      </c>
      <c r="H140" s="27">
        <f t="shared" si="251"/>
        <v>400</v>
      </c>
      <c r="I140" s="27">
        <f t="shared" si="251"/>
        <v>400</v>
      </c>
      <c r="J140" s="27">
        <f t="shared" si="251"/>
        <v>400</v>
      </c>
      <c r="K140" s="27">
        <f t="shared" si="251"/>
        <v>400</v>
      </c>
      <c r="L140" s="27">
        <f t="shared" si="251"/>
        <v>400</v>
      </c>
      <c r="M140" s="27">
        <f t="shared" si="251"/>
        <v>400</v>
      </c>
      <c r="N140" s="27">
        <f t="shared" si="251"/>
        <v>400</v>
      </c>
      <c r="O140" s="33">
        <v>0</v>
      </c>
      <c r="P140" s="27">
        <f>P137*0.2</f>
        <v>400</v>
      </c>
      <c r="Q140" s="27">
        <f t="shared" ref="Q140:AA140" si="252">Q137*0.2</f>
        <v>400</v>
      </c>
      <c r="R140" s="27">
        <f t="shared" si="252"/>
        <v>400</v>
      </c>
      <c r="S140" s="27">
        <f t="shared" si="252"/>
        <v>400</v>
      </c>
      <c r="T140" s="27">
        <f t="shared" si="252"/>
        <v>400</v>
      </c>
      <c r="U140" s="27">
        <f t="shared" si="252"/>
        <v>400</v>
      </c>
      <c r="V140" s="27">
        <f t="shared" si="252"/>
        <v>400</v>
      </c>
      <c r="W140" s="27">
        <f t="shared" si="252"/>
        <v>400</v>
      </c>
      <c r="X140" s="27">
        <f t="shared" si="252"/>
        <v>400</v>
      </c>
      <c r="Y140" s="27">
        <f t="shared" si="252"/>
        <v>400</v>
      </c>
      <c r="Z140" s="27">
        <f t="shared" si="252"/>
        <v>400</v>
      </c>
      <c r="AA140" s="27">
        <f t="shared" si="252"/>
        <v>400</v>
      </c>
      <c r="AB140" s="33">
        <v>0</v>
      </c>
      <c r="AC140" s="27">
        <f>AC137*0.2</f>
        <v>400</v>
      </c>
      <c r="AD140" s="27">
        <f t="shared" ref="AD140:AN140" si="253">AD137*0.2</f>
        <v>400</v>
      </c>
      <c r="AE140" s="27">
        <f t="shared" si="253"/>
        <v>400</v>
      </c>
      <c r="AF140" s="27">
        <f t="shared" si="253"/>
        <v>400</v>
      </c>
      <c r="AG140" s="27">
        <f t="shared" si="253"/>
        <v>400</v>
      </c>
      <c r="AH140" s="27">
        <f t="shared" si="253"/>
        <v>400</v>
      </c>
      <c r="AI140" s="27">
        <f t="shared" si="253"/>
        <v>400</v>
      </c>
      <c r="AJ140" s="27">
        <f t="shared" si="253"/>
        <v>400</v>
      </c>
      <c r="AK140" s="27">
        <f t="shared" si="253"/>
        <v>400</v>
      </c>
      <c r="AL140" s="27">
        <f t="shared" si="253"/>
        <v>400</v>
      </c>
      <c r="AM140" s="27">
        <f t="shared" si="253"/>
        <v>400</v>
      </c>
      <c r="AN140" s="27">
        <f t="shared" si="253"/>
        <v>400</v>
      </c>
      <c r="AO140" s="33">
        <v>0</v>
      </c>
    </row>
    <row r="141" spans="1:41" x14ac:dyDescent="0.25">
      <c r="A141" s="27" t="s">
        <v>1</v>
      </c>
      <c r="B141" s="27">
        <v>0</v>
      </c>
      <c r="C141" s="27">
        <f>C139+C140</f>
        <v>400</v>
      </c>
      <c r="D141" s="27">
        <f t="shared" ref="D141:N141" si="254">D139+D140</f>
        <v>800</v>
      </c>
      <c r="E141" s="27">
        <f t="shared" si="254"/>
        <v>1200</v>
      </c>
      <c r="F141" s="27">
        <f t="shared" si="254"/>
        <v>1600</v>
      </c>
      <c r="G141" s="27">
        <f t="shared" si="254"/>
        <v>2000</v>
      </c>
      <c r="H141" s="27">
        <f t="shared" si="254"/>
        <v>2400</v>
      </c>
      <c r="I141" s="27">
        <f t="shared" si="254"/>
        <v>2800</v>
      </c>
      <c r="J141" s="27">
        <f t="shared" si="254"/>
        <v>3200</v>
      </c>
      <c r="K141" s="27">
        <f t="shared" si="254"/>
        <v>3600</v>
      </c>
      <c r="L141" s="27">
        <f t="shared" si="254"/>
        <v>4000</v>
      </c>
      <c r="M141" s="27">
        <f t="shared" si="254"/>
        <v>4400</v>
      </c>
      <c r="N141" s="27">
        <f t="shared" si="254"/>
        <v>4800</v>
      </c>
      <c r="O141" s="33">
        <f>O139</f>
        <v>4644</v>
      </c>
      <c r="P141" s="27">
        <f>P139+P140</f>
        <v>5044</v>
      </c>
      <c r="Q141" s="27">
        <f t="shared" ref="Q141:AA141" si="255">Q139+Q140</f>
        <v>5444</v>
      </c>
      <c r="R141" s="27">
        <f t="shared" si="255"/>
        <v>5844</v>
      </c>
      <c r="S141" s="27">
        <f t="shared" si="255"/>
        <v>6244</v>
      </c>
      <c r="T141" s="27">
        <f t="shared" si="255"/>
        <v>6644</v>
      </c>
      <c r="U141" s="27">
        <f t="shared" si="255"/>
        <v>7044</v>
      </c>
      <c r="V141" s="27">
        <f t="shared" si="255"/>
        <v>7444</v>
      </c>
      <c r="W141" s="27">
        <f t="shared" si="255"/>
        <v>7844</v>
      </c>
      <c r="X141" s="27">
        <f t="shared" si="255"/>
        <v>8244</v>
      </c>
      <c r="Y141" s="27">
        <f t="shared" si="255"/>
        <v>8644</v>
      </c>
      <c r="Z141" s="27">
        <f t="shared" si="255"/>
        <v>9044</v>
      </c>
      <c r="AA141" s="27">
        <f t="shared" si="255"/>
        <v>9444</v>
      </c>
      <c r="AB141" s="33">
        <f>AB139</f>
        <v>9137.07</v>
      </c>
      <c r="AC141" s="27">
        <f>AC139+AC140</f>
        <v>9537.07</v>
      </c>
      <c r="AD141" s="27">
        <f t="shared" ref="AD141:AN141" si="256">AD139+AD140</f>
        <v>9937.07</v>
      </c>
      <c r="AE141" s="27">
        <f t="shared" si="256"/>
        <v>10337.07</v>
      </c>
      <c r="AF141" s="27">
        <f t="shared" si="256"/>
        <v>10737.07</v>
      </c>
      <c r="AG141" s="27">
        <f t="shared" si="256"/>
        <v>11137.07</v>
      </c>
      <c r="AH141" s="27">
        <f t="shared" si="256"/>
        <v>11537.07</v>
      </c>
      <c r="AI141" s="27">
        <f t="shared" si="256"/>
        <v>11937.07</v>
      </c>
      <c r="AJ141" s="27">
        <f t="shared" si="256"/>
        <v>12337.07</v>
      </c>
      <c r="AK141" s="27">
        <f t="shared" si="256"/>
        <v>12737.07</v>
      </c>
      <c r="AL141" s="27">
        <f t="shared" si="256"/>
        <v>13137.07</v>
      </c>
      <c r="AM141" s="27">
        <f t="shared" si="256"/>
        <v>13537.07</v>
      </c>
      <c r="AN141" s="27">
        <f t="shared" si="256"/>
        <v>13937.07</v>
      </c>
      <c r="AO141" s="33">
        <f>AO139</f>
        <v>13484.115225</v>
      </c>
    </row>
    <row r="142" spans="1:41" x14ac:dyDescent="0.25">
      <c r="A142" s="1" t="s">
        <v>18</v>
      </c>
      <c r="B142" s="1">
        <v>0</v>
      </c>
      <c r="C142" s="1">
        <f>C137*0.8</f>
        <v>1600</v>
      </c>
      <c r="D142" s="1">
        <f t="shared" ref="D142:L142" si="257">D137*0.8</f>
        <v>1600</v>
      </c>
      <c r="E142" s="1">
        <f t="shared" si="257"/>
        <v>1600</v>
      </c>
      <c r="F142" s="1">
        <f t="shared" si="257"/>
        <v>1600</v>
      </c>
      <c r="G142" s="1">
        <f t="shared" si="257"/>
        <v>1600</v>
      </c>
      <c r="H142" s="1">
        <f t="shared" si="257"/>
        <v>1600</v>
      </c>
      <c r="I142" s="1">
        <f t="shared" si="257"/>
        <v>1600</v>
      </c>
      <c r="J142" s="1">
        <f t="shared" si="257"/>
        <v>1600</v>
      </c>
      <c r="K142" s="1">
        <f t="shared" si="257"/>
        <v>1600</v>
      </c>
      <c r="L142" s="1">
        <f t="shared" si="257"/>
        <v>1600</v>
      </c>
      <c r="M142" s="1">
        <f>M137*0.8</f>
        <v>1600</v>
      </c>
      <c r="N142" s="1">
        <f>N137*0.8</f>
        <v>1600</v>
      </c>
      <c r="O142" s="33">
        <f>N141*0.0325</f>
        <v>156</v>
      </c>
      <c r="P142" s="1">
        <f>P137*0.8</f>
        <v>1600</v>
      </c>
      <c r="Q142" s="1">
        <f t="shared" ref="Q142:Z142" si="258">Q137*0.8</f>
        <v>1600</v>
      </c>
      <c r="R142" s="1">
        <f t="shared" si="258"/>
        <v>1600</v>
      </c>
      <c r="S142" s="1">
        <f t="shared" si="258"/>
        <v>1600</v>
      </c>
      <c r="T142" s="1">
        <f t="shared" si="258"/>
        <v>1600</v>
      </c>
      <c r="U142" s="1">
        <f t="shared" si="258"/>
        <v>1600</v>
      </c>
      <c r="V142" s="1">
        <f t="shared" si="258"/>
        <v>1600</v>
      </c>
      <c r="W142" s="1">
        <f t="shared" si="258"/>
        <v>1600</v>
      </c>
      <c r="X142" s="1">
        <f t="shared" si="258"/>
        <v>1600</v>
      </c>
      <c r="Y142" s="1">
        <f t="shared" si="258"/>
        <v>1600</v>
      </c>
      <c r="Z142" s="1">
        <f>Z137*0.8</f>
        <v>1600</v>
      </c>
      <c r="AA142" s="1">
        <f>AA137*0.8</f>
        <v>1600</v>
      </c>
      <c r="AB142" s="33">
        <f>AA141*0.0325+O142</f>
        <v>462.93</v>
      </c>
      <c r="AC142" s="1">
        <f>AC137*0.8</f>
        <v>1600</v>
      </c>
      <c r="AD142" s="1">
        <f t="shared" ref="AD142:AM142" si="259">AD137*0.8</f>
        <v>1600</v>
      </c>
      <c r="AE142" s="1">
        <f t="shared" si="259"/>
        <v>1600</v>
      </c>
      <c r="AF142" s="1">
        <f t="shared" si="259"/>
        <v>1600</v>
      </c>
      <c r="AG142" s="1">
        <f t="shared" si="259"/>
        <v>1600</v>
      </c>
      <c r="AH142" s="1">
        <f t="shared" si="259"/>
        <v>1600</v>
      </c>
      <c r="AI142" s="1">
        <f t="shared" si="259"/>
        <v>1600</v>
      </c>
      <c r="AJ142" s="1">
        <f t="shared" si="259"/>
        <v>1600</v>
      </c>
      <c r="AK142" s="1">
        <f t="shared" si="259"/>
        <v>1600</v>
      </c>
      <c r="AL142" s="1">
        <f t="shared" si="259"/>
        <v>1600</v>
      </c>
      <c r="AM142" s="1">
        <f>AM137*0.8</f>
        <v>1600</v>
      </c>
      <c r="AN142" s="1">
        <f>AN137*0.8</f>
        <v>1600</v>
      </c>
      <c r="AO142" s="33">
        <f>AN141*0.0325+AB142</f>
        <v>915.88477499999999</v>
      </c>
    </row>
    <row r="143" spans="1:41" x14ac:dyDescent="0.25">
      <c r="A143" s="2" t="s">
        <v>23</v>
      </c>
      <c r="B143" s="2">
        <v>55000</v>
      </c>
      <c r="C143" s="2">
        <f>B147</f>
        <v>55000</v>
      </c>
      <c r="D143" s="2">
        <f t="shared" ref="D143:N143" si="260">C147</f>
        <v>54717</v>
      </c>
      <c r="E143" s="2">
        <f t="shared" si="260"/>
        <v>54441.074999999997</v>
      </c>
      <c r="F143" s="2">
        <f t="shared" si="260"/>
        <v>54172.048124999994</v>
      </c>
      <c r="G143" s="2">
        <f t="shared" si="260"/>
        <v>53909.74692187499</v>
      </c>
      <c r="H143" s="2">
        <f t="shared" si="260"/>
        <v>53654.003248828114</v>
      </c>
      <c r="I143" s="2">
        <f t="shared" si="260"/>
        <v>53404.653167607408</v>
      </c>
      <c r="J143" s="2">
        <f t="shared" si="260"/>
        <v>53161.536838417225</v>
      </c>
      <c r="K143" s="2">
        <f t="shared" si="260"/>
        <v>52924.498417456794</v>
      </c>
      <c r="L143" s="2">
        <f t="shared" si="260"/>
        <v>52693.385957020371</v>
      </c>
      <c r="M143" s="2">
        <f t="shared" si="260"/>
        <v>52468.051308094859</v>
      </c>
      <c r="N143" s="2">
        <f t="shared" si="260"/>
        <v>52248.350025392487</v>
      </c>
      <c r="O143" s="3">
        <f>N147*(1-0.0325)</f>
        <v>50343.031683328052</v>
      </c>
      <c r="P143" s="2">
        <f>O147</f>
        <v>50343.031683328052</v>
      </c>
      <c r="Q143" s="2">
        <f t="shared" ref="Q143:AA143" si="261">P147</f>
        <v>50176.455891244848</v>
      </c>
      <c r="R143" s="2">
        <f t="shared" si="261"/>
        <v>50014.044493963724</v>
      </c>
      <c r="S143" s="2">
        <f t="shared" si="261"/>
        <v>49855.693381614634</v>
      </c>
      <c r="T143" s="2">
        <f t="shared" si="261"/>
        <v>49701.301047074267</v>
      </c>
      <c r="U143" s="2">
        <f t="shared" si="261"/>
        <v>49550.768520897407</v>
      </c>
      <c r="V143" s="2">
        <f t="shared" si="261"/>
        <v>49403.999307874969</v>
      </c>
      <c r="W143" s="2">
        <f t="shared" si="261"/>
        <v>49260.899325178092</v>
      </c>
      <c r="X143" s="2">
        <f t="shared" si="261"/>
        <v>49121.376842048638</v>
      </c>
      <c r="Y143" s="2">
        <f t="shared" si="261"/>
        <v>48985.342420997418</v>
      </c>
      <c r="Z143" s="2">
        <f t="shared" si="261"/>
        <v>48852.708860472485</v>
      </c>
      <c r="AA143" s="2">
        <f t="shared" si="261"/>
        <v>48723.391138960673</v>
      </c>
      <c r="AB143" s="3">
        <f>AA147*(1-0.0325)</f>
        <v>47017.893903770841</v>
      </c>
      <c r="AC143" s="2">
        <f>AB147</f>
        <v>47017.893903770841</v>
      </c>
      <c r="AD143" s="2">
        <f t="shared" ref="AD143:AN143" si="262">AC147</f>
        <v>46934.446556176568</v>
      </c>
      <c r="AE143" s="2">
        <f t="shared" si="262"/>
        <v>46853.085392272151</v>
      </c>
      <c r="AF143" s="2">
        <f t="shared" si="262"/>
        <v>46773.75825746535</v>
      </c>
      <c r="AG143" s="2">
        <f t="shared" si="262"/>
        <v>46696.414301028715</v>
      </c>
      <c r="AH143" s="2">
        <f t="shared" si="262"/>
        <v>46621.003943502998</v>
      </c>
      <c r="AI143" s="2">
        <f t="shared" si="262"/>
        <v>46547.478844915422</v>
      </c>
      <c r="AJ143" s="2">
        <f t="shared" si="262"/>
        <v>46475.791873792536</v>
      </c>
      <c r="AK143" s="2">
        <f t="shared" si="262"/>
        <v>46405.897076947724</v>
      </c>
      <c r="AL143" s="2">
        <f t="shared" si="262"/>
        <v>46337.74965002403</v>
      </c>
      <c r="AM143" s="2">
        <f t="shared" si="262"/>
        <v>46271.305908773429</v>
      </c>
      <c r="AN143" s="2">
        <f t="shared" si="262"/>
        <v>46206.523261054092</v>
      </c>
      <c r="AO143" s="3">
        <f>AN147*(1-0.0325)</f>
        <v>44643.700973693092</v>
      </c>
    </row>
    <row r="144" spans="1:41" x14ac:dyDescent="0.25">
      <c r="A144" s="2" t="s">
        <v>26</v>
      </c>
      <c r="B144" s="2">
        <v>0</v>
      </c>
      <c r="C144" s="2">
        <f>C142*0.7</f>
        <v>1120</v>
      </c>
      <c r="D144" s="2">
        <f>D142*0.7</f>
        <v>1120</v>
      </c>
      <c r="E144" s="2">
        <f>E142*0.7</f>
        <v>1120</v>
      </c>
      <c r="F144" s="2">
        <f>F142*0.7</f>
        <v>1120</v>
      </c>
      <c r="G144" s="2">
        <f>G142*0.7</f>
        <v>1120</v>
      </c>
      <c r="H144" s="2">
        <f>H142*0.7</f>
        <v>1120</v>
      </c>
      <c r="I144" s="2">
        <f>I142*0.7</f>
        <v>1120</v>
      </c>
      <c r="J144" s="2">
        <f>J142*0.7</f>
        <v>1120</v>
      </c>
      <c r="K144" s="2">
        <f>K142*0.7</f>
        <v>1120</v>
      </c>
      <c r="L144" s="2">
        <f>L142*0.7</f>
        <v>1120</v>
      </c>
      <c r="M144" s="2">
        <f>M142*0.7</f>
        <v>1120</v>
      </c>
      <c r="N144" s="2">
        <f>N142*0.7</f>
        <v>1120</v>
      </c>
      <c r="O144" s="3">
        <v>0</v>
      </c>
      <c r="P144" s="2">
        <f>P142*0.7</f>
        <v>1120</v>
      </c>
      <c r="Q144" s="2">
        <f>Q142*0.7</f>
        <v>1120</v>
      </c>
      <c r="R144" s="2">
        <f>R142*0.7</f>
        <v>1120</v>
      </c>
      <c r="S144" s="2">
        <f>S142*0.7</f>
        <v>1120</v>
      </c>
      <c r="T144" s="2">
        <f>T142*0.7</f>
        <v>1120</v>
      </c>
      <c r="U144" s="2">
        <f>U142*0.7</f>
        <v>1120</v>
      </c>
      <c r="V144" s="2">
        <f>V142*0.7</f>
        <v>1120</v>
      </c>
      <c r="W144" s="2">
        <f>W142*0.7</f>
        <v>1120</v>
      </c>
      <c r="X144" s="2">
        <f>X142*0.7</f>
        <v>1120</v>
      </c>
      <c r="Y144" s="2">
        <f>Y142*0.7</f>
        <v>1120</v>
      </c>
      <c r="Z144" s="2">
        <f>Z142*0.7</f>
        <v>1120</v>
      </c>
      <c r="AA144" s="2">
        <f>AA142*0.7</f>
        <v>1120</v>
      </c>
      <c r="AB144" s="3">
        <v>0</v>
      </c>
      <c r="AC144" s="2">
        <f>AC142*0.7</f>
        <v>1120</v>
      </c>
      <c r="AD144" s="2">
        <f>AD142*0.7</f>
        <v>1120</v>
      </c>
      <c r="AE144" s="2">
        <f>AE142*0.7</f>
        <v>1120</v>
      </c>
      <c r="AF144" s="2">
        <f>AF142*0.7</f>
        <v>1120</v>
      </c>
      <c r="AG144" s="2">
        <f>AG142*0.7</f>
        <v>1120</v>
      </c>
      <c r="AH144" s="2">
        <f>AH142*0.7</f>
        <v>1120</v>
      </c>
      <c r="AI144" s="2">
        <f>AI142*0.7</f>
        <v>1120</v>
      </c>
      <c r="AJ144" s="2">
        <f>AJ142*0.7</f>
        <v>1120</v>
      </c>
      <c r="AK144" s="2">
        <f>AK142*0.7</f>
        <v>1120</v>
      </c>
      <c r="AL144" s="2">
        <f>AL142*0.7</f>
        <v>1120</v>
      </c>
      <c r="AM144" s="2">
        <f>AM142*0.7</f>
        <v>1120</v>
      </c>
      <c r="AN144" s="2">
        <f>AN142*0.7</f>
        <v>1120</v>
      </c>
      <c r="AO144" s="3">
        <v>0</v>
      </c>
    </row>
    <row r="145" spans="1:41" x14ac:dyDescent="0.25">
      <c r="A145" s="2" t="s">
        <v>27</v>
      </c>
      <c r="B145" s="2">
        <v>0</v>
      </c>
      <c r="C145" s="2">
        <f>C142*0.3</f>
        <v>480</v>
      </c>
      <c r="D145" s="2">
        <f>D142*0.3</f>
        <v>480</v>
      </c>
      <c r="E145" s="2">
        <f>E142*0.3</f>
        <v>480</v>
      </c>
      <c r="F145" s="2">
        <f>F142*0.3</f>
        <v>480</v>
      </c>
      <c r="G145" s="2">
        <f>G142*0.3</f>
        <v>480</v>
      </c>
      <c r="H145" s="2">
        <f>H142*0.3</f>
        <v>480</v>
      </c>
      <c r="I145" s="2">
        <f>I142*0.3</f>
        <v>480</v>
      </c>
      <c r="J145" s="2">
        <f>J142*0.3</f>
        <v>480</v>
      </c>
      <c r="K145" s="2">
        <f>K142*0.3</f>
        <v>480</v>
      </c>
      <c r="L145" s="2">
        <f>L142*0.3</f>
        <v>480</v>
      </c>
      <c r="M145" s="2">
        <f>M142*0.3</f>
        <v>480</v>
      </c>
      <c r="N145" s="2">
        <f>N142*0.3</f>
        <v>480</v>
      </c>
      <c r="O145" s="3">
        <v>0</v>
      </c>
      <c r="P145" s="2">
        <f>P142*0.3</f>
        <v>480</v>
      </c>
      <c r="Q145" s="2">
        <f>Q142*0.3</f>
        <v>480</v>
      </c>
      <c r="R145" s="2">
        <f>R142*0.3</f>
        <v>480</v>
      </c>
      <c r="S145" s="2">
        <f>S142*0.3</f>
        <v>480</v>
      </c>
      <c r="T145" s="2">
        <f>T142*0.3</f>
        <v>480</v>
      </c>
      <c r="U145" s="2">
        <f>U142*0.3</f>
        <v>480</v>
      </c>
      <c r="V145" s="2">
        <f>V142*0.3</f>
        <v>480</v>
      </c>
      <c r="W145" s="2">
        <f>W142*0.3</f>
        <v>480</v>
      </c>
      <c r="X145" s="2">
        <f>X142*0.3</f>
        <v>480</v>
      </c>
      <c r="Y145" s="2">
        <f>Y142*0.3</f>
        <v>480</v>
      </c>
      <c r="Z145" s="2">
        <f>Z142*0.3</f>
        <v>480</v>
      </c>
      <c r="AA145" s="2">
        <f>AA142*0.3</f>
        <v>480</v>
      </c>
      <c r="AB145" s="3">
        <v>0</v>
      </c>
      <c r="AC145" s="2">
        <f>AC142*0.3</f>
        <v>480</v>
      </c>
      <c r="AD145" s="2">
        <f>AD142*0.3</f>
        <v>480</v>
      </c>
      <c r="AE145" s="2">
        <f>AE142*0.3</f>
        <v>480</v>
      </c>
      <c r="AF145" s="2">
        <f>AF142*0.3</f>
        <v>480</v>
      </c>
      <c r="AG145" s="2">
        <f>AG142*0.3</f>
        <v>480</v>
      </c>
      <c r="AH145" s="2">
        <f>AH142*0.3</f>
        <v>480</v>
      </c>
      <c r="AI145" s="2">
        <f>AI142*0.3</f>
        <v>480</v>
      </c>
      <c r="AJ145" s="2">
        <f>AJ142*0.3</f>
        <v>480</v>
      </c>
      <c r="AK145" s="2">
        <f>AK142*0.3</f>
        <v>480</v>
      </c>
      <c r="AL145" s="2">
        <f>AL142*0.3</f>
        <v>480</v>
      </c>
      <c r="AM145" s="2">
        <f>AM142*0.3</f>
        <v>480</v>
      </c>
      <c r="AN145" s="2">
        <f>AN142*0.3</f>
        <v>480</v>
      </c>
      <c r="AO145" s="3">
        <v>0</v>
      </c>
    </row>
    <row r="146" spans="1:41" x14ac:dyDescent="0.25">
      <c r="A146" s="2" t="s">
        <v>24</v>
      </c>
      <c r="B146" s="2">
        <v>0</v>
      </c>
      <c r="C146" s="2">
        <f>(C143+C144)*0.025</f>
        <v>1403</v>
      </c>
      <c r="D146" s="2">
        <f t="shared" ref="D146:N146" si="263">(D143+D144)*0.025</f>
        <v>1395.9250000000002</v>
      </c>
      <c r="E146" s="2">
        <f t="shared" si="263"/>
        <v>1389.026875</v>
      </c>
      <c r="F146" s="2">
        <f t="shared" si="263"/>
        <v>1382.301203125</v>
      </c>
      <c r="G146" s="2">
        <f t="shared" si="263"/>
        <v>1375.7436730468748</v>
      </c>
      <c r="H146" s="2">
        <f t="shared" si="263"/>
        <v>1369.350081220703</v>
      </c>
      <c r="I146" s="2">
        <f t="shared" si="263"/>
        <v>1363.1163291901853</v>
      </c>
      <c r="J146" s="2">
        <f t="shared" si="263"/>
        <v>1357.0384209604308</v>
      </c>
      <c r="K146" s="2">
        <f t="shared" si="263"/>
        <v>1351.11246043642</v>
      </c>
      <c r="L146" s="2">
        <f t="shared" si="263"/>
        <v>1345.3346489255093</v>
      </c>
      <c r="M146" s="2">
        <f t="shared" si="263"/>
        <v>1339.7012827023716</v>
      </c>
      <c r="N146" s="2">
        <f t="shared" si="263"/>
        <v>1334.2087506348123</v>
      </c>
      <c r="O146" s="3">
        <f>SUM(C146:N146)</f>
        <v>16405.858725242306</v>
      </c>
      <c r="P146" s="2">
        <f>(P143+P144)*0.025</f>
        <v>1286.5757920832013</v>
      </c>
      <c r="Q146" s="2">
        <f t="shared" ref="Q146:AA146" si="264">(Q143+Q144)*0.025</f>
        <v>1282.4113972811213</v>
      </c>
      <c r="R146" s="2">
        <f t="shared" si="264"/>
        <v>1278.3511123490932</v>
      </c>
      <c r="S146" s="2">
        <f t="shared" si="264"/>
        <v>1274.3923345403659</v>
      </c>
      <c r="T146" s="2">
        <f t="shared" si="264"/>
        <v>1270.5325261768567</v>
      </c>
      <c r="U146" s="2">
        <f t="shared" si="264"/>
        <v>1266.7692130224352</v>
      </c>
      <c r="V146" s="2">
        <f t="shared" si="264"/>
        <v>1263.0999826968743</v>
      </c>
      <c r="W146" s="2">
        <f t="shared" si="264"/>
        <v>1259.5224831294524</v>
      </c>
      <c r="X146" s="2">
        <f t="shared" si="264"/>
        <v>1256.034421051216</v>
      </c>
      <c r="Y146" s="2">
        <f t="shared" si="264"/>
        <v>1252.6335605249355</v>
      </c>
      <c r="Z146" s="2">
        <f t="shared" si="264"/>
        <v>1249.3177215118121</v>
      </c>
      <c r="AA146" s="2">
        <f t="shared" si="264"/>
        <v>1246.084778474017</v>
      </c>
      <c r="AB146" s="3">
        <f>SUM(O146:AA146)</f>
        <v>31591.584048083685</v>
      </c>
      <c r="AC146" s="2">
        <f>(AC143+AC144)*0.025</f>
        <v>1203.4473475942712</v>
      </c>
      <c r="AD146" s="2">
        <f t="shared" ref="AD146:AN146" si="265">(AD143+AD144)*0.025</f>
        <v>1201.3611639044143</v>
      </c>
      <c r="AE146" s="2">
        <f t="shared" si="265"/>
        <v>1199.3271348068038</v>
      </c>
      <c r="AF146" s="2">
        <f t="shared" si="265"/>
        <v>1197.3439564366338</v>
      </c>
      <c r="AG146" s="2">
        <f t="shared" si="265"/>
        <v>1195.4103575257179</v>
      </c>
      <c r="AH146" s="2">
        <f t="shared" si="265"/>
        <v>1193.525098587575</v>
      </c>
      <c r="AI146" s="2">
        <f t="shared" si="265"/>
        <v>1191.6869711228856</v>
      </c>
      <c r="AJ146" s="2">
        <f t="shared" si="265"/>
        <v>1189.8947968448135</v>
      </c>
      <c r="AK146" s="2">
        <f t="shared" si="265"/>
        <v>1188.147426923693</v>
      </c>
      <c r="AL146" s="2">
        <f t="shared" si="265"/>
        <v>1186.4437412506009</v>
      </c>
      <c r="AM146" s="2">
        <f t="shared" si="265"/>
        <v>1184.7826477193357</v>
      </c>
      <c r="AN146" s="2">
        <f t="shared" si="265"/>
        <v>1183.1630815263522</v>
      </c>
      <c r="AO146" s="3">
        <f>SUM(AB146:AN146)</f>
        <v>45906.117772326783</v>
      </c>
    </row>
    <row r="147" spans="1:41" x14ac:dyDescent="0.25">
      <c r="A147" s="2" t="s">
        <v>25</v>
      </c>
      <c r="B147" s="2">
        <f>B143</f>
        <v>55000</v>
      </c>
      <c r="C147" s="2">
        <f>C143+C144-C146</f>
        <v>54717</v>
      </c>
      <c r="D147" s="2">
        <f t="shared" ref="D147:N147" si="266">D143+D144-D146</f>
        <v>54441.074999999997</v>
      </c>
      <c r="E147" s="2">
        <f t="shared" si="266"/>
        <v>54172.048124999994</v>
      </c>
      <c r="F147" s="2">
        <f t="shared" si="266"/>
        <v>53909.74692187499</v>
      </c>
      <c r="G147" s="2">
        <f t="shared" si="266"/>
        <v>53654.003248828114</v>
      </c>
      <c r="H147" s="2">
        <f t="shared" si="266"/>
        <v>53404.653167607408</v>
      </c>
      <c r="I147" s="2">
        <f t="shared" si="266"/>
        <v>53161.536838417225</v>
      </c>
      <c r="J147" s="2">
        <f t="shared" si="266"/>
        <v>52924.498417456794</v>
      </c>
      <c r="K147" s="2">
        <f t="shared" si="266"/>
        <v>52693.385957020371</v>
      </c>
      <c r="L147" s="2">
        <f t="shared" si="266"/>
        <v>52468.051308094859</v>
      </c>
      <c r="M147" s="2">
        <f t="shared" si="266"/>
        <v>52248.350025392487</v>
      </c>
      <c r="N147" s="2">
        <f t="shared" si="266"/>
        <v>52034.141274757676</v>
      </c>
      <c r="O147" s="3">
        <f>O143</f>
        <v>50343.031683328052</v>
      </c>
      <c r="P147" s="2">
        <f>P143+P144-P146</f>
        <v>50176.455891244848</v>
      </c>
      <c r="Q147" s="2">
        <f t="shared" ref="Q147:AA147" si="267">Q143+Q144-Q146</f>
        <v>50014.044493963724</v>
      </c>
      <c r="R147" s="2">
        <f t="shared" si="267"/>
        <v>49855.693381614634</v>
      </c>
      <c r="S147" s="2">
        <f t="shared" si="267"/>
        <v>49701.301047074267</v>
      </c>
      <c r="T147" s="2">
        <f t="shared" si="267"/>
        <v>49550.768520897407</v>
      </c>
      <c r="U147" s="2">
        <f t="shared" si="267"/>
        <v>49403.999307874969</v>
      </c>
      <c r="V147" s="2">
        <f t="shared" si="267"/>
        <v>49260.899325178092</v>
      </c>
      <c r="W147" s="2">
        <f t="shared" si="267"/>
        <v>49121.376842048638</v>
      </c>
      <c r="X147" s="2">
        <f t="shared" si="267"/>
        <v>48985.342420997418</v>
      </c>
      <c r="Y147" s="2">
        <f t="shared" si="267"/>
        <v>48852.708860472485</v>
      </c>
      <c r="Z147" s="2">
        <f t="shared" si="267"/>
        <v>48723.391138960673</v>
      </c>
      <c r="AA147" s="2">
        <f t="shared" si="267"/>
        <v>48597.306360486655</v>
      </c>
      <c r="AB147" s="3">
        <f>AB143</f>
        <v>47017.893903770841</v>
      </c>
      <c r="AC147" s="2">
        <f>AC143+AC144-AC146</f>
        <v>46934.446556176568</v>
      </c>
      <c r="AD147" s="2">
        <f t="shared" ref="AD147:AN147" si="268">AD143+AD144-AD146</f>
        <v>46853.085392272151</v>
      </c>
      <c r="AE147" s="2">
        <f t="shared" si="268"/>
        <v>46773.75825746535</v>
      </c>
      <c r="AF147" s="2">
        <f t="shared" si="268"/>
        <v>46696.414301028715</v>
      </c>
      <c r="AG147" s="2">
        <f t="shared" si="268"/>
        <v>46621.003943502998</v>
      </c>
      <c r="AH147" s="2">
        <f t="shared" si="268"/>
        <v>46547.478844915422</v>
      </c>
      <c r="AI147" s="2">
        <f t="shared" si="268"/>
        <v>46475.791873792536</v>
      </c>
      <c r="AJ147" s="2">
        <f t="shared" si="268"/>
        <v>46405.897076947724</v>
      </c>
      <c r="AK147" s="2">
        <f t="shared" si="268"/>
        <v>46337.74965002403</v>
      </c>
      <c r="AL147" s="2">
        <f t="shared" si="268"/>
        <v>46271.305908773429</v>
      </c>
      <c r="AM147" s="2">
        <f t="shared" si="268"/>
        <v>46206.523261054092</v>
      </c>
      <c r="AN147" s="2">
        <f t="shared" si="268"/>
        <v>46143.360179527743</v>
      </c>
      <c r="AO147" s="3">
        <f>AO143</f>
        <v>44643.700973693092</v>
      </c>
    </row>
    <row r="148" spans="1:41" x14ac:dyDescent="0.25">
      <c r="A148" s="1" t="s">
        <v>18</v>
      </c>
      <c r="B148" s="1">
        <v>0</v>
      </c>
      <c r="C148" s="1">
        <v>0</v>
      </c>
      <c r="D148" s="1">
        <v>0</v>
      </c>
      <c r="E148" s="1">
        <f>C145</f>
        <v>480</v>
      </c>
      <c r="F148" s="1">
        <f t="shared" ref="F148:N148" si="269">D145</f>
        <v>480</v>
      </c>
      <c r="G148" s="1">
        <f t="shared" si="269"/>
        <v>480</v>
      </c>
      <c r="H148" s="1">
        <f t="shared" si="269"/>
        <v>480</v>
      </c>
      <c r="I148" s="1">
        <f t="shared" si="269"/>
        <v>480</v>
      </c>
      <c r="J148" s="1">
        <f t="shared" si="269"/>
        <v>480</v>
      </c>
      <c r="K148" s="1">
        <f t="shared" si="269"/>
        <v>480</v>
      </c>
      <c r="L148" s="1">
        <f t="shared" si="269"/>
        <v>480</v>
      </c>
      <c r="M148" s="1">
        <f t="shared" si="269"/>
        <v>480</v>
      </c>
      <c r="N148" s="1">
        <f t="shared" si="269"/>
        <v>480</v>
      </c>
      <c r="O148" s="3">
        <f>N147*0.0325+M145*2*0.0325</f>
        <v>1722.3095914296246</v>
      </c>
      <c r="P148" s="1">
        <f>M145*(1-0.0325)</f>
        <v>464.40000000000003</v>
      </c>
      <c r="Q148" s="1">
        <f>N145*(1-0.0325)</f>
        <v>464.40000000000003</v>
      </c>
      <c r="R148" s="1">
        <f>P145</f>
        <v>480</v>
      </c>
      <c r="S148" s="1">
        <f t="shared" ref="S148:AA148" si="270">Q145</f>
        <v>480</v>
      </c>
      <c r="T148" s="1">
        <f t="shared" si="270"/>
        <v>480</v>
      </c>
      <c r="U148" s="1">
        <f t="shared" si="270"/>
        <v>480</v>
      </c>
      <c r="V148" s="1">
        <f t="shared" si="270"/>
        <v>480</v>
      </c>
      <c r="W148" s="1">
        <f t="shared" si="270"/>
        <v>480</v>
      </c>
      <c r="X148" s="1">
        <f t="shared" si="270"/>
        <v>480</v>
      </c>
      <c r="Y148" s="1">
        <f t="shared" si="270"/>
        <v>480</v>
      </c>
      <c r="Z148" s="1">
        <f t="shared" si="270"/>
        <v>480</v>
      </c>
      <c r="AA148" s="1">
        <f t="shared" si="270"/>
        <v>480</v>
      </c>
      <c r="AB148" s="3">
        <f>AA147*0.0325+O148+AA145*2*0.0325</f>
        <v>3332.9220481454404</v>
      </c>
      <c r="AC148" s="1">
        <f>Z145*(1-0.0325)</f>
        <v>464.40000000000003</v>
      </c>
      <c r="AD148" s="1">
        <f>AA145*(1-0.0325)</f>
        <v>464.40000000000003</v>
      </c>
      <c r="AE148" s="1">
        <f>AC145</f>
        <v>480</v>
      </c>
      <c r="AF148" s="1">
        <f t="shared" ref="AF148:AN148" si="271">AD145</f>
        <v>480</v>
      </c>
      <c r="AG148" s="1">
        <f t="shared" si="271"/>
        <v>480</v>
      </c>
      <c r="AH148" s="1">
        <f t="shared" si="271"/>
        <v>480</v>
      </c>
      <c r="AI148" s="1">
        <f t="shared" si="271"/>
        <v>480</v>
      </c>
      <c r="AJ148" s="1">
        <f t="shared" si="271"/>
        <v>480</v>
      </c>
      <c r="AK148" s="1">
        <f t="shared" si="271"/>
        <v>480</v>
      </c>
      <c r="AL148" s="1">
        <f t="shared" si="271"/>
        <v>480</v>
      </c>
      <c r="AM148" s="1">
        <f t="shared" si="271"/>
        <v>480</v>
      </c>
      <c r="AN148" s="1">
        <f t="shared" si="271"/>
        <v>480</v>
      </c>
      <c r="AO148" s="3">
        <f>AN147*0.0325+AB148+AN145*2*0.0325</f>
        <v>4863.7812539800916</v>
      </c>
    </row>
    <row r="149" spans="1:41" x14ac:dyDescent="0.25">
      <c r="A149" s="7" t="s">
        <v>23</v>
      </c>
      <c r="B149" s="7">
        <v>35000</v>
      </c>
      <c r="C149" s="7">
        <f>B154</f>
        <v>35000</v>
      </c>
      <c r="D149" s="7">
        <f t="shared" ref="D149:N149" si="272">C154</f>
        <v>34125</v>
      </c>
      <c r="E149" s="7">
        <f t="shared" si="272"/>
        <v>33271.875</v>
      </c>
      <c r="F149" s="7">
        <f t="shared" si="272"/>
        <v>32692.798124999998</v>
      </c>
      <c r="G149" s="7">
        <f t="shared" si="272"/>
        <v>32128.198171874999</v>
      </c>
      <c r="H149" s="7">
        <f t="shared" si="272"/>
        <v>31577.713217578126</v>
      </c>
      <c r="I149" s="7">
        <f t="shared" si="272"/>
        <v>31040.990387138674</v>
      </c>
      <c r="J149" s="7">
        <f t="shared" si="272"/>
        <v>30517.685627460207</v>
      </c>
      <c r="K149" s="7">
        <f t="shared" si="272"/>
        <v>30007.463486773704</v>
      </c>
      <c r="L149" s="7">
        <f t="shared" si="272"/>
        <v>29509.996899604361</v>
      </c>
      <c r="M149" s="7">
        <f t="shared" si="272"/>
        <v>29024.966977114251</v>
      </c>
      <c r="N149" s="7">
        <f t="shared" si="272"/>
        <v>28552.062802686396</v>
      </c>
      <c r="O149" s="11">
        <f>N154*(1-0.0325)</f>
        <v>27178.024342559111</v>
      </c>
      <c r="P149" s="7">
        <f>O154</f>
        <v>27178.024342559111</v>
      </c>
      <c r="Q149" s="7">
        <f t="shared" ref="Q149:AA149" si="273">P154</f>
        <v>26743.080333995134</v>
      </c>
      <c r="R149" s="7">
        <f t="shared" si="273"/>
        <v>26319.00992564526</v>
      </c>
      <c r="S149" s="7">
        <f t="shared" si="273"/>
        <v>25913.75467750413</v>
      </c>
      <c r="T149" s="7">
        <f t="shared" si="273"/>
        <v>25518.630810566527</v>
      </c>
      <c r="U149" s="7">
        <f t="shared" si="273"/>
        <v>25133.385040302364</v>
      </c>
      <c r="V149" s="7">
        <f t="shared" si="273"/>
        <v>24757.770414294806</v>
      </c>
      <c r="W149" s="7">
        <f t="shared" si="273"/>
        <v>24391.546153937437</v>
      </c>
      <c r="X149" s="7">
        <f t="shared" si="273"/>
        <v>24034.477500089</v>
      </c>
      <c r="Y149" s="7">
        <f t="shared" si="273"/>
        <v>23686.335562586777</v>
      </c>
      <c r="Z149" s="7">
        <f t="shared" si="273"/>
        <v>23346.897173522109</v>
      </c>
      <c r="AA149" s="7">
        <f t="shared" si="273"/>
        <v>23015.944744184057</v>
      </c>
      <c r="AB149" s="11">
        <f>AA154*(1-0.0325)</f>
        <v>21955.734976498123</v>
      </c>
      <c r="AC149" s="7">
        <f>AB154</f>
        <v>21955.734976498123</v>
      </c>
      <c r="AD149" s="7">
        <f t="shared" ref="AD149:AN149" si="274">AC154</f>
        <v>21651.348202085672</v>
      </c>
      <c r="AE149" s="7">
        <f t="shared" si="274"/>
        <v>21354.571097033531</v>
      </c>
      <c r="AF149" s="7">
        <f t="shared" si="274"/>
        <v>21073.426819607696</v>
      </c>
      <c r="AG149" s="7">
        <f t="shared" si="274"/>
        <v>20799.311149117504</v>
      </c>
      <c r="AH149" s="7">
        <f t="shared" si="274"/>
        <v>20532.048370389566</v>
      </c>
      <c r="AI149" s="7">
        <f t="shared" si="274"/>
        <v>20271.467161129829</v>
      </c>
      <c r="AJ149" s="7">
        <f t="shared" si="274"/>
        <v>20017.400482101584</v>
      </c>
      <c r="AK149" s="7">
        <f t="shared" si="274"/>
        <v>19769.685470049044</v>
      </c>
      <c r="AL149" s="7">
        <f t="shared" si="274"/>
        <v>19528.16333329782</v>
      </c>
      <c r="AM149" s="7">
        <f t="shared" si="274"/>
        <v>19292.679249965375</v>
      </c>
      <c r="AN149" s="7">
        <f t="shared" si="274"/>
        <v>19063.08226871624</v>
      </c>
      <c r="AO149" s="11">
        <f>AN154*(1-0.0325)</f>
        <v>18226.950392608389</v>
      </c>
    </row>
    <row r="150" spans="1:41" x14ac:dyDescent="0.25">
      <c r="A150" s="7" t="s">
        <v>26</v>
      </c>
      <c r="B150" s="7">
        <v>0</v>
      </c>
      <c r="C150" s="7">
        <f>C148*0.9*0.6</f>
        <v>0</v>
      </c>
      <c r="D150" s="7">
        <f t="shared" ref="D150:N150" si="275">D148*0.9*0.6</f>
        <v>0</v>
      </c>
      <c r="E150" s="7">
        <f t="shared" si="275"/>
        <v>259.2</v>
      </c>
      <c r="F150" s="7">
        <f t="shared" si="275"/>
        <v>259.2</v>
      </c>
      <c r="G150" s="7">
        <f t="shared" si="275"/>
        <v>259.2</v>
      </c>
      <c r="H150" s="7">
        <f t="shared" si="275"/>
        <v>259.2</v>
      </c>
      <c r="I150" s="7">
        <f t="shared" si="275"/>
        <v>259.2</v>
      </c>
      <c r="J150" s="7">
        <f t="shared" si="275"/>
        <v>259.2</v>
      </c>
      <c r="K150" s="7">
        <f t="shared" si="275"/>
        <v>259.2</v>
      </c>
      <c r="L150" s="7">
        <f t="shared" si="275"/>
        <v>259.2</v>
      </c>
      <c r="M150" s="7">
        <f t="shared" si="275"/>
        <v>259.2</v>
      </c>
      <c r="N150" s="7">
        <f t="shared" si="275"/>
        <v>259.2</v>
      </c>
      <c r="O150" s="11">
        <v>0</v>
      </c>
      <c r="P150" s="7">
        <f>P148*0.9*0.6</f>
        <v>250.77600000000001</v>
      </c>
      <c r="Q150" s="7">
        <f t="shared" ref="Q150:AA150" si="276">Q148*0.9*0.6</f>
        <v>250.77600000000001</v>
      </c>
      <c r="R150" s="7">
        <f t="shared" si="276"/>
        <v>259.2</v>
      </c>
      <c r="S150" s="7">
        <f t="shared" si="276"/>
        <v>259.2</v>
      </c>
      <c r="T150" s="7">
        <f t="shared" si="276"/>
        <v>259.2</v>
      </c>
      <c r="U150" s="7">
        <f t="shared" si="276"/>
        <v>259.2</v>
      </c>
      <c r="V150" s="7">
        <f t="shared" si="276"/>
        <v>259.2</v>
      </c>
      <c r="W150" s="7">
        <f t="shared" si="276"/>
        <v>259.2</v>
      </c>
      <c r="X150" s="7">
        <f t="shared" si="276"/>
        <v>259.2</v>
      </c>
      <c r="Y150" s="7">
        <f t="shared" si="276"/>
        <v>259.2</v>
      </c>
      <c r="Z150" s="7">
        <f t="shared" si="276"/>
        <v>259.2</v>
      </c>
      <c r="AA150" s="7">
        <f t="shared" si="276"/>
        <v>259.2</v>
      </c>
      <c r="AB150" s="11">
        <v>0</v>
      </c>
      <c r="AC150" s="7">
        <f>AC148*0.9*0.6</f>
        <v>250.77600000000001</v>
      </c>
      <c r="AD150" s="7">
        <f t="shared" ref="AD150:AN150" si="277">AD148*0.9*0.6</f>
        <v>250.77600000000001</v>
      </c>
      <c r="AE150" s="7">
        <f t="shared" si="277"/>
        <v>259.2</v>
      </c>
      <c r="AF150" s="7">
        <f t="shared" si="277"/>
        <v>259.2</v>
      </c>
      <c r="AG150" s="7">
        <f t="shared" si="277"/>
        <v>259.2</v>
      </c>
      <c r="AH150" s="7">
        <f t="shared" si="277"/>
        <v>259.2</v>
      </c>
      <c r="AI150" s="7">
        <f t="shared" si="277"/>
        <v>259.2</v>
      </c>
      <c r="AJ150" s="7">
        <f t="shared" si="277"/>
        <v>259.2</v>
      </c>
      <c r="AK150" s="7">
        <f t="shared" si="277"/>
        <v>259.2</v>
      </c>
      <c r="AL150" s="7">
        <f t="shared" si="277"/>
        <v>259.2</v>
      </c>
      <c r="AM150" s="7">
        <f t="shared" si="277"/>
        <v>259.2</v>
      </c>
      <c r="AN150" s="7">
        <f t="shared" si="277"/>
        <v>259.2</v>
      </c>
      <c r="AO150" s="11">
        <v>0</v>
      </c>
    </row>
    <row r="151" spans="1:41" x14ac:dyDescent="0.25">
      <c r="A151" s="7" t="s">
        <v>27</v>
      </c>
      <c r="B151" s="7">
        <v>0</v>
      </c>
      <c r="C151" s="7">
        <f>C148*0.9*0.4</f>
        <v>0</v>
      </c>
      <c r="D151" s="7">
        <f t="shared" ref="D151:N151" si="278">D148*0.9*0.4</f>
        <v>0</v>
      </c>
      <c r="E151" s="7">
        <f t="shared" si="278"/>
        <v>172.8</v>
      </c>
      <c r="F151" s="7">
        <f t="shared" si="278"/>
        <v>172.8</v>
      </c>
      <c r="G151" s="7">
        <f t="shared" si="278"/>
        <v>172.8</v>
      </c>
      <c r="H151" s="7">
        <f t="shared" si="278"/>
        <v>172.8</v>
      </c>
      <c r="I151" s="7">
        <f t="shared" si="278"/>
        <v>172.8</v>
      </c>
      <c r="J151" s="7">
        <f t="shared" si="278"/>
        <v>172.8</v>
      </c>
      <c r="K151" s="7">
        <f t="shared" si="278"/>
        <v>172.8</v>
      </c>
      <c r="L151" s="7">
        <f t="shared" si="278"/>
        <v>172.8</v>
      </c>
      <c r="M151" s="7">
        <f t="shared" si="278"/>
        <v>172.8</v>
      </c>
      <c r="N151" s="7">
        <f t="shared" si="278"/>
        <v>172.8</v>
      </c>
      <c r="O151" s="11">
        <v>0</v>
      </c>
      <c r="P151" s="7">
        <f>P148*0.9*0.4</f>
        <v>167.18400000000003</v>
      </c>
      <c r="Q151" s="7">
        <f t="shared" ref="Q151:AA151" si="279">Q148*0.9*0.4</f>
        <v>167.18400000000003</v>
      </c>
      <c r="R151" s="7">
        <f t="shared" si="279"/>
        <v>172.8</v>
      </c>
      <c r="S151" s="7">
        <f t="shared" si="279"/>
        <v>172.8</v>
      </c>
      <c r="T151" s="7">
        <f t="shared" si="279"/>
        <v>172.8</v>
      </c>
      <c r="U151" s="7">
        <f t="shared" si="279"/>
        <v>172.8</v>
      </c>
      <c r="V151" s="7">
        <f t="shared" si="279"/>
        <v>172.8</v>
      </c>
      <c r="W151" s="7">
        <f t="shared" si="279"/>
        <v>172.8</v>
      </c>
      <c r="X151" s="7">
        <f t="shared" si="279"/>
        <v>172.8</v>
      </c>
      <c r="Y151" s="7">
        <f t="shared" si="279"/>
        <v>172.8</v>
      </c>
      <c r="Z151" s="7">
        <f t="shared" si="279"/>
        <v>172.8</v>
      </c>
      <c r="AA151" s="7">
        <f t="shared" si="279"/>
        <v>172.8</v>
      </c>
      <c r="AB151" s="11">
        <v>0</v>
      </c>
      <c r="AC151" s="7">
        <f>AC148*0.9*0.4</f>
        <v>167.18400000000003</v>
      </c>
      <c r="AD151" s="7">
        <f t="shared" ref="AD151:AN151" si="280">AD148*0.9*0.4</f>
        <v>167.18400000000003</v>
      </c>
      <c r="AE151" s="7">
        <f t="shared" si="280"/>
        <v>172.8</v>
      </c>
      <c r="AF151" s="7">
        <f t="shared" si="280"/>
        <v>172.8</v>
      </c>
      <c r="AG151" s="7">
        <f t="shared" si="280"/>
        <v>172.8</v>
      </c>
      <c r="AH151" s="7">
        <f t="shared" si="280"/>
        <v>172.8</v>
      </c>
      <c r="AI151" s="7">
        <f t="shared" si="280"/>
        <v>172.8</v>
      </c>
      <c r="AJ151" s="7">
        <f t="shared" si="280"/>
        <v>172.8</v>
      </c>
      <c r="AK151" s="7">
        <f t="shared" si="280"/>
        <v>172.8</v>
      </c>
      <c r="AL151" s="7">
        <f t="shared" si="280"/>
        <v>172.8</v>
      </c>
      <c r="AM151" s="7">
        <f t="shared" si="280"/>
        <v>172.8</v>
      </c>
      <c r="AN151" s="7">
        <f t="shared" si="280"/>
        <v>172.8</v>
      </c>
      <c r="AO151" s="11">
        <v>0</v>
      </c>
    </row>
    <row r="152" spans="1:41" x14ac:dyDescent="0.25">
      <c r="A152" s="7" t="s">
        <v>28</v>
      </c>
      <c r="B152" s="7">
        <v>0</v>
      </c>
      <c r="C152" s="7">
        <f>C148*0.1</f>
        <v>0</v>
      </c>
      <c r="D152" s="7">
        <f t="shared" ref="D152:N152" si="281">D148*0.1</f>
        <v>0</v>
      </c>
      <c r="E152" s="7">
        <f t="shared" si="281"/>
        <v>48</v>
      </c>
      <c r="F152" s="7">
        <f t="shared" si="281"/>
        <v>48</v>
      </c>
      <c r="G152" s="7">
        <f t="shared" si="281"/>
        <v>48</v>
      </c>
      <c r="H152" s="7">
        <f t="shared" si="281"/>
        <v>48</v>
      </c>
      <c r="I152" s="7">
        <f t="shared" si="281"/>
        <v>48</v>
      </c>
      <c r="J152" s="7">
        <f t="shared" si="281"/>
        <v>48</v>
      </c>
      <c r="K152" s="7">
        <f t="shared" si="281"/>
        <v>48</v>
      </c>
      <c r="L152" s="7">
        <f t="shared" si="281"/>
        <v>48</v>
      </c>
      <c r="M152" s="7">
        <f t="shared" si="281"/>
        <v>48</v>
      </c>
      <c r="N152" s="7">
        <f t="shared" si="281"/>
        <v>48</v>
      </c>
      <c r="O152" s="11">
        <f>SUM(B152:N152)*(1-0.0325)</f>
        <v>464.40000000000003</v>
      </c>
      <c r="P152" s="7">
        <f>P148*0.1</f>
        <v>46.440000000000005</v>
      </c>
      <c r="Q152" s="7">
        <f t="shared" ref="Q152:AA152" si="282">Q148*0.1</f>
        <v>46.440000000000005</v>
      </c>
      <c r="R152" s="7">
        <f t="shared" si="282"/>
        <v>48</v>
      </c>
      <c r="S152" s="7">
        <f t="shared" si="282"/>
        <v>48</v>
      </c>
      <c r="T152" s="7">
        <f t="shared" si="282"/>
        <v>48</v>
      </c>
      <c r="U152" s="7">
        <f t="shared" si="282"/>
        <v>48</v>
      </c>
      <c r="V152" s="7">
        <f t="shared" si="282"/>
        <v>48</v>
      </c>
      <c r="W152" s="7">
        <f t="shared" si="282"/>
        <v>48</v>
      </c>
      <c r="X152" s="7">
        <f t="shared" si="282"/>
        <v>48</v>
      </c>
      <c r="Y152" s="7">
        <f t="shared" si="282"/>
        <v>48</v>
      </c>
      <c r="Z152" s="7">
        <f t="shared" si="282"/>
        <v>48</v>
      </c>
      <c r="AA152" s="7">
        <f t="shared" si="282"/>
        <v>48</v>
      </c>
      <c r="AB152" s="11">
        <f>SUM(O152:AA152)*(1-0.0325)</f>
        <v>1003.5684000000002</v>
      </c>
      <c r="AC152" s="7">
        <f>AC148*0.1</f>
        <v>46.440000000000005</v>
      </c>
      <c r="AD152" s="7">
        <f t="shared" ref="AD152:AN152" si="283">AD148*0.1</f>
        <v>46.440000000000005</v>
      </c>
      <c r="AE152" s="7">
        <f t="shared" si="283"/>
        <v>48</v>
      </c>
      <c r="AF152" s="7">
        <f t="shared" si="283"/>
        <v>48</v>
      </c>
      <c r="AG152" s="7">
        <f t="shared" si="283"/>
        <v>48</v>
      </c>
      <c r="AH152" s="7">
        <f t="shared" si="283"/>
        <v>48</v>
      </c>
      <c r="AI152" s="7">
        <f t="shared" si="283"/>
        <v>48</v>
      </c>
      <c r="AJ152" s="7">
        <f t="shared" si="283"/>
        <v>48</v>
      </c>
      <c r="AK152" s="7">
        <f t="shared" si="283"/>
        <v>48</v>
      </c>
      <c r="AL152" s="7">
        <f t="shared" si="283"/>
        <v>48</v>
      </c>
      <c r="AM152" s="7">
        <f t="shared" si="283"/>
        <v>48</v>
      </c>
      <c r="AN152" s="7">
        <f t="shared" si="283"/>
        <v>48</v>
      </c>
      <c r="AO152" s="11">
        <f>SUM(AB152:AN152)*(1-0.0325)</f>
        <v>1525.2138270000003</v>
      </c>
    </row>
    <row r="153" spans="1:41" x14ac:dyDescent="0.25">
      <c r="A153" s="7" t="s">
        <v>24</v>
      </c>
      <c r="B153" s="7">
        <v>0</v>
      </c>
      <c r="C153" s="7">
        <f>(C149+C150)*0.025</f>
        <v>875</v>
      </c>
      <c r="D153" s="7">
        <f t="shared" ref="D153:N153" si="284">(D149+D150)*0.025</f>
        <v>853.125</v>
      </c>
      <c r="E153" s="7">
        <f t="shared" si="284"/>
        <v>838.27687500000002</v>
      </c>
      <c r="F153" s="7">
        <f t="shared" si="284"/>
        <v>823.799953125</v>
      </c>
      <c r="G153" s="7">
        <f t="shared" si="284"/>
        <v>809.68495429687505</v>
      </c>
      <c r="H153" s="7">
        <f t="shared" si="284"/>
        <v>795.92283043945326</v>
      </c>
      <c r="I153" s="7">
        <f t="shared" si="284"/>
        <v>782.50475967846694</v>
      </c>
      <c r="J153" s="7">
        <f t="shared" si="284"/>
        <v>769.42214068650526</v>
      </c>
      <c r="K153" s="7">
        <f t="shared" si="284"/>
        <v>756.66658716934262</v>
      </c>
      <c r="L153" s="7">
        <f t="shared" si="284"/>
        <v>744.22992249010906</v>
      </c>
      <c r="M153" s="7">
        <f t="shared" si="284"/>
        <v>732.10417442785638</v>
      </c>
      <c r="N153" s="7">
        <f t="shared" si="284"/>
        <v>720.28157006715992</v>
      </c>
      <c r="O153" s="11">
        <f>SUM(B153:N153)</f>
        <v>9501.0187673807704</v>
      </c>
      <c r="P153" s="7">
        <f>(P149+P150)*0.025</f>
        <v>685.7200085639779</v>
      </c>
      <c r="Q153" s="7">
        <f t="shared" ref="Q153:AA153" si="285">(Q149+Q150)*0.025</f>
        <v>674.8464083498784</v>
      </c>
      <c r="R153" s="7">
        <f t="shared" si="285"/>
        <v>664.45524814113151</v>
      </c>
      <c r="S153" s="7">
        <f t="shared" si="285"/>
        <v>654.32386693760327</v>
      </c>
      <c r="T153" s="7">
        <f t="shared" si="285"/>
        <v>644.44577026416323</v>
      </c>
      <c r="U153" s="7">
        <f t="shared" si="285"/>
        <v>634.81462600755913</v>
      </c>
      <c r="V153" s="7">
        <f t="shared" si="285"/>
        <v>625.42426035737026</v>
      </c>
      <c r="W153" s="7">
        <f t="shared" si="285"/>
        <v>616.26865384843597</v>
      </c>
      <c r="X153" s="7">
        <f t="shared" si="285"/>
        <v>607.34193750222505</v>
      </c>
      <c r="Y153" s="7">
        <f t="shared" si="285"/>
        <v>598.63838906466947</v>
      </c>
      <c r="Z153" s="7">
        <f t="shared" si="285"/>
        <v>590.1524293380528</v>
      </c>
      <c r="AA153" s="7">
        <f t="shared" si="285"/>
        <v>581.87861860460146</v>
      </c>
      <c r="AB153" s="11">
        <f>SUM(O153:AA153)</f>
        <v>17079.32898436044</v>
      </c>
      <c r="AC153" s="7">
        <f>(AC149+AC150)*0.025</f>
        <v>555.16277441245313</v>
      </c>
      <c r="AD153" s="7">
        <f t="shared" ref="AD153:AN153" si="286">(AD149+AD150)*0.025</f>
        <v>547.55310505214186</v>
      </c>
      <c r="AE153" s="7">
        <f t="shared" si="286"/>
        <v>540.3442774258383</v>
      </c>
      <c r="AF153" s="7">
        <f t="shared" si="286"/>
        <v>533.31567049019247</v>
      </c>
      <c r="AG153" s="7">
        <f t="shared" si="286"/>
        <v>526.46277872793769</v>
      </c>
      <c r="AH153" s="7">
        <f t="shared" si="286"/>
        <v>519.78120925973917</v>
      </c>
      <c r="AI153" s="7">
        <f t="shared" si="286"/>
        <v>513.26667902824579</v>
      </c>
      <c r="AJ153" s="7">
        <f t="shared" si="286"/>
        <v>506.91501205253962</v>
      </c>
      <c r="AK153" s="7">
        <f t="shared" si="286"/>
        <v>500.72213675122612</v>
      </c>
      <c r="AL153" s="7">
        <f t="shared" si="286"/>
        <v>494.68408333244554</v>
      </c>
      <c r="AM153" s="7">
        <f t="shared" si="286"/>
        <v>488.79698124913443</v>
      </c>
      <c r="AN153" s="7">
        <f t="shared" si="286"/>
        <v>483.05705671790605</v>
      </c>
      <c r="AO153" s="11">
        <f>SUM(AB153:AN153)</f>
        <v>23289.390748860242</v>
      </c>
    </row>
    <row r="154" spans="1:41" x14ac:dyDescent="0.25">
      <c r="A154" s="7" t="s">
        <v>25</v>
      </c>
      <c r="B154" s="7">
        <f>B149</f>
        <v>35000</v>
      </c>
      <c r="C154" s="7">
        <f>(C149+C150)-C153</f>
        <v>34125</v>
      </c>
      <c r="D154" s="7">
        <f t="shared" ref="D154:N154" si="287">(D149+D150)-D153</f>
        <v>33271.875</v>
      </c>
      <c r="E154" s="7">
        <f t="shared" si="287"/>
        <v>32692.798124999998</v>
      </c>
      <c r="F154" s="7">
        <f t="shared" si="287"/>
        <v>32128.198171874999</v>
      </c>
      <c r="G154" s="7">
        <f t="shared" si="287"/>
        <v>31577.713217578126</v>
      </c>
      <c r="H154" s="7">
        <f t="shared" si="287"/>
        <v>31040.990387138674</v>
      </c>
      <c r="I154" s="7">
        <f t="shared" si="287"/>
        <v>30517.685627460207</v>
      </c>
      <c r="J154" s="7">
        <f t="shared" si="287"/>
        <v>30007.463486773704</v>
      </c>
      <c r="K154" s="7">
        <f t="shared" si="287"/>
        <v>29509.996899604361</v>
      </c>
      <c r="L154" s="7">
        <f t="shared" si="287"/>
        <v>29024.966977114251</v>
      </c>
      <c r="M154" s="7">
        <f t="shared" si="287"/>
        <v>28552.062802686396</v>
      </c>
      <c r="N154" s="7">
        <f t="shared" si="287"/>
        <v>28090.981232619237</v>
      </c>
      <c r="O154" s="11">
        <f>O149</f>
        <v>27178.024342559111</v>
      </c>
      <c r="P154" s="7">
        <f>(P149+P150)-P153</f>
        <v>26743.080333995134</v>
      </c>
      <c r="Q154" s="7">
        <f t="shared" ref="Q154:AA154" si="288">(Q149+Q150)-Q153</f>
        <v>26319.00992564526</v>
      </c>
      <c r="R154" s="7">
        <f t="shared" si="288"/>
        <v>25913.75467750413</v>
      </c>
      <c r="S154" s="7">
        <f t="shared" si="288"/>
        <v>25518.630810566527</v>
      </c>
      <c r="T154" s="7">
        <f t="shared" si="288"/>
        <v>25133.385040302364</v>
      </c>
      <c r="U154" s="7">
        <f t="shared" si="288"/>
        <v>24757.770414294806</v>
      </c>
      <c r="V154" s="7">
        <f t="shared" si="288"/>
        <v>24391.546153937437</v>
      </c>
      <c r="W154" s="7">
        <f t="shared" si="288"/>
        <v>24034.477500089</v>
      </c>
      <c r="X154" s="7">
        <f t="shared" si="288"/>
        <v>23686.335562586777</v>
      </c>
      <c r="Y154" s="7">
        <f t="shared" si="288"/>
        <v>23346.897173522109</v>
      </c>
      <c r="Z154" s="7">
        <f t="shared" si="288"/>
        <v>23015.944744184057</v>
      </c>
      <c r="AA154" s="7">
        <f t="shared" si="288"/>
        <v>22693.266125579456</v>
      </c>
      <c r="AB154" s="11">
        <f>AB149</f>
        <v>21955.734976498123</v>
      </c>
      <c r="AC154" s="7">
        <f>(AC149+AC150)-AC153</f>
        <v>21651.348202085672</v>
      </c>
      <c r="AD154" s="7">
        <f t="shared" ref="AD154:AN154" si="289">(AD149+AD150)-AD153</f>
        <v>21354.571097033531</v>
      </c>
      <c r="AE154" s="7">
        <f t="shared" si="289"/>
        <v>21073.426819607696</v>
      </c>
      <c r="AF154" s="7">
        <f t="shared" si="289"/>
        <v>20799.311149117504</v>
      </c>
      <c r="AG154" s="7">
        <f t="shared" si="289"/>
        <v>20532.048370389566</v>
      </c>
      <c r="AH154" s="7">
        <f t="shared" si="289"/>
        <v>20271.467161129829</v>
      </c>
      <c r="AI154" s="7">
        <f t="shared" si="289"/>
        <v>20017.400482101584</v>
      </c>
      <c r="AJ154" s="7">
        <f t="shared" si="289"/>
        <v>19769.685470049044</v>
      </c>
      <c r="AK154" s="7">
        <f t="shared" si="289"/>
        <v>19528.16333329782</v>
      </c>
      <c r="AL154" s="7">
        <f t="shared" si="289"/>
        <v>19292.679249965375</v>
      </c>
      <c r="AM154" s="7">
        <f t="shared" si="289"/>
        <v>19063.08226871624</v>
      </c>
      <c r="AN154" s="7">
        <f t="shared" si="289"/>
        <v>18839.225211998335</v>
      </c>
      <c r="AO154" s="11">
        <f>AO149</f>
        <v>18226.950392608389</v>
      </c>
    </row>
    <row r="155" spans="1:41" x14ac:dyDescent="0.25">
      <c r="A155" s="1" t="s">
        <v>18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f>E151</f>
        <v>172.8</v>
      </c>
      <c r="I155" s="1">
        <f t="shared" ref="I155:N155" si="290">F151</f>
        <v>172.8</v>
      </c>
      <c r="J155" s="1">
        <f t="shared" si="290"/>
        <v>172.8</v>
      </c>
      <c r="K155" s="1">
        <f t="shared" si="290"/>
        <v>172.8</v>
      </c>
      <c r="L155" s="1">
        <f t="shared" si="290"/>
        <v>172.8</v>
      </c>
      <c r="M155" s="1">
        <f t="shared" si="290"/>
        <v>172.8</v>
      </c>
      <c r="N155" s="1">
        <f t="shared" si="290"/>
        <v>172.8</v>
      </c>
      <c r="O155" s="11">
        <f>N154*0.0325+N155*3*0.0325+SUM(B152:N152)*(0.0325)</f>
        <v>945.40489006012524</v>
      </c>
      <c r="P155" s="1">
        <f>L151*(1-0.0325)</f>
        <v>167.18400000000003</v>
      </c>
      <c r="Q155" s="1">
        <f t="shared" ref="Q155" si="291">M151*(1-0.0325)</f>
        <v>167.18400000000003</v>
      </c>
      <c r="R155" s="1">
        <f>N151*(1-0.0325)</f>
        <v>167.18400000000003</v>
      </c>
      <c r="S155" s="1">
        <f>P151</f>
        <v>167.18400000000003</v>
      </c>
      <c r="T155" s="1">
        <f t="shared" ref="T155:AA155" si="292">Q151</f>
        <v>167.18400000000003</v>
      </c>
      <c r="U155" s="1">
        <f t="shared" si="292"/>
        <v>172.8</v>
      </c>
      <c r="V155" s="1">
        <f t="shared" si="292"/>
        <v>172.8</v>
      </c>
      <c r="W155" s="1">
        <f t="shared" si="292"/>
        <v>172.8</v>
      </c>
      <c r="X155" s="1">
        <f t="shared" si="292"/>
        <v>172.8</v>
      </c>
      <c r="Y155" s="1">
        <f t="shared" si="292"/>
        <v>172.8</v>
      </c>
      <c r="Z155" s="1">
        <f t="shared" si="292"/>
        <v>172.8</v>
      </c>
      <c r="AA155" s="1">
        <f t="shared" si="292"/>
        <v>172.8</v>
      </c>
      <c r="AB155" s="11">
        <f>AA154*0.0325+O155+AA155*3*0.0325+SUM(O152:AA152)*(0.0325)</f>
        <v>1733.4956391414576</v>
      </c>
      <c r="AC155" s="1">
        <f>Y151*(1-0.0325)</f>
        <v>167.18400000000003</v>
      </c>
      <c r="AD155" s="1">
        <f t="shared" ref="AD155" si="293">Z151*(1-0.0325)</f>
        <v>167.18400000000003</v>
      </c>
      <c r="AE155" s="1">
        <f>AA151*(1-0.0325)</f>
        <v>167.18400000000003</v>
      </c>
      <c r="AF155" s="1">
        <f>AC151</f>
        <v>167.18400000000003</v>
      </c>
      <c r="AG155" s="1">
        <f t="shared" ref="AG155:AN155" si="294">AD151</f>
        <v>167.18400000000003</v>
      </c>
      <c r="AH155" s="1">
        <f t="shared" si="294"/>
        <v>172.8</v>
      </c>
      <c r="AI155" s="1">
        <f t="shared" si="294"/>
        <v>172.8</v>
      </c>
      <c r="AJ155" s="1">
        <f t="shared" si="294"/>
        <v>172.8</v>
      </c>
      <c r="AK155" s="1">
        <f t="shared" si="294"/>
        <v>172.8</v>
      </c>
      <c r="AL155" s="1">
        <f t="shared" si="294"/>
        <v>172.8</v>
      </c>
      <c r="AM155" s="1">
        <f t="shared" si="294"/>
        <v>172.8</v>
      </c>
      <c r="AN155" s="1">
        <f t="shared" si="294"/>
        <v>172.8</v>
      </c>
      <c r="AO155" s="11">
        <f>AN154*0.0325+AB155+AN155*3*0.0325+SUM(AB152:AN152)*(0.0325)</f>
        <v>2413.8530315314038</v>
      </c>
    </row>
    <row r="156" spans="1:41" x14ac:dyDescent="0.25">
      <c r="A156" s="8" t="s">
        <v>23</v>
      </c>
      <c r="B156" s="8">
        <v>18000</v>
      </c>
      <c r="C156" s="8">
        <f>B160</f>
        <v>18000</v>
      </c>
      <c r="D156" s="8">
        <f t="shared" ref="D156:N156" si="295">C160</f>
        <v>17550</v>
      </c>
      <c r="E156" s="8">
        <f t="shared" si="295"/>
        <v>17111.25</v>
      </c>
      <c r="F156" s="8">
        <f t="shared" si="295"/>
        <v>16683.46875</v>
      </c>
      <c r="G156" s="8">
        <f t="shared" si="295"/>
        <v>16266.382031249999</v>
      </c>
      <c r="H156" s="8">
        <f t="shared" si="295"/>
        <v>15859.722480468748</v>
      </c>
      <c r="I156" s="8">
        <f t="shared" si="295"/>
        <v>15598.013418457029</v>
      </c>
      <c r="J156" s="8">
        <f t="shared" si="295"/>
        <v>15342.847082995602</v>
      </c>
      <c r="K156" s="8">
        <f t="shared" si="295"/>
        <v>15094.059905920712</v>
      </c>
      <c r="L156" s="8">
        <f t="shared" si="295"/>
        <v>14851.492408272694</v>
      </c>
      <c r="M156" s="8">
        <f t="shared" si="295"/>
        <v>14614.989098065877</v>
      </c>
      <c r="N156" s="8">
        <f t="shared" si="295"/>
        <v>14384.39837061423</v>
      </c>
      <c r="O156" s="13">
        <f>N160*(1-0.0325)</f>
        <v>13699.386307980036</v>
      </c>
      <c r="P156" s="8">
        <f>O160</f>
        <v>13699.386307980036</v>
      </c>
      <c r="Q156" s="8">
        <f t="shared" ref="Q156:AA156" si="296">P160</f>
        <v>13487.305170280535</v>
      </c>
      <c r="R156" s="8">
        <f t="shared" si="296"/>
        <v>13280.526061023522</v>
      </c>
      <c r="S156" s="8">
        <f t="shared" si="296"/>
        <v>13078.916429497933</v>
      </c>
      <c r="T156" s="8">
        <f t="shared" si="296"/>
        <v>12882.347038760485</v>
      </c>
      <c r="U156" s="8">
        <f t="shared" si="296"/>
        <v>12690.691882791472</v>
      </c>
      <c r="V156" s="8">
        <f t="shared" si="296"/>
        <v>12508.208585721686</v>
      </c>
      <c r="W156" s="8">
        <f t="shared" si="296"/>
        <v>12330.287371078644</v>
      </c>
      <c r="X156" s="8">
        <f t="shared" si="296"/>
        <v>12156.814186801677</v>
      </c>
      <c r="Y156" s="8">
        <f t="shared" si="296"/>
        <v>11987.677832131636</v>
      </c>
      <c r="Z156" s="8">
        <f t="shared" si="296"/>
        <v>11822.769886328344</v>
      </c>
      <c r="AA156" s="8">
        <f t="shared" si="296"/>
        <v>11661.984639170136</v>
      </c>
      <c r="AB156" s="13">
        <f>AA160*(1-0.0325)</f>
        <v>11131.299404937179</v>
      </c>
      <c r="AC156" s="8">
        <f>AB160</f>
        <v>11131.299404937179</v>
      </c>
      <c r="AD156" s="8">
        <f t="shared" ref="AD156:AN156" si="297">AC160</f>
        <v>10983.42043981375</v>
      </c>
      <c r="AE156" s="8">
        <f t="shared" si="297"/>
        <v>10839.238448818405</v>
      </c>
      <c r="AF156" s="8">
        <f t="shared" si="297"/>
        <v>10698.661007597944</v>
      </c>
      <c r="AG156" s="8">
        <f t="shared" si="297"/>
        <v>10561.598002407996</v>
      </c>
      <c r="AH156" s="8">
        <f t="shared" si="297"/>
        <v>10427.961572347796</v>
      </c>
      <c r="AI156" s="8">
        <f t="shared" si="297"/>
        <v>10302.046533039102</v>
      </c>
      <c r="AJ156" s="8">
        <f t="shared" si="297"/>
        <v>10179.279369713124</v>
      </c>
      <c r="AK156" s="8">
        <f t="shared" si="297"/>
        <v>10059.581385470296</v>
      </c>
      <c r="AL156" s="8">
        <f t="shared" si="297"/>
        <v>9942.8758508335377</v>
      </c>
      <c r="AM156" s="8">
        <f t="shared" si="297"/>
        <v>9829.0879545626995</v>
      </c>
      <c r="AN156" s="8">
        <f t="shared" si="297"/>
        <v>9718.1447556986313</v>
      </c>
      <c r="AO156" s="13">
        <f>AN160*(1-0.0325)</f>
        <v>9297.6509448599663</v>
      </c>
    </row>
    <row r="157" spans="1:41" x14ac:dyDescent="0.25">
      <c r="A157" s="8" t="s">
        <v>26</v>
      </c>
      <c r="B157" s="8">
        <v>0</v>
      </c>
      <c r="C157" s="8">
        <f>C155*0.8</f>
        <v>0</v>
      </c>
      <c r="D157" s="8">
        <f t="shared" ref="D157:N157" si="298">D155*0.8</f>
        <v>0</v>
      </c>
      <c r="E157" s="8">
        <f t="shared" si="298"/>
        <v>0</v>
      </c>
      <c r="F157" s="8">
        <f t="shared" si="298"/>
        <v>0</v>
      </c>
      <c r="G157" s="8">
        <f t="shared" si="298"/>
        <v>0</v>
      </c>
      <c r="H157" s="8">
        <f t="shared" si="298"/>
        <v>138.24</v>
      </c>
      <c r="I157" s="8">
        <f t="shared" si="298"/>
        <v>138.24</v>
      </c>
      <c r="J157" s="8">
        <f t="shared" si="298"/>
        <v>138.24</v>
      </c>
      <c r="K157" s="8">
        <f t="shared" si="298"/>
        <v>138.24</v>
      </c>
      <c r="L157" s="8">
        <f t="shared" si="298"/>
        <v>138.24</v>
      </c>
      <c r="M157" s="8">
        <f t="shared" si="298"/>
        <v>138.24</v>
      </c>
      <c r="N157" s="8">
        <f t="shared" si="298"/>
        <v>138.24</v>
      </c>
      <c r="O157" s="13">
        <v>0</v>
      </c>
      <c r="P157" s="8">
        <f>P155*0.8</f>
        <v>133.74720000000002</v>
      </c>
      <c r="Q157" s="8">
        <f t="shared" ref="Q157:AA157" si="299">Q155*0.8</f>
        <v>133.74720000000002</v>
      </c>
      <c r="R157" s="8">
        <f t="shared" si="299"/>
        <v>133.74720000000002</v>
      </c>
      <c r="S157" s="8">
        <f t="shared" si="299"/>
        <v>133.74720000000002</v>
      </c>
      <c r="T157" s="8">
        <f t="shared" si="299"/>
        <v>133.74720000000002</v>
      </c>
      <c r="U157" s="8">
        <f t="shared" si="299"/>
        <v>138.24</v>
      </c>
      <c r="V157" s="8">
        <f t="shared" si="299"/>
        <v>138.24</v>
      </c>
      <c r="W157" s="8">
        <f t="shared" si="299"/>
        <v>138.24</v>
      </c>
      <c r="X157" s="8">
        <f t="shared" si="299"/>
        <v>138.24</v>
      </c>
      <c r="Y157" s="8">
        <f t="shared" si="299"/>
        <v>138.24</v>
      </c>
      <c r="Z157" s="8">
        <f t="shared" si="299"/>
        <v>138.24</v>
      </c>
      <c r="AA157" s="8">
        <f t="shared" si="299"/>
        <v>138.24</v>
      </c>
      <c r="AB157" s="13">
        <v>0</v>
      </c>
      <c r="AC157" s="8">
        <f>AC155*0.8</f>
        <v>133.74720000000002</v>
      </c>
      <c r="AD157" s="8">
        <f t="shared" ref="AD157:AN157" si="300">AD155*0.8</f>
        <v>133.74720000000002</v>
      </c>
      <c r="AE157" s="8">
        <f t="shared" si="300"/>
        <v>133.74720000000002</v>
      </c>
      <c r="AF157" s="8">
        <f t="shared" si="300"/>
        <v>133.74720000000002</v>
      </c>
      <c r="AG157" s="8">
        <f t="shared" si="300"/>
        <v>133.74720000000002</v>
      </c>
      <c r="AH157" s="8">
        <f t="shared" si="300"/>
        <v>138.24</v>
      </c>
      <c r="AI157" s="8">
        <f t="shared" si="300"/>
        <v>138.24</v>
      </c>
      <c r="AJ157" s="8">
        <f t="shared" si="300"/>
        <v>138.24</v>
      </c>
      <c r="AK157" s="8">
        <f t="shared" si="300"/>
        <v>138.24</v>
      </c>
      <c r="AL157" s="8">
        <f t="shared" si="300"/>
        <v>138.24</v>
      </c>
      <c r="AM157" s="8">
        <f t="shared" si="300"/>
        <v>138.24</v>
      </c>
      <c r="AN157" s="8">
        <f t="shared" si="300"/>
        <v>138.24</v>
      </c>
      <c r="AO157" s="13">
        <v>0</v>
      </c>
    </row>
    <row r="158" spans="1:41" x14ac:dyDescent="0.25">
      <c r="A158" s="8" t="s">
        <v>28</v>
      </c>
      <c r="B158" s="8">
        <v>0</v>
      </c>
      <c r="C158" s="8">
        <f>C155*0.2</f>
        <v>0</v>
      </c>
      <c r="D158" s="8">
        <f t="shared" ref="D158:N158" si="301">D155*0.2</f>
        <v>0</v>
      </c>
      <c r="E158" s="8">
        <f t="shared" si="301"/>
        <v>0</v>
      </c>
      <c r="F158" s="8">
        <f t="shared" si="301"/>
        <v>0</v>
      </c>
      <c r="G158" s="8">
        <f t="shared" si="301"/>
        <v>0</v>
      </c>
      <c r="H158" s="8">
        <f t="shared" si="301"/>
        <v>34.56</v>
      </c>
      <c r="I158" s="8">
        <f t="shared" si="301"/>
        <v>34.56</v>
      </c>
      <c r="J158" s="8">
        <f t="shared" si="301"/>
        <v>34.56</v>
      </c>
      <c r="K158" s="8">
        <f t="shared" si="301"/>
        <v>34.56</v>
      </c>
      <c r="L158" s="8">
        <f t="shared" si="301"/>
        <v>34.56</v>
      </c>
      <c r="M158" s="8">
        <f t="shared" si="301"/>
        <v>34.56</v>
      </c>
      <c r="N158" s="8">
        <f t="shared" si="301"/>
        <v>34.56</v>
      </c>
      <c r="O158" s="13">
        <f>SUM(B158:N158)*(1-0.0325)</f>
        <v>234.05760000000001</v>
      </c>
      <c r="P158" s="8">
        <f>P155*0.2</f>
        <v>33.436800000000005</v>
      </c>
      <c r="Q158" s="8">
        <f t="shared" ref="Q158:AA158" si="302">Q155*0.2</f>
        <v>33.436800000000005</v>
      </c>
      <c r="R158" s="8">
        <f t="shared" si="302"/>
        <v>33.436800000000005</v>
      </c>
      <c r="S158" s="8">
        <f t="shared" si="302"/>
        <v>33.436800000000005</v>
      </c>
      <c r="T158" s="8">
        <f t="shared" si="302"/>
        <v>33.436800000000005</v>
      </c>
      <c r="U158" s="8">
        <f t="shared" si="302"/>
        <v>34.56</v>
      </c>
      <c r="V158" s="8">
        <f t="shared" si="302"/>
        <v>34.56</v>
      </c>
      <c r="W158" s="8">
        <f t="shared" si="302"/>
        <v>34.56</v>
      </c>
      <c r="X158" s="8">
        <f t="shared" si="302"/>
        <v>34.56</v>
      </c>
      <c r="Y158" s="8">
        <f t="shared" si="302"/>
        <v>34.56</v>
      </c>
      <c r="Z158" s="8">
        <f t="shared" si="302"/>
        <v>34.56</v>
      </c>
      <c r="AA158" s="8">
        <f t="shared" si="302"/>
        <v>34.56</v>
      </c>
      <c r="AB158" s="13">
        <f>SUM(O158:AA158)*(1-0.0325)</f>
        <v>622.25884799999994</v>
      </c>
      <c r="AC158" s="8">
        <f>AC155*0.2</f>
        <v>33.436800000000005</v>
      </c>
      <c r="AD158" s="8">
        <f t="shared" ref="AD158:AN158" si="303">AD155*0.2</f>
        <v>33.436800000000005</v>
      </c>
      <c r="AE158" s="8">
        <f t="shared" si="303"/>
        <v>33.436800000000005</v>
      </c>
      <c r="AF158" s="8">
        <f t="shared" si="303"/>
        <v>33.436800000000005</v>
      </c>
      <c r="AG158" s="8">
        <f t="shared" si="303"/>
        <v>33.436800000000005</v>
      </c>
      <c r="AH158" s="8">
        <f t="shared" si="303"/>
        <v>34.56</v>
      </c>
      <c r="AI158" s="8">
        <f t="shared" si="303"/>
        <v>34.56</v>
      </c>
      <c r="AJ158" s="8">
        <f t="shared" si="303"/>
        <v>34.56</v>
      </c>
      <c r="AK158" s="8">
        <f t="shared" si="303"/>
        <v>34.56</v>
      </c>
      <c r="AL158" s="8">
        <f t="shared" si="303"/>
        <v>34.56</v>
      </c>
      <c r="AM158" s="8">
        <f t="shared" si="303"/>
        <v>34.56</v>
      </c>
      <c r="AN158" s="8">
        <f t="shared" si="303"/>
        <v>34.56</v>
      </c>
      <c r="AO158" s="13">
        <f>SUM(AB158:AN158)*(1-0.0325)</f>
        <v>997.84355543999936</v>
      </c>
    </row>
    <row r="159" spans="1:41" x14ac:dyDescent="0.25">
      <c r="A159" s="8" t="s">
        <v>24</v>
      </c>
      <c r="B159" s="8">
        <v>0</v>
      </c>
      <c r="C159" s="8">
        <f>(C156+C157)*0.025</f>
        <v>450</v>
      </c>
      <c r="D159" s="8">
        <f t="shared" ref="D159:N159" si="304">(D156+D157)*0.025</f>
        <v>438.75</v>
      </c>
      <c r="E159" s="8">
        <f t="shared" si="304"/>
        <v>427.78125</v>
      </c>
      <c r="F159" s="8">
        <f t="shared" si="304"/>
        <v>417.08671875000005</v>
      </c>
      <c r="G159" s="8">
        <f t="shared" si="304"/>
        <v>406.65955078125</v>
      </c>
      <c r="H159" s="8">
        <f t="shared" si="304"/>
        <v>399.94906201171875</v>
      </c>
      <c r="I159" s="8">
        <f t="shared" si="304"/>
        <v>393.40633546142573</v>
      </c>
      <c r="J159" s="8">
        <f t="shared" si="304"/>
        <v>387.02717707489006</v>
      </c>
      <c r="K159" s="8">
        <f t="shared" si="304"/>
        <v>380.80749764801783</v>
      </c>
      <c r="L159" s="8">
        <f t="shared" si="304"/>
        <v>374.74331020681734</v>
      </c>
      <c r="M159" s="8">
        <f t="shared" si="304"/>
        <v>368.83072745164691</v>
      </c>
      <c r="N159" s="8">
        <f t="shared" si="304"/>
        <v>363.06595926535579</v>
      </c>
      <c r="O159" s="13">
        <f>SUM(B159:N159)</f>
        <v>4808.1075886511226</v>
      </c>
      <c r="P159" s="8">
        <f>(P156+P157)*0.025</f>
        <v>345.82833769950093</v>
      </c>
      <c r="Q159" s="8">
        <f t="shared" ref="Q159:AA159" si="305">(Q156+Q157)*0.025</f>
        <v>340.52630925701339</v>
      </c>
      <c r="R159" s="8">
        <f t="shared" si="305"/>
        <v>335.35683152558806</v>
      </c>
      <c r="S159" s="8">
        <f t="shared" si="305"/>
        <v>330.31659073744834</v>
      </c>
      <c r="T159" s="8">
        <f t="shared" si="305"/>
        <v>325.40235596901215</v>
      </c>
      <c r="U159" s="8">
        <f t="shared" si="305"/>
        <v>320.72329706978684</v>
      </c>
      <c r="V159" s="8">
        <f t="shared" si="305"/>
        <v>316.16121464304217</v>
      </c>
      <c r="W159" s="8">
        <f t="shared" si="305"/>
        <v>311.7131842769661</v>
      </c>
      <c r="X159" s="8">
        <f t="shared" si="305"/>
        <v>307.37635467004196</v>
      </c>
      <c r="Y159" s="8">
        <f t="shared" si="305"/>
        <v>303.1479458032909</v>
      </c>
      <c r="Z159" s="8">
        <f t="shared" si="305"/>
        <v>299.02524715820863</v>
      </c>
      <c r="AA159" s="8">
        <f t="shared" si="305"/>
        <v>295.00561597925338</v>
      </c>
      <c r="AB159" s="13">
        <f>SUM(O159:AA159)</f>
        <v>8638.690873440275</v>
      </c>
      <c r="AC159" s="8">
        <f>(AC156+AC157)*0.025</f>
        <v>281.62616512342947</v>
      </c>
      <c r="AD159" s="8">
        <f t="shared" ref="AD159:AN159" si="306">(AD156+AD157)*0.025</f>
        <v>277.92919099534373</v>
      </c>
      <c r="AE159" s="8">
        <f t="shared" si="306"/>
        <v>274.32464122046014</v>
      </c>
      <c r="AF159" s="8">
        <f t="shared" si="306"/>
        <v>270.81020518994859</v>
      </c>
      <c r="AG159" s="8">
        <f t="shared" si="306"/>
        <v>267.38363006019989</v>
      </c>
      <c r="AH159" s="8">
        <f t="shared" si="306"/>
        <v>264.15503930869494</v>
      </c>
      <c r="AI159" s="8">
        <f t="shared" si="306"/>
        <v>261.00716332597756</v>
      </c>
      <c r="AJ159" s="8">
        <f t="shared" si="306"/>
        <v>257.93798424282812</v>
      </c>
      <c r="AK159" s="8">
        <f t="shared" si="306"/>
        <v>254.9455346367574</v>
      </c>
      <c r="AL159" s="8">
        <f t="shared" si="306"/>
        <v>252.02789627083845</v>
      </c>
      <c r="AM159" s="8">
        <f t="shared" si="306"/>
        <v>249.18319886406749</v>
      </c>
      <c r="AN159" s="8">
        <f t="shared" si="306"/>
        <v>246.4096188924658</v>
      </c>
      <c r="AO159" s="13">
        <f>SUM(AB159:AN159)</f>
        <v>11796.431141571285</v>
      </c>
    </row>
    <row r="160" spans="1:41" x14ac:dyDescent="0.25">
      <c r="A160" s="8" t="s">
        <v>25</v>
      </c>
      <c r="B160" s="8">
        <f>B156</f>
        <v>18000</v>
      </c>
      <c r="C160" s="8">
        <f>(C156+C157)-C159</f>
        <v>17550</v>
      </c>
      <c r="D160" s="8">
        <f t="shared" ref="D160:N160" si="307">(D156+D157)-D159</f>
        <v>17111.25</v>
      </c>
      <c r="E160" s="8">
        <f t="shared" si="307"/>
        <v>16683.46875</v>
      </c>
      <c r="F160" s="8">
        <f t="shared" si="307"/>
        <v>16266.382031249999</v>
      </c>
      <c r="G160" s="8">
        <f t="shared" si="307"/>
        <v>15859.722480468748</v>
      </c>
      <c r="H160" s="8">
        <f t="shared" si="307"/>
        <v>15598.013418457029</v>
      </c>
      <c r="I160" s="8">
        <f t="shared" si="307"/>
        <v>15342.847082995602</v>
      </c>
      <c r="J160" s="8">
        <f t="shared" si="307"/>
        <v>15094.059905920712</v>
      </c>
      <c r="K160" s="8">
        <f t="shared" si="307"/>
        <v>14851.492408272694</v>
      </c>
      <c r="L160" s="8">
        <f t="shared" si="307"/>
        <v>14614.989098065877</v>
      </c>
      <c r="M160" s="8">
        <f t="shared" si="307"/>
        <v>14384.39837061423</v>
      </c>
      <c r="N160" s="8">
        <f t="shared" si="307"/>
        <v>14159.572411348874</v>
      </c>
      <c r="O160" s="13">
        <f>O156</f>
        <v>13699.386307980036</v>
      </c>
      <c r="P160" s="8">
        <f>(P156+P157)-P159</f>
        <v>13487.305170280535</v>
      </c>
      <c r="Q160" s="8">
        <f t="shared" ref="Q160:AA160" si="308">(Q156+Q157)-Q159</f>
        <v>13280.526061023522</v>
      </c>
      <c r="R160" s="8">
        <f t="shared" si="308"/>
        <v>13078.916429497933</v>
      </c>
      <c r="S160" s="8">
        <f t="shared" si="308"/>
        <v>12882.347038760485</v>
      </c>
      <c r="T160" s="8">
        <f t="shared" si="308"/>
        <v>12690.691882791472</v>
      </c>
      <c r="U160" s="8">
        <f t="shared" si="308"/>
        <v>12508.208585721686</v>
      </c>
      <c r="V160" s="8">
        <f t="shared" si="308"/>
        <v>12330.287371078644</v>
      </c>
      <c r="W160" s="8">
        <f t="shared" si="308"/>
        <v>12156.814186801677</v>
      </c>
      <c r="X160" s="8">
        <f t="shared" si="308"/>
        <v>11987.677832131636</v>
      </c>
      <c r="Y160" s="8">
        <f t="shared" si="308"/>
        <v>11822.769886328344</v>
      </c>
      <c r="Z160" s="8">
        <f t="shared" si="308"/>
        <v>11661.984639170136</v>
      </c>
      <c r="AA160" s="8">
        <f t="shared" si="308"/>
        <v>11505.219023190883</v>
      </c>
      <c r="AB160" s="13">
        <f>AB156</f>
        <v>11131.299404937179</v>
      </c>
      <c r="AC160" s="8">
        <f>(AC156+AC157)-AC159</f>
        <v>10983.42043981375</v>
      </c>
      <c r="AD160" s="8">
        <f t="shared" ref="AD160:AN160" si="309">(AD156+AD157)-AD159</f>
        <v>10839.238448818405</v>
      </c>
      <c r="AE160" s="8">
        <f t="shared" si="309"/>
        <v>10698.661007597944</v>
      </c>
      <c r="AF160" s="8">
        <f t="shared" si="309"/>
        <v>10561.598002407996</v>
      </c>
      <c r="AG160" s="8">
        <f t="shared" si="309"/>
        <v>10427.961572347796</v>
      </c>
      <c r="AH160" s="8">
        <f t="shared" si="309"/>
        <v>10302.046533039102</v>
      </c>
      <c r="AI160" s="8">
        <f t="shared" si="309"/>
        <v>10179.279369713124</v>
      </c>
      <c r="AJ160" s="8">
        <f t="shared" si="309"/>
        <v>10059.581385470296</v>
      </c>
      <c r="AK160" s="8">
        <f t="shared" si="309"/>
        <v>9942.8758508335377</v>
      </c>
      <c r="AL160" s="8">
        <f t="shared" si="309"/>
        <v>9829.0879545626995</v>
      </c>
      <c r="AM160" s="8">
        <f t="shared" si="309"/>
        <v>9718.1447556986313</v>
      </c>
      <c r="AN160" s="8">
        <f t="shared" si="309"/>
        <v>9609.9751368061661</v>
      </c>
      <c r="AO160" s="13">
        <f>AO156</f>
        <v>9297.6509448599663</v>
      </c>
    </row>
    <row r="161" spans="8:41" ht="15.75" thickBot="1" x14ac:dyDescent="0.3">
      <c r="O161" s="18">
        <f>N160*0.0325+SUM(B158:N158)*(0.0325)</f>
        <v>468.0485033688384</v>
      </c>
      <c r="AB161" s="13">
        <f>AA160*0.0325+O161+SUM(O158:AA158)*(0.0325)</f>
        <v>862.87087362254204</v>
      </c>
      <c r="AO161" s="13">
        <f>AN160*0.0325+AB161+SUM(AB158:AN158)*(0.0325)</f>
        <v>1208.7143581287423</v>
      </c>
    </row>
    <row r="162" spans="8:41" x14ac:dyDescent="0.25">
      <c r="H162" s="42" t="s">
        <v>30</v>
      </c>
      <c r="I162" s="43"/>
      <c r="J162" s="43"/>
      <c r="K162" s="43"/>
      <c r="L162" s="43"/>
      <c r="M162" s="43"/>
      <c r="N162" s="43"/>
      <c r="O162" s="44"/>
      <c r="U162" s="42" t="s">
        <v>30</v>
      </c>
      <c r="V162" s="43"/>
      <c r="W162" s="43"/>
      <c r="X162" s="43"/>
      <c r="Y162" s="43"/>
      <c r="Z162" s="43"/>
      <c r="AA162" s="43"/>
      <c r="AB162" s="44"/>
      <c r="AH162" s="42" t="s">
        <v>30</v>
      </c>
      <c r="AI162" s="43"/>
      <c r="AJ162" s="43"/>
      <c r="AK162" s="43"/>
      <c r="AL162" s="43"/>
      <c r="AM162" s="43"/>
      <c r="AN162" s="43"/>
      <c r="AO162" s="44"/>
    </row>
    <row r="163" spans="8:41" ht="15.75" thickBot="1" x14ac:dyDescent="0.3">
      <c r="H163" s="45"/>
      <c r="I163" s="46"/>
      <c r="J163" s="46"/>
      <c r="K163" s="46"/>
      <c r="L163" s="46"/>
      <c r="M163" s="46"/>
      <c r="N163" s="46"/>
      <c r="O163" s="47"/>
      <c r="U163" s="45"/>
      <c r="V163" s="46"/>
      <c r="W163" s="46"/>
      <c r="X163" s="46"/>
      <c r="Y163" s="46"/>
      <c r="Z163" s="46"/>
      <c r="AA163" s="46"/>
      <c r="AB163" s="47"/>
      <c r="AH163" s="45"/>
      <c r="AI163" s="46"/>
      <c r="AJ163" s="46"/>
      <c r="AK163" s="46"/>
      <c r="AL163" s="46"/>
      <c r="AM163" s="46"/>
      <c r="AN163" s="46"/>
      <c r="AO163" s="47"/>
    </row>
    <row r="164" spans="8:41" x14ac:dyDescent="0.25">
      <c r="H164" s="29" t="s">
        <v>5</v>
      </c>
      <c r="I164" s="30" t="s">
        <v>6</v>
      </c>
      <c r="J164" s="31" t="s">
        <v>7</v>
      </c>
      <c r="K164" s="30" t="s">
        <v>8</v>
      </c>
      <c r="L164" s="30" t="s">
        <v>9</v>
      </c>
      <c r="M164" s="30" t="s">
        <v>10</v>
      </c>
      <c r="N164" s="30" t="s">
        <v>11</v>
      </c>
      <c r="O164" s="32" t="s">
        <v>4</v>
      </c>
      <c r="U164" s="29" t="s">
        <v>5</v>
      </c>
      <c r="V164" s="30" t="s">
        <v>6</v>
      </c>
      <c r="W164" s="31" t="s">
        <v>7</v>
      </c>
      <c r="X164" s="30" t="s">
        <v>8</v>
      </c>
      <c r="Y164" s="30" t="s">
        <v>9</v>
      </c>
      <c r="Z164" s="30" t="s">
        <v>10</v>
      </c>
      <c r="AA164" s="30" t="s">
        <v>11</v>
      </c>
      <c r="AB164" s="32" t="s">
        <v>4</v>
      </c>
      <c r="AH164" s="29" t="s">
        <v>5</v>
      </c>
      <c r="AI164" s="30" t="s">
        <v>6</v>
      </c>
      <c r="AJ164" s="31" t="s">
        <v>7</v>
      </c>
      <c r="AK164" s="30" t="s">
        <v>8</v>
      </c>
      <c r="AL164" s="30" t="s">
        <v>9</v>
      </c>
      <c r="AM164" s="30" t="s">
        <v>10</v>
      </c>
      <c r="AN164" s="30" t="s">
        <v>11</v>
      </c>
      <c r="AO164" s="32" t="s">
        <v>4</v>
      </c>
    </row>
    <row r="165" spans="8:41" ht="15.75" thickBot="1" x14ac:dyDescent="0.3">
      <c r="H165" s="23">
        <f>O143+2*N145*(1-0.0325)</f>
        <v>51271.831683328055</v>
      </c>
      <c r="I165" s="24">
        <f>O149+N151*3*(1-0.0325)</f>
        <v>27679.57634255911</v>
      </c>
      <c r="J165" s="25">
        <f>O156</f>
        <v>13699.386307980036</v>
      </c>
      <c r="K165" s="25">
        <f>O159+O153+O146</f>
        <v>30714.985081274201</v>
      </c>
      <c r="L165" s="25">
        <f>O142+O148+O155+O161</f>
        <v>3291.762984858588</v>
      </c>
      <c r="M165" s="28">
        <f>O152+O158</f>
        <v>698.45760000000007</v>
      </c>
      <c r="N165" s="28">
        <f>O139</f>
        <v>4644</v>
      </c>
      <c r="O165" s="34">
        <f>SUM(H165:N165)</f>
        <v>132000</v>
      </c>
      <c r="U165" s="23">
        <f>AB143+2*AA145*(1-0.0325)</f>
        <v>47946.693903770843</v>
      </c>
      <c r="V165" s="24">
        <f>AB149+AA151*3*(1-0.0325)</f>
        <v>22457.286976498122</v>
      </c>
      <c r="W165" s="25">
        <f>AB156</f>
        <v>11131.299404937179</v>
      </c>
      <c r="X165" s="25">
        <f>AB159+AB153+AB146</f>
        <v>57309.603905884404</v>
      </c>
      <c r="Y165" s="25">
        <f>AB142+AB148+AB155+AB161</f>
        <v>6392.2185609094395</v>
      </c>
      <c r="Z165" s="28">
        <f>AB152+AB158</f>
        <v>1625.8272480000001</v>
      </c>
      <c r="AA165" s="28">
        <f>AB139</f>
        <v>9137.07</v>
      </c>
      <c r="AB165" s="34">
        <f>SUM(U165:AA165)</f>
        <v>155999.99999999997</v>
      </c>
      <c r="AH165" s="23">
        <f>AO143+2*AN145*(1-0.0325)</f>
        <v>45572.500973693095</v>
      </c>
      <c r="AI165" s="24">
        <f>AO149+AN151*3*(1-0.0325)</f>
        <v>18728.502392608389</v>
      </c>
      <c r="AJ165" s="25">
        <f>AO156</f>
        <v>9297.6509448599663</v>
      </c>
      <c r="AK165" s="25">
        <f>AO159+AO153+AO146</f>
        <v>80991.939662758319</v>
      </c>
      <c r="AL165" s="25">
        <f>AO142+AO148+AO155+AO161</f>
        <v>9402.2334186402368</v>
      </c>
      <c r="AM165" s="28">
        <f>AO152+AO158</f>
        <v>2523.0573824399999</v>
      </c>
      <c r="AN165" s="28">
        <f>AO139</f>
        <v>13484.115225</v>
      </c>
      <c r="AO165" s="34">
        <f>SUM(AH165:AN165)</f>
        <v>179999.99999999997</v>
      </c>
    </row>
    <row r="166" spans="8:41" x14ac:dyDescent="0.25">
      <c r="O166" s="35" t="s">
        <v>12</v>
      </c>
      <c r="AB166" s="35" t="s">
        <v>12</v>
      </c>
      <c r="AO166" s="35" t="s">
        <v>12</v>
      </c>
    </row>
    <row r="167" spans="8:41" ht="15.75" thickBot="1" x14ac:dyDescent="0.3">
      <c r="O167" s="36">
        <f>O165-N138*2000</f>
        <v>108000</v>
      </c>
      <c r="AB167" s="36">
        <f>AB165-AA138*2000</f>
        <v>107999.99999999997</v>
      </c>
      <c r="AO167" s="36">
        <f>AO165-AN138*2000</f>
        <v>107999.99999999997</v>
      </c>
    </row>
  </sheetData>
  <mergeCells count="21">
    <mergeCell ref="A2:C3"/>
    <mergeCell ref="H30:O31"/>
    <mergeCell ref="U30:AB31"/>
    <mergeCell ref="AH30:AO31"/>
    <mergeCell ref="H63:O64"/>
    <mergeCell ref="U63:AB64"/>
    <mergeCell ref="AH63:AO64"/>
    <mergeCell ref="H162:O163"/>
    <mergeCell ref="U162:AB163"/>
    <mergeCell ref="AH162:AO163"/>
    <mergeCell ref="A4:B4"/>
    <mergeCell ref="A37:B37"/>
    <mergeCell ref="A70:B70"/>
    <mergeCell ref="A103:B103"/>
    <mergeCell ref="A136:B136"/>
    <mergeCell ref="H96:O97"/>
    <mergeCell ref="U96:AB97"/>
    <mergeCell ref="AH96:AO97"/>
    <mergeCell ref="H129:O130"/>
    <mergeCell ref="U129:AB130"/>
    <mergeCell ref="AH129:AO130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43"/>
  <sheetViews>
    <sheetView zoomScale="70" zoomScaleNormal="70" workbookViewId="0">
      <selection activeCell="A2" sqref="A2:C3"/>
    </sheetView>
  </sheetViews>
  <sheetFormatPr baseColWidth="10" defaultRowHeight="15" x14ac:dyDescent="0.25"/>
  <cols>
    <col min="1" max="1" width="14.42578125" customWidth="1"/>
  </cols>
  <sheetData>
    <row r="2" spans="1:45" x14ac:dyDescent="0.25">
      <c r="A2" s="41" t="s">
        <v>2</v>
      </c>
      <c r="B2" s="41"/>
      <c r="C2" s="41"/>
    </row>
    <row r="3" spans="1:45" x14ac:dyDescent="0.25">
      <c r="A3" s="41"/>
      <c r="B3" s="41"/>
      <c r="C3" s="41"/>
    </row>
    <row r="4" spans="1:45" x14ac:dyDescent="0.25">
      <c r="A4" s="4" t="s">
        <v>19</v>
      </c>
      <c r="B4" s="4">
        <v>0.2</v>
      </c>
    </row>
    <row r="5" spans="1:45" x14ac:dyDescent="0.25">
      <c r="A5" s="1" t="s">
        <v>18</v>
      </c>
      <c r="B5" s="1"/>
      <c r="C5" s="1">
        <v>2000</v>
      </c>
      <c r="D5" s="1">
        <v>2000</v>
      </c>
      <c r="E5" s="1">
        <v>2000</v>
      </c>
      <c r="F5" s="1">
        <v>2000</v>
      </c>
      <c r="G5" s="1">
        <v>2000</v>
      </c>
      <c r="H5" s="1">
        <v>2000</v>
      </c>
      <c r="I5" s="1">
        <v>2000</v>
      </c>
      <c r="J5" s="1">
        <v>2000</v>
      </c>
      <c r="K5" s="1">
        <v>2000</v>
      </c>
      <c r="L5" s="1">
        <v>2000</v>
      </c>
      <c r="M5" s="1">
        <v>2000</v>
      </c>
      <c r="N5" s="1">
        <v>2000</v>
      </c>
      <c r="O5" s="1"/>
      <c r="P5" s="1">
        <v>2000</v>
      </c>
      <c r="Q5" s="1">
        <v>2000</v>
      </c>
      <c r="R5" s="1">
        <v>2000</v>
      </c>
      <c r="S5" s="1">
        <v>2000</v>
      </c>
      <c r="T5" s="1">
        <v>2000</v>
      </c>
      <c r="U5" s="1">
        <v>2000</v>
      </c>
      <c r="V5" s="1">
        <v>2000</v>
      </c>
      <c r="W5" s="1">
        <v>2000</v>
      </c>
      <c r="X5" s="1">
        <v>2000</v>
      </c>
      <c r="Y5" s="1">
        <v>2000</v>
      </c>
      <c r="Z5" s="1">
        <v>2000</v>
      </c>
      <c r="AA5" s="1">
        <v>2000</v>
      </c>
      <c r="AB5" s="1"/>
      <c r="AC5" s="1">
        <v>2000</v>
      </c>
      <c r="AD5" s="1">
        <v>2000</v>
      </c>
      <c r="AE5" s="1">
        <v>2000</v>
      </c>
      <c r="AF5" s="1">
        <v>2000</v>
      </c>
      <c r="AG5" s="1">
        <v>2000</v>
      </c>
      <c r="AH5" s="1">
        <v>2000</v>
      </c>
      <c r="AI5" s="1">
        <v>2000</v>
      </c>
      <c r="AJ5" s="1">
        <v>2000</v>
      </c>
      <c r="AK5" s="1">
        <v>2000</v>
      </c>
      <c r="AL5" s="1">
        <v>2000</v>
      </c>
      <c r="AM5" s="1">
        <v>2000</v>
      </c>
      <c r="AN5" s="1">
        <v>2000</v>
      </c>
      <c r="AO5" s="1"/>
    </row>
    <row r="6" spans="1:45" x14ac:dyDescent="0.25">
      <c r="A6" s="27" t="s">
        <v>22</v>
      </c>
      <c r="B6" s="27">
        <v>0</v>
      </c>
      <c r="C6" s="27">
        <v>1</v>
      </c>
      <c r="D6" s="27">
        <v>2</v>
      </c>
      <c r="E6" s="27">
        <v>3</v>
      </c>
      <c r="F6" s="27">
        <v>4</v>
      </c>
      <c r="G6" s="27">
        <v>5</v>
      </c>
      <c r="H6" s="27">
        <v>6</v>
      </c>
      <c r="I6" s="27">
        <v>7</v>
      </c>
      <c r="J6" s="27">
        <v>8</v>
      </c>
      <c r="K6" s="27">
        <v>9</v>
      </c>
      <c r="L6" s="27">
        <v>10</v>
      </c>
      <c r="M6" s="27">
        <v>11</v>
      </c>
      <c r="N6" s="27">
        <v>12</v>
      </c>
      <c r="O6" s="33" t="s">
        <v>3</v>
      </c>
      <c r="P6" s="27">
        <v>13</v>
      </c>
      <c r="Q6" s="27">
        <v>14</v>
      </c>
      <c r="R6" s="27">
        <v>15</v>
      </c>
      <c r="S6" s="27">
        <v>16</v>
      </c>
      <c r="T6" s="27">
        <v>17</v>
      </c>
      <c r="U6" s="27">
        <v>18</v>
      </c>
      <c r="V6" s="27">
        <v>19</v>
      </c>
      <c r="W6" s="27">
        <v>20</v>
      </c>
      <c r="X6" s="27">
        <v>21</v>
      </c>
      <c r="Y6" s="27">
        <v>22</v>
      </c>
      <c r="Z6" s="27">
        <v>23</v>
      </c>
      <c r="AA6" s="27">
        <v>24</v>
      </c>
      <c r="AB6" s="33" t="s">
        <v>3</v>
      </c>
      <c r="AC6" s="27">
        <v>25</v>
      </c>
      <c r="AD6" s="27">
        <v>26</v>
      </c>
      <c r="AE6" s="27">
        <v>27</v>
      </c>
      <c r="AF6" s="27">
        <v>28</v>
      </c>
      <c r="AG6" s="27">
        <v>29</v>
      </c>
      <c r="AH6" s="27">
        <v>30</v>
      </c>
      <c r="AI6" s="27">
        <v>31</v>
      </c>
      <c r="AJ6" s="27">
        <v>32</v>
      </c>
      <c r="AK6" s="27">
        <v>33</v>
      </c>
      <c r="AL6" s="27">
        <v>34</v>
      </c>
      <c r="AM6" s="27">
        <v>35</v>
      </c>
      <c r="AN6" s="27">
        <v>36</v>
      </c>
      <c r="AO6" s="33" t="s">
        <v>3</v>
      </c>
    </row>
    <row r="7" spans="1:45" x14ac:dyDescent="0.25">
      <c r="A7" s="27" t="s">
        <v>23</v>
      </c>
      <c r="B7" s="27">
        <v>0</v>
      </c>
      <c r="C7" s="27">
        <f>B9</f>
        <v>0</v>
      </c>
      <c r="D7" s="27">
        <f t="shared" ref="D7:N7" si="0">C9</f>
        <v>400</v>
      </c>
      <c r="E7" s="27">
        <f t="shared" si="0"/>
        <v>800</v>
      </c>
      <c r="F7" s="27">
        <f t="shared" si="0"/>
        <v>1200</v>
      </c>
      <c r="G7" s="27">
        <f t="shared" si="0"/>
        <v>1600</v>
      </c>
      <c r="H7" s="27">
        <f t="shared" si="0"/>
        <v>2000</v>
      </c>
      <c r="I7" s="27">
        <f t="shared" si="0"/>
        <v>2400</v>
      </c>
      <c r="J7" s="27">
        <f t="shared" si="0"/>
        <v>2800</v>
      </c>
      <c r="K7" s="27">
        <f t="shared" si="0"/>
        <v>3200</v>
      </c>
      <c r="L7" s="27">
        <f t="shared" si="0"/>
        <v>3600</v>
      </c>
      <c r="M7" s="27">
        <f t="shared" si="0"/>
        <v>4000</v>
      </c>
      <c r="N7" s="27">
        <f t="shared" si="0"/>
        <v>4400</v>
      </c>
      <c r="O7" s="33">
        <f>N9*(1-0.11)</f>
        <v>4272</v>
      </c>
      <c r="P7" s="27">
        <f>O9</f>
        <v>4272</v>
      </c>
      <c r="Q7" s="27">
        <f t="shared" ref="Q7:AA7" si="1">P9</f>
        <v>4672</v>
      </c>
      <c r="R7" s="27">
        <f t="shared" si="1"/>
        <v>5072</v>
      </c>
      <c r="S7" s="27">
        <f t="shared" si="1"/>
        <v>5472</v>
      </c>
      <c r="T7" s="27">
        <f t="shared" si="1"/>
        <v>5872</v>
      </c>
      <c r="U7" s="27">
        <f t="shared" si="1"/>
        <v>6272</v>
      </c>
      <c r="V7" s="27">
        <f t="shared" si="1"/>
        <v>6672</v>
      </c>
      <c r="W7" s="27">
        <f t="shared" si="1"/>
        <v>7072</v>
      </c>
      <c r="X7" s="27">
        <f t="shared" si="1"/>
        <v>7472</v>
      </c>
      <c r="Y7" s="27">
        <f t="shared" si="1"/>
        <v>7872</v>
      </c>
      <c r="Z7" s="27">
        <f t="shared" si="1"/>
        <v>8272</v>
      </c>
      <c r="AA7" s="27">
        <f t="shared" si="1"/>
        <v>8672</v>
      </c>
      <c r="AB7" s="33">
        <f>AA9*(1-0.11)</f>
        <v>8074.08</v>
      </c>
      <c r="AC7" s="27">
        <f>AB9</f>
        <v>8074.08</v>
      </c>
      <c r="AD7" s="27">
        <f t="shared" ref="AD7:AN7" si="2">AC9</f>
        <v>8474.08</v>
      </c>
      <c r="AE7" s="27">
        <f t="shared" si="2"/>
        <v>8874.08</v>
      </c>
      <c r="AF7" s="27">
        <f t="shared" si="2"/>
        <v>9274.08</v>
      </c>
      <c r="AG7" s="27">
        <f t="shared" si="2"/>
        <v>9674.08</v>
      </c>
      <c r="AH7" s="27">
        <f t="shared" si="2"/>
        <v>10074.08</v>
      </c>
      <c r="AI7" s="27">
        <f t="shared" si="2"/>
        <v>10474.08</v>
      </c>
      <c r="AJ7" s="27">
        <f t="shared" si="2"/>
        <v>10874.08</v>
      </c>
      <c r="AK7" s="27">
        <f t="shared" si="2"/>
        <v>11274.08</v>
      </c>
      <c r="AL7" s="27">
        <f t="shared" si="2"/>
        <v>11674.08</v>
      </c>
      <c r="AM7" s="27">
        <f t="shared" si="2"/>
        <v>12074.08</v>
      </c>
      <c r="AN7" s="27">
        <f t="shared" si="2"/>
        <v>12474.08</v>
      </c>
      <c r="AO7" s="33">
        <f>AN9*(1-0.11)</f>
        <v>11457.931200000001</v>
      </c>
    </row>
    <row r="8" spans="1:45" x14ac:dyDescent="0.25">
      <c r="A8" s="27" t="s">
        <v>26</v>
      </c>
      <c r="B8" s="27">
        <v>0</v>
      </c>
      <c r="C8" s="27">
        <f>C5*0.2</f>
        <v>400</v>
      </c>
      <c r="D8" s="27">
        <f t="shared" ref="D8:N8" si="3">D5*0.2</f>
        <v>400</v>
      </c>
      <c r="E8" s="27">
        <f t="shared" si="3"/>
        <v>400</v>
      </c>
      <c r="F8" s="27">
        <f t="shared" si="3"/>
        <v>400</v>
      </c>
      <c r="G8" s="27">
        <f t="shared" si="3"/>
        <v>400</v>
      </c>
      <c r="H8" s="27">
        <f t="shared" si="3"/>
        <v>400</v>
      </c>
      <c r="I8" s="27">
        <f t="shared" si="3"/>
        <v>400</v>
      </c>
      <c r="J8" s="27">
        <f t="shared" si="3"/>
        <v>400</v>
      </c>
      <c r="K8" s="27">
        <f t="shared" si="3"/>
        <v>400</v>
      </c>
      <c r="L8" s="27">
        <f t="shared" si="3"/>
        <v>400</v>
      </c>
      <c r="M8" s="27">
        <f t="shared" si="3"/>
        <v>400</v>
      </c>
      <c r="N8" s="27">
        <f t="shared" si="3"/>
        <v>400</v>
      </c>
      <c r="O8" s="33">
        <v>0</v>
      </c>
      <c r="P8" s="27">
        <f>P5*0.2</f>
        <v>400</v>
      </c>
      <c r="Q8" s="27">
        <f t="shared" ref="Q8:AA8" si="4">Q5*0.2</f>
        <v>400</v>
      </c>
      <c r="R8" s="27">
        <f t="shared" si="4"/>
        <v>400</v>
      </c>
      <c r="S8" s="27">
        <f t="shared" si="4"/>
        <v>400</v>
      </c>
      <c r="T8" s="27">
        <f t="shared" si="4"/>
        <v>400</v>
      </c>
      <c r="U8" s="27">
        <f t="shared" si="4"/>
        <v>400</v>
      </c>
      <c r="V8" s="27">
        <f t="shared" si="4"/>
        <v>400</v>
      </c>
      <c r="W8" s="27">
        <f t="shared" si="4"/>
        <v>400</v>
      </c>
      <c r="X8" s="27">
        <f t="shared" si="4"/>
        <v>400</v>
      </c>
      <c r="Y8" s="27">
        <f t="shared" si="4"/>
        <v>400</v>
      </c>
      <c r="Z8" s="27">
        <f t="shared" si="4"/>
        <v>400</v>
      </c>
      <c r="AA8" s="27">
        <f t="shared" si="4"/>
        <v>400</v>
      </c>
      <c r="AB8" s="33">
        <v>0</v>
      </c>
      <c r="AC8" s="27">
        <f>AC5*0.2</f>
        <v>400</v>
      </c>
      <c r="AD8" s="27">
        <f t="shared" ref="AD8:AN8" si="5">AD5*0.2</f>
        <v>400</v>
      </c>
      <c r="AE8" s="27">
        <f t="shared" si="5"/>
        <v>400</v>
      </c>
      <c r="AF8" s="27">
        <f t="shared" si="5"/>
        <v>400</v>
      </c>
      <c r="AG8" s="27">
        <f t="shared" si="5"/>
        <v>400</v>
      </c>
      <c r="AH8" s="27">
        <f t="shared" si="5"/>
        <v>400</v>
      </c>
      <c r="AI8" s="27">
        <f t="shared" si="5"/>
        <v>400</v>
      </c>
      <c r="AJ8" s="27">
        <f t="shared" si="5"/>
        <v>400</v>
      </c>
      <c r="AK8" s="27">
        <f t="shared" si="5"/>
        <v>400</v>
      </c>
      <c r="AL8" s="27">
        <f t="shared" si="5"/>
        <v>400</v>
      </c>
      <c r="AM8" s="27">
        <f t="shared" si="5"/>
        <v>400</v>
      </c>
      <c r="AN8" s="27">
        <f t="shared" si="5"/>
        <v>400</v>
      </c>
      <c r="AO8" s="33">
        <v>0</v>
      </c>
    </row>
    <row r="9" spans="1:45" x14ac:dyDescent="0.25">
      <c r="A9" s="27" t="s">
        <v>1</v>
      </c>
      <c r="B9" s="27">
        <v>0</v>
      </c>
      <c r="C9" s="27">
        <f>C7+C8</f>
        <v>400</v>
      </c>
      <c r="D9" s="27">
        <f t="shared" ref="D9:N9" si="6">D7+D8</f>
        <v>800</v>
      </c>
      <c r="E9" s="27">
        <f t="shared" si="6"/>
        <v>1200</v>
      </c>
      <c r="F9" s="27">
        <f t="shared" si="6"/>
        <v>1600</v>
      </c>
      <c r="G9" s="27">
        <f t="shared" si="6"/>
        <v>2000</v>
      </c>
      <c r="H9" s="27">
        <f t="shared" si="6"/>
        <v>2400</v>
      </c>
      <c r="I9" s="27">
        <f t="shared" si="6"/>
        <v>2800</v>
      </c>
      <c r="J9" s="27">
        <f t="shared" si="6"/>
        <v>3200</v>
      </c>
      <c r="K9" s="27">
        <f t="shared" si="6"/>
        <v>3600</v>
      </c>
      <c r="L9" s="27">
        <f t="shared" si="6"/>
        <v>4000</v>
      </c>
      <c r="M9" s="27">
        <f t="shared" si="6"/>
        <v>4400</v>
      </c>
      <c r="N9" s="27">
        <f t="shared" si="6"/>
        <v>4800</v>
      </c>
      <c r="O9" s="33">
        <f>O7</f>
        <v>4272</v>
      </c>
      <c r="P9" s="27">
        <f>P7+P8</f>
        <v>4672</v>
      </c>
      <c r="Q9" s="27">
        <f t="shared" ref="Q9:AA9" si="7">Q7+Q8</f>
        <v>5072</v>
      </c>
      <c r="R9" s="27">
        <f t="shared" si="7"/>
        <v>5472</v>
      </c>
      <c r="S9" s="27">
        <f t="shared" si="7"/>
        <v>5872</v>
      </c>
      <c r="T9" s="27">
        <f t="shared" si="7"/>
        <v>6272</v>
      </c>
      <c r="U9" s="27">
        <f t="shared" si="7"/>
        <v>6672</v>
      </c>
      <c r="V9" s="27">
        <f t="shared" si="7"/>
        <v>7072</v>
      </c>
      <c r="W9" s="27">
        <f t="shared" si="7"/>
        <v>7472</v>
      </c>
      <c r="X9" s="27">
        <f t="shared" si="7"/>
        <v>7872</v>
      </c>
      <c r="Y9" s="27">
        <f t="shared" si="7"/>
        <v>8272</v>
      </c>
      <c r="Z9" s="27">
        <f t="shared" si="7"/>
        <v>8672</v>
      </c>
      <c r="AA9" s="27">
        <f t="shared" si="7"/>
        <v>9072</v>
      </c>
      <c r="AB9" s="33">
        <f>AB7</f>
        <v>8074.08</v>
      </c>
      <c r="AC9" s="27">
        <f>AC7+AC8</f>
        <v>8474.08</v>
      </c>
      <c r="AD9" s="27">
        <f t="shared" ref="AD9:AN9" si="8">AD7+AD8</f>
        <v>8874.08</v>
      </c>
      <c r="AE9" s="27">
        <f t="shared" si="8"/>
        <v>9274.08</v>
      </c>
      <c r="AF9" s="27">
        <f t="shared" si="8"/>
        <v>9674.08</v>
      </c>
      <c r="AG9" s="27">
        <f t="shared" si="8"/>
        <v>10074.08</v>
      </c>
      <c r="AH9" s="27">
        <f t="shared" si="8"/>
        <v>10474.08</v>
      </c>
      <c r="AI9" s="27">
        <f t="shared" si="8"/>
        <v>10874.08</v>
      </c>
      <c r="AJ9" s="27">
        <f t="shared" si="8"/>
        <v>11274.08</v>
      </c>
      <c r="AK9" s="27">
        <f t="shared" si="8"/>
        <v>11674.08</v>
      </c>
      <c r="AL9" s="27">
        <f t="shared" si="8"/>
        <v>12074.08</v>
      </c>
      <c r="AM9" s="27">
        <f t="shared" si="8"/>
        <v>12474.08</v>
      </c>
      <c r="AN9" s="27">
        <f t="shared" si="8"/>
        <v>12874.08</v>
      </c>
      <c r="AO9" s="33">
        <f>AO7</f>
        <v>11457.931200000001</v>
      </c>
      <c r="AP9" s="9"/>
      <c r="AQ9" s="9"/>
      <c r="AR9" s="9"/>
      <c r="AS9" s="9"/>
    </row>
    <row r="10" spans="1:45" x14ac:dyDescent="0.25">
      <c r="A10" s="1" t="s">
        <v>18</v>
      </c>
      <c r="B10" s="1">
        <v>0</v>
      </c>
      <c r="C10" s="1">
        <f>C5*0.8</f>
        <v>1600</v>
      </c>
      <c r="D10" s="1">
        <f t="shared" ref="D10:L10" si="9">D5*0.8</f>
        <v>1600</v>
      </c>
      <c r="E10" s="1">
        <f t="shared" si="9"/>
        <v>1600</v>
      </c>
      <c r="F10" s="1">
        <f t="shared" si="9"/>
        <v>1600</v>
      </c>
      <c r="G10" s="1">
        <f t="shared" si="9"/>
        <v>1600</v>
      </c>
      <c r="H10" s="1">
        <f t="shared" si="9"/>
        <v>1600</v>
      </c>
      <c r="I10" s="1">
        <f t="shared" si="9"/>
        <v>1600</v>
      </c>
      <c r="J10" s="1">
        <f t="shared" si="9"/>
        <v>1600</v>
      </c>
      <c r="K10" s="1">
        <f t="shared" si="9"/>
        <v>1600</v>
      </c>
      <c r="L10" s="1">
        <f t="shared" si="9"/>
        <v>1600</v>
      </c>
      <c r="M10" s="1">
        <f>M5*0.8</f>
        <v>1600</v>
      </c>
      <c r="N10" s="1">
        <f>N5*0.8</f>
        <v>1600</v>
      </c>
      <c r="O10" s="33">
        <f>N9*0.11</f>
        <v>528</v>
      </c>
      <c r="P10" s="1">
        <f>P5*0.8</f>
        <v>1600</v>
      </c>
      <c r="Q10" s="1">
        <f t="shared" ref="Q10:Z10" si="10">Q5*0.8</f>
        <v>1600</v>
      </c>
      <c r="R10" s="1">
        <f t="shared" si="10"/>
        <v>1600</v>
      </c>
      <c r="S10" s="1">
        <f t="shared" si="10"/>
        <v>1600</v>
      </c>
      <c r="T10" s="1">
        <f t="shared" si="10"/>
        <v>1600</v>
      </c>
      <c r="U10" s="1">
        <f t="shared" si="10"/>
        <v>1600</v>
      </c>
      <c r="V10" s="1">
        <f t="shared" si="10"/>
        <v>1600</v>
      </c>
      <c r="W10" s="1">
        <f t="shared" si="10"/>
        <v>1600</v>
      </c>
      <c r="X10" s="1">
        <f t="shared" si="10"/>
        <v>1600</v>
      </c>
      <c r="Y10" s="1">
        <f t="shared" si="10"/>
        <v>1600</v>
      </c>
      <c r="Z10" s="1">
        <f>Z5*0.8</f>
        <v>1600</v>
      </c>
      <c r="AA10" s="1">
        <f>AA5*0.8</f>
        <v>1600</v>
      </c>
      <c r="AB10" s="33">
        <f>AA9*0.11+O10</f>
        <v>1525.92</v>
      </c>
      <c r="AC10" s="1">
        <f>AC5*0.8</f>
        <v>1600</v>
      </c>
      <c r="AD10" s="1">
        <f t="shared" ref="AD10:AM10" si="11">AD5*0.8</f>
        <v>1600</v>
      </c>
      <c r="AE10" s="1">
        <f t="shared" si="11"/>
        <v>1600</v>
      </c>
      <c r="AF10" s="1">
        <f t="shared" si="11"/>
        <v>1600</v>
      </c>
      <c r="AG10" s="1">
        <f t="shared" si="11"/>
        <v>1600</v>
      </c>
      <c r="AH10" s="1">
        <f t="shared" si="11"/>
        <v>1600</v>
      </c>
      <c r="AI10" s="1">
        <f t="shared" si="11"/>
        <v>1600</v>
      </c>
      <c r="AJ10" s="1">
        <f t="shared" si="11"/>
        <v>1600</v>
      </c>
      <c r="AK10" s="1">
        <f t="shared" si="11"/>
        <v>1600</v>
      </c>
      <c r="AL10" s="1">
        <f t="shared" si="11"/>
        <v>1600</v>
      </c>
      <c r="AM10" s="1">
        <f>AM5*0.8</f>
        <v>1600</v>
      </c>
      <c r="AN10" s="1">
        <f>AN5*0.8</f>
        <v>1600</v>
      </c>
      <c r="AO10" s="33">
        <f>AN9*0.11+AB10</f>
        <v>2942.0688</v>
      </c>
      <c r="AP10" s="10"/>
      <c r="AQ10" s="10"/>
      <c r="AR10" s="9"/>
      <c r="AS10" s="9"/>
    </row>
    <row r="11" spans="1:45" x14ac:dyDescent="0.25">
      <c r="A11" s="2" t="s">
        <v>23</v>
      </c>
      <c r="B11" s="2">
        <v>70000</v>
      </c>
      <c r="C11" s="2">
        <f>B15</f>
        <v>70000</v>
      </c>
      <c r="D11" s="2">
        <f t="shared" ref="D11:N11" si="12">C15</f>
        <v>69342</v>
      </c>
      <c r="E11" s="2">
        <f t="shared" si="12"/>
        <v>68700.45</v>
      </c>
      <c r="F11" s="2">
        <f t="shared" si="12"/>
        <v>68074.938750000001</v>
      </c>
      <c r="G11" s="2">
        <f t="shared" si="12"/>
        <v>67465.065281250005</v>
      </c>
      <c r="H11" s="2">
        <f t="shared" si="12"/>
        <v>66870.438649218748</v>
      </c>
      <c r="I11" s="2">
        <f t="shared" si="12"/>
        <v>66290.677682988273</v>
      </c>
      <c r="J11" s="2">
        <f t="shared" si="12"/>
        <v>65725.410740913561</v>
      </c>
      <c r="K11" s="2">
        <f t="shared" si="12"/>
        <v>65174.27547239072</v>
      </c>
      <c r="L11" s="2">
        <f t="shared" si="12"/>
        <v>64636.918585580963</v>
      </c>
      <c r="M11" s="2">
        <f t="shared" si="12"/>
        <v>64112.995620941438</v>
      </c>
      <c r="N11" s="2">
        <f t="shared" si="12"/>
        <v>63602.1707304179</v>
      </c>
      <c r="O11" s="3">
        <f>N15*(1-0.0325)</f>
        <v>61053.232677137334</v>
      </c>
      <c r="P11" s="2">
        <f>O15</f>
        <v>61053.232677137334</v>
      </c>
      <c r="Q11" s="2">
        <f t="shared" ref="Q11:AA11" si="13">P15</f>
        <v>60618.901860208898</v>
      </c>
      <c r="R11" s="2">
        <f t="shared" si="13"/>
        <v>60195.429313703673</v>
      </c>
      <c r="S11" s="2">
        <f t="shared" si="13"/>
        <v>59782.543580861078</v>
      </c>
      <c r="T11" s="2">
        <f t="shared" si="13"/>
        <v>59379.979991339555</v>
      </c>
      <c r="U11" s="2">
        <f t="shared" si="13"/>
        <v>58987.480491556067</v>
      </c>
      <c r="V11" s="2">
        <f t="shared" si="13"/>
        <v>58604.793479267166</v>
      </c>
      <c r="W11" s="2">
        <f t="shared" si="13"/>
        <v>58231.673642285488</v>
      </c>
      <c r="X11" s="2">
        <f t="shared" si="13"/>
        <v>57867.881801228352</v>
      </c>
      <c r="Y11" s="2">
        <f t="shared" si="13"/>
        <v>57513.184756197646</v>
      </c>
      <c r="Z11" s="2">
        <f t="shared" si="13"/>
        <v>57167.355137292703</v>
      </c>
      <c r="AA11" s="2">
        <f t="shared" si="13"/>
        <v>56830.171258860384</v>
      </c>
      <c r="AB11" s="3">
        <f>AA15*(1-0.0325)</f>
        <v>54665.120925623734</v>
      </c>
      <c r="AC11" s="2">
        <f>AB15</f>
        <v>54665.120925623734</v>
      </c>
      <c r="AD11" s="2">
        <f t="shared" ref="AD11:AN11" si="14">AC15</f>
        <v>54390.492902483144</v>
      </c>
      <c r="AE11" s="2">
        <f t="shared" si="14"/>
        <v>54122.730579921066</v>
      </c>
      <c r="AF11" s="2">
        <f t="shared" si="14"/>
        <v>53861.66231542304</v>
      </c>
      <c r="AG11" s="2">
        <f t="shared" si="14"/>
        <v>53607.120757537465</v>
      </c>
      <c r="AH11" s="2">
        <f t="shared" si="14"/>
        <v>53358.942738599028</v>
      </c>
      <c r="AI11" s="2">
        <f t="shared" si="14"/>
        <v>53116.969170134049</v>
      </c>
      <c r="AJ11" s="2">
        <f t="shared" si="14"/>
        <v>52881.044940880696</v>
      </c>
      <c r="AK11" s="2">
        <f t="shared" si="14"/>
        <v>52651.018817358679</v>
      </c>
      <c r="AL11" s="2">
        <f t="shared" si="14"/>
        <v>52426.743346924712</v>
      </c>
      <c r="AM11" s="2">
        <f t="shared" si="14"/>
        <v>52208.074763251592</v>
      </c>
      <c r="AN11" s="2">
        <f t="shared" si="14"/>
        <v>51994.872894170301</v>
      </c>
      <c r="AO11" s="3">
        <f>AN15*(1-0.0325)</f>
        <v>50103.923536982024</v>
      </c>
      <c r="AP11" s="10"/>
      <c r="AQ11" s="9"/>
      <c r="AR11" s="9"/>
      <c r="AS11" s="9"/>
    </row>
    <row r="12" spans="1:45" x14ac:dyDescent="0.25">
      <c r="A12" s="2" t="s">
        <v>26</v>
      </c>
      <c r="B12" s="2">
        <v>0</v>
      </c>
      <c r="C12" s="2">
        <f>C10*0.7</f>
        <v>1120</v>
      </c>
      <c r="D12" s="2">
        <f>D10*0.7</f>
        <v>1120</v>
      </c>
      <c r="E12" s="2">
        <f>E10*0.7</f>
        <v>1120</v>
      </c>
      <c r="F12" s="2">
        <f>F10*0.7</f>
        <v>1120</v>
      </c>
      <c r="G12" s="2">
        <f>G10*0.7</f>
        <v>1120</v>
      </c>
      <c r="H12" s="2">
        <f>H10*0.7</f>
        <v>1120</v>
      </c>
      <c r="I12" s="2">
        <f>I10*0.7</f>
        <v>1120</v>
      </c>
      <c r="J12" s="2">
        <f>J10*0.7</f>
        <v>1120</v>
      </c>
      <c r="K12" s="2">
        <f>K10*0.7</f>
        <v>1120</v>
      </c>
      <c r="L12" s="2">
        <f>L10*0.7</f>
        <v>1120</v>
      </c>
      <c r="M12" s="2">
        <f>M10*0.7</f>
        <v>1120</v>
      </c>
      <c r="N12" s="2">
        <f>N10*0.7</f>
        <v>1120</v>
      </c>
      <c r="O12" s="3">
        <v>0</v>
      </c>
      <c r="P12" s="2">
        <f>P10*0.7</f>
        <v>1120</v>
      </c>
      <c r="Q12" s="2">
        <f>Q10*0.7</f>
        <v>1120</v>
      </c>
      <c r="R12" s="2">
        <f>R10*0.7</f>
        <v>1120</v>
      </c>
      <c r="S12" s="2">
        <f>S10*0.7</f>
        <v>1120</v>
      </c>
      <c r="T12" s="2">
        <f>T10*0.7</f>
        <v>1120</v>
      </c>
      <c r="U12" s="2">
        <f>U10*0.7</f>
        <v>1120</v>
      </c>
      <c r="V12" s="2">
        <f>V10*0.7</f>
        <v>1120</v>
      </c>
      <c r="W12" s="2">
        <f>W10*0.7</f>
        <v>1120</v>
      </c>
      <c r="X12" s="2">
        <f>X10*0.7</f>
        <v>1120</v>
      </c>
      <c r="Y12" s="2">
        <f>Y10*0.7</f>
        <v>1120</v>
      </c>
      <c r="Z12" s="2">
        <f>Z10*0.7</f>
        <v>1120</v>
      </c>
      <c r="AA12" s="2">
        <f>AA10*0.7</f>
        <v>1120</v>
      </c>
      <c r="AB12" s="3">
        <v>0</v>
      </c>
      <c r="AC12" s="2">
        <f>AC10*0.7</f>
        <v>1120</v>
      </c>
      <c r="AD12" s="2">
        <f>AD10*0.7</f>
        <v>1120</v>
      </c>
      <c r="AE12" s="2">
        <f>AE10*0.7</f>
        <v>1120</v>
      </c>
      <c r="AF12" s="2">
        <f>AF10*0.7</f>
        <v>1120</v>
      </c>
      <c r="AG12" s="2">
        <f>AG10*0.7</f>
        <v>1120</v>
      </c>
      <c r="AH12" s="2">
        <f>AH10*0.7</f>
        <v>1120</v>
      </c>
      <c r="AI12" s="2">
        <f>AI10*0.7</f>
        <v>1120</v>
      </c>
      <c r="AJ12" s="2">
        <f>AJ10*0.7</f>
        <v>1120</v>
      </c>
      <c r="AK12" s="2">
        <f>AK10*0.7</f>
        <v>1120</v>
      </c>
      <c r="AL12" s="2">
        <f>AL10*0.7</f>
        <v>1120</v>
      </c>
      <c r="AM12" s="2">
        <f>AM10*0.7</f>
        <v>1120</v>
      </c>
      <c r="AN12" s="2">
        <f>AN10*0.7</f>
        <v>1120</v>
      </c>
      <c r="AO12" s="3">
        <v>0</v>
      </c>
      <c r="AP12" s="10"/>
      <c r="AQ12" s="9"/>
      <c r="AR12" s="9"/>
      <c r="AS12" s="9"/>
    </row>
    <row r="13" spans="1:45" x14ac:dyDescent="0.25">
      <c r="A13" s="2" t="s">
        <v>27</v>
      </c>
      <c r="B13" s="2">
        <v>0</v>
      </c>
      <c r="C13" s="2">
        <f>C10*0.3</f>
        <v>480</v>
      </c>
      <c r="D13" s="2">
        <f>D10*0.3</f>
        <v>480</v>
      </c>
      <c r="E13" s="2">
        <f>E10*0.3</f>
        <v>480</v>
      </c>
      <c r="F13" s="2">
        <f>F10*0.3</f>
        <v>480</v>
      </c>
      <c r="G13" s="2">
        <f>G10*0.3</f>
        <v>480</v>
      </c>
      <c r="H13" s="2">
        <f>H10*0.3</f>
        <v>480</v>
      </c>
      <c r="I13" s="2">
        <f>I10*0.3</f>
        <v>480</v>
      </c>
      <c r="J13" s="2">
        <f>J10*0.3</f>
        <v>480</v>
      </c>
      <c r="K13" s="2">
        <f>K10*0.3</f>
        <v>480</v>
      </c>
      <c r="L13" s="2">
        <f>L10*0.3</f>
        <v>480</v>
      </c>
      <c r="M13" s="2">
        <f>M10*0.3</f>
        <v>480</v>
      </c>
      <c r="N13" s="2">
        <f>N10*0.3</f>
        <v>480</v>
      </c>
      <c r="O13" s="3">
        <v>0</v>
      </c>
      <c r="P13" s="2">
        <f>P10*0.3</f>
        <v>480</v>
      </c>
      <c r="Q13" s="2">
        <f>Q10*0.3</f>
        <v>480</v>
      </c>
      <c r="R13" s="2">
        <f>R10*0.3</f>
        <v>480</v>
      </c>
      <c r="S13" s="2">
        <f>S10*0.3</f>
        <v>480</v>
      </c>
      <c r="T13" s="2">
        <f>T10*0.3</f>
        <v>480</v>
      </c>
      <c r="U13" s="2">
        <f>U10*0.3</f>
        <v>480</v>
      </c>
      <c r="V13" s="2">
        <f>V10*0.3</f>
        <v>480</v>
      </c>
      <c r="W13" s="2">
        <f>W10*0.3</f>
        <v>480</v>
      </c>
      <c r="X13" s="2">
        <f>X10*0.3</f>
        <v>480</v>
      </c>
      <c r="Y13" s="2">
        <f>Y10*0.3</f>
        <v>480</v>
      </c>
      <c r="Z13" s="2">
        <f>Z10*0.3</f>
        <v>480</v>
      </c>
      <c r="AA13" s="2">
        <f>AA10*0.3</f>
        <v>480</v>
      </c>
      <c r="AB13" s="3">
        <v>0</v>
      </c>
      <c r="AC13" s="2">
        <f>AC10*0.3</f>
        <v>480</v>
      </c>
      <c r="AD13" s="2">
        <f>AD10*0.3</f>
        <v>480</v>
      </c>
      <c r="AE13" s="2">
        <f>AE10*0.3</f>
        <v>480</v>
      </c>
      <c r="AF13" s="2">
        <f>AF10*0.3</f>
        <v>480</v>
      </c>
      <c r="AG13" s="2">
        <f>AG10*0.3</f>
        <v>480</v>
      </c>
      <c r="AH13" s="2">
        <f>AH10*0.3</f>
        <v>480</v>
      </c>
      <c r="AI13" s="2">
        <f>AI10*0.3</f>
        <v>480</v>
      </c>
      <c r="AJ13" s="2">
        <f>AJ10*0.3</f>
        <v>480</v>
      </c>
      <c r="AK13" s="2">
        <f>AK10*0.3</f>
        <v>480</v>
      </c>
      <c r="AL13" s="2">
        <f>AL10*0.3</f>
        <v>480</v>
      </c>
      <c r="AM13" s="2">
        <f>AM10*0.3</f>
        <v>480</v>
      </c>
      <c r="AN13" s="2">
        <f>AN10*0.3</f>
        <v>480</v>
      </c>
      <c r="AO13" s="3">
        <v>0</v>
      </c>
      <c r="AP13" s="10"/>
      <c r="AQ13" s="10"/>
      <c r="AR13" s="9"/>
      <c r="AS13" s="9"/>
    </row>
    <row r="14" spans="1:45" x14ac:dyDescent="0.25">
      <c r="A14" s="2" t="s">
        <v>24</v>
      </c>
      <c r="B14" s="2">
        <v>0</v>
      </c>
      <c r="C14" s="2">
        <f>(C11+C12)*0.025</f>
        <v>1778</v>
      </c>
      <c r="D14" s="2">
        <f t="shared" ref="D14:N14" si="15">(D11+D12)*0.025</f>
        <v>1761.5500000000002</v>
      </c>
      <c r="E14" s="2">
        <f t="shared" si="15"/>
        <v>1745.51125</v>
      </c>
      <c r="F14" s="2">
        <f t="shared" si="15"/>
        <v>1729.87346875</v>
      </c>
      <c r="G14" s="2">
        <f t="shared" si="15"/>
        <v>1714.6266320312502</v>
      </c>
      <c r="H14" s="2">
        <f t="shared" si="15"/>
        <v>1699.7609662304687</v>
      </c>
      <c r="I14" s="2">
        <f t="shared" si="15"/>
        <v>1685.266942074707</v>
      </c>
      <c r="J14" s="2">
        <f t="shared" si="15"/>
        <v>1671.1352685228392</v>
      </c>
      <c r="K14" s="2">
        <f t="shared" si="15"/>
        <v>1657.3568868097682</v>
      </c>
      <c r="L14" s="2">
        <f t="shared" si="15"/>
        <v>1643.9229646395243</v>
      </c>
      <c r="M14" s="2">
        <f t="shared" si="15"/>
        <v>1630.8248905235359</v>
      </c>
      <c r="N14" s="2">
        <f t="shared" si="15"/>
        <v>1618.0542682604475</v>
      </c>
      <c r="O14" s="3">
        <f>SUM(C14:N14)</f>
        <v>20335.883537842539</v>
      </c>
      <c r="P14" s="2">
        <f>(P11+P12)*0.025</f>
        <v>1554.3308169284335</v>
      </c>
      <c r="Q14" s="2">
        <f t="shared" ref="Q14:AA14" si="16">(Q11+Q12)*0.025</f>
        <v>1543.4725465052225</v>
      </c>
      <c r="R14" s="2">
        <f t="shared" si="16"/>
        <v>1532.885732842592</v>
      </c>
      <c r="S14" s="2">
        <f t="shared" si="16"/>
        <v>1522.5635895215271</v>
      </c>
      <c r="T14" s="2">
        <f t="shared" si="16"/>
        <v>1512.499499783489</v>
      </c>
      <c r="U14" s="2">
        <f t="shared" si="16"/>
        <v>1502.6870122889018</v>
      </c>
      <c r="V14" s="2">
        <f t="shared" si="16"/>
        <v>1493.1198369816793</v>
      </c>
      <c r="W14" s="2">
        <f t="shared" si="16"/>
        <v>1483.7918410571374</v>
      </c>
      <c r="X14" s="2">
        <f t="shared" si="16"/>
        <v>1474.697045030709</v>
      </c>
      <c r="Y14" s="2">
        <f t="shared" si="16"/>
        <v>1465.8296189049413</v>
      </c>
      <c r="Z14" s="2">
        <f t="shared" si="16"/>
        <v>1457.1838784323177</v>
      </c>
      <c r="AA14" s="2">
        <f t="shared" si="16"/>
        <v>1448.7542814715098</v>
      </c>
      <c r="AB14" s="3">
        <f>SUM(O14:AA14)</f>
        <v>38327.699237591005</v>
      </c>
      <c r="AC14" s="2">
        <f>(AC11+AC12)*0.025</f>
        <v>1394.6280231405935</v>
      </c>
      <c r="AD14" s="2">
        <f t="shared" ref="AD14:AN14" si="17">(AD11+AD12)*0.025</f>
        <v>1387.7623225620787</v>
      </c>
      <c r="AE14" s="2">
        <f t="shared" si="17"/>
        <v>1381.0682644980268</v>
      </c>
      <c r="AF14" s="2">
        <f t="shared" si="17"/>
        <v>1374.5415578855761</v>
      </c>
      <c r="AG14" s="2">
        <f t="shared" si="17"/>
        <v>1368.1780189384367</v>
      </c>
      <c r="AH14" s="2">
        <f t="shared" si="17"/>
        <v>1361.9735684649759</v>
      </c>
      <c r="AI14" s="2">
        <f t="shared" si="17"/>
        <v>1355.9242292533513</v>
      </c>
      <c r="AJ14" s="2">
        <f t="shared" si="17"/>
        <v>1350.0261235220175</v>
      </c>
      <c r="AK14" s="2">
        <f t="shared" si="17"/>
        <v>1344.275470433967</v>
      </c>
      <c r="AL14" s="2">
        <f t="shared" si="17"/>
        <v>1338.6685836731178</v>
      </c>
      <c r="AM14" s="2">
        <f t="shared" si="17"/>
        <v>1333.2018690812899</v>
      </c>
      <c r="AN14" s="2">
        <f t="shared" si="17"/>
        <v>1327.8718223542576</v>
      </c>
      <c r="AO14" s="3">
        <f>SUM(AB14:AN14)</f>
        <v>54645.819091398698</v>
      </c>
      <c r="AP14" s="10"/>
      <c r="AQ14" s="10"/>
      <c r="AR14" s="9"/>
      <c r="AS14" s="9"/>
    </row>
    <row r="15" spans="1:45" x14ac:dyDescent="0.25">
      <c r="A15" s="2" t="s">
        <v>25</v>
      </c>
      <c r="B15" s="2">
        <f>B11</f>
        <v>70000</v>
      </c>
      <c r="C15" s="2">
        <f>C11+C12-C14</f>
        <v>69342</v>
      </c>
      <c r="D15" s="2">
        <f t="shared" ref="D15:N15" si="18">D11+D12-D14</f>
        <v>68700.45</v>
      </c>
      <c r="E15" s="2">
        <f t="shared" si="18"/>
        <v>68074.938750000001</v>
      </c>
      <c r="F15" s="2">
        <f t="shared" si="18"/>
        <v>67465.065281250005</v>
      </c>
      <c r="G15" s="2">
        <f t="shared" si="18"/>
        <v>66870.438649218748</v>
      </c>
      <c r="H15" s="2">
        <f t="shared" si="18"/>
        <v>66290.677682988273</v>
      </c>
      <c r="I15" s="2">
        <f t="shared" si="18"/>
        <v>65725.410740913561</v>
      </c>
      <c r="J15" s="2">
        <f t="shared" si="18"/>
        <v>65174.27547239072</v>
      </c>
      <c r="K15" s="2">
        <f t="shared" si="18"/>
        <v>64636.918585580963</v>
      </c>
      <c r="L15" s="2">
        <f t="shared" si="18"/>
        <v>64112.995620941438</v>
      </c>
      <c r="M15" s="2">
        <f t="shared" si="18"/>
        <v>63602.1707304179</v>
      </c>
      <c r="N15" s="2">
        <f t="shared" si="18"/>
        <v>63104.11646215745</v>
      </c>
      <c r="O15" s="3">
        <f>O11</f>
        <v>61053.232677137334</v>
      </c>
      <c r="P15" s="2">
        <f>P11+P12-P14</f>
        <v>60618.901860208898</v>
      </c>
      <c r="Q15" s="2">
        <f t="shared" ref="Q15:AA15" si="19">Q11+Q12-Q14</f>
        <v>60195.429313703673</v>
      </c>
      <c r="R15" s="2">
        <f t="shared" si="19"/>
        <v>59782.543580861078</v>
      </c>
      <c r="S15" s="2">
        <f t="shared" si="19"/>
        <v>59379.979991339555</v>
      </c>
      <c r="T15" s="2">
        <f t="shared" si="19"/>
        <v>58987.480491556067</v>
      </c>
      <c r="U15" s="2">
        <f t="shared" si="19"/>
        <v>58604.793479267166</v>
      </c>
      <c r="V15" s="2">
        <f t="shared" si="19"/>
        <v>58231.673642285488</v>
      </c>
      <c r="W15" s="2">
        <f t="shared" si="19"/>
        <v>57867.881801228352</v>
      </c>
      <c r="X15" s="2">
        <f t="shared" si="19"/>
        <v>57513.184756197646</v>
      </c>
      <c r="Y15" s="2">
        <f t="shared" si="19"/>
        <v>57167.355137292703</v>
      </c>
      <c r="Z15" s="2">
        <f t="shared" si="19"/>
        <v>56830.171258860384</v>
      </c>
      <c r="AA15" s="2">
        <f t="shared" si="19"/>
        <v>56501.416977388872</v>
      </c>
      <c r="AB15" s="3">
        <f>AB11</f>
        <v>54665.120925623734</v>
      </c>
      <c r="AC15" s="2">
        <f>AC11+AC12-AC14</f>
        <v>54390.492902483144</v>
      </c>
      <c r="AD15" s="2">
        <f t="shared" ref="AD15:AN15" si="20">AD11+AD12-AD14</f>
        <v>54122.730579921066</v>
      </c>
      <c r="AE15" s="2">
        <f t="shared" si="20"/>
        <v>53861.66231542304</v>
      </c>
      <c r="AF15" s="2">
        <f t="shared" si="20"/>
        <v>53607.120757537465</v>
      </c>
      <c r="AG15" s="2">
        <f t="shared" si="20"/>
        <v>53358.942738599028</v>
      </c>
      <c r="AH15" s="2">
        <f t="shared" si="20"/>
        <v>53116.969170134049</v>
      </c>
      <c r="AI15" s="2">
        <f t="shared" si="20"/>
        <v>52881.044940880696</v>
      </c>
      <c r="AJ15" s="2">
        <f t="shared" si="20"/>
        <v>52651.018817358679</v>
      </c>
      <c r="AK15" s="2">
        <f t="shared" si="20"/>
        <v>52426.743346924712</v>
      </c>
      <c r="AL15" s="2">
        <f t="shared" si="20"/>
        <v>52208.074763251592</v>
      </c>
      <c r="AM15" s="2">
        <f t="shared" si="20"/>
        <v>51994.872894170301</v>
      </c>
      <c r="AN15" s="2">
        <f t="shared" si="20"/>
        <v>51787.001071816041</v>
      </c>
      <c r="AO15" s="3">
        <f>AO11</f>
        <v>50103.923536982024</v>
      </c>
      <c r="AP15" s="10"/>
      <c r="AQ15" s="10"/>
      <c r="AR15" s="9"/>
      <c r="AS15" s="9"/>
    </row>
    <row r="16" spans="1:45" x14ac:dyDescent="0.25">
      <c r="A16" s="1" t="s">
        <v>18</v>
      </c>
      <c r="B16" s="1">
        <v>0</v>
      </c>
      <c r="C16" s="1">
        <v>0</v>
      </c>
      <c r="D16" s="1">
        <v>0</v>
      </c>
      <c r="E16" s="1">
        <f>C13</f>
        <v>480</v>
      </c>
      <c r="F16" s="1">
        <f t="shared" ref="F16:N16" si="21">D13</f>
        <v>480</v>
      </c>
      <c r="G16" s="1">
        <f t="shared" si="21"/>
        <v>480</v>
      </c>
      <c r="H16" s="1">
        <f t="shared" si="21"/>
        <v>480</v>
      </c>
      <c r="I16" s="1">
        <f t="shared" si="21"/>
        <v>480</v>
      </c>
      <c r="J16" s="1">
        <f t="shared" si="21"/>
        <v>480</v>
      </c>
      <c r="K16" s="1">
        <f t="shared" si="21"/>
        <v>480</v>
      </c>
      <c r="L16" s="1">
        <f t="shared" si="21"/>
        <v>480</v>
      </c>
      <c r="M16" s="1">
        <f t="shared" si="21"/>
        <v>480</v>
      </c>
      <c r="N16" s="1">
        <f t="shared" si="21"/>
        <v>480</v>
      </c>
      <c r="O16" s="3">
        <f>N15*0.0325+M13*2*0.0325</f>
        <v>2082.0837850201169</v>
      </c>
      <c r="P16" s="1">
        <f>M13*(1-0.0325)</f>
        <v>464.40000000000003</v>
      </c>
      <c r="Q16" s="1">
        <f>N13*(1-0.0325)</f>
        <v>464.40000000000003</v>
      </c>
      <c r="R16" s="1">
        <f>P13</f>
        <v>480</v>
      </c>
      <c r="S16" s="1">
        <f t="shared" ref="S16:AA16" si="22">Q13</f>
        <v>480</v>
      </c>
      <c r="T16" s="1">
        <f t="shared" si="22"/>
        <v>480</v>
      </c>
      <c r="U16" s="1">
        <f t="shared" si="22"/>
        <v>480</v>
      </c>
      <c r="V16" s="1">
        <f t="shared" si="22"/>
        <v>480</v>
      </c>
      <c r="W16" s="1">
        <f t="shared" si="22"/>
        <v>480</v>
      </c>
      <c r="X16" s="1">
        <f t="shared" si="22"/>
        <v>480</v>
      </c>
      <c r="Y16" s="1">
        <f t="shared" si="22"/>
        <v>480</v>
      </c>
      <c r="Z16" s="1">
        <f t="shared" si="22"/>
        <v>480</v>
      </c>
      <c r="AA16" s="1">
        <f t="shared" si="22"/>
        <v>480</v>
      </c>
      <c r="AB16" s="3">
        <f>AA15*0.0325+O16+AA13*2*0.0325</f>
        <v>3949.5798367852549</v>
      </c>
      <c r="AC16" s="1">
        <f>Z13*(1-0.0325)</f>
        <v>464.40000000000003</v>
      </c>
      <c r="AD16" s="1">
        <f>AA13*(1-0.0325)</f>
        <v>464.40000000000003</v>
      </c>
      <c r="AE16" s="1">
        <f>AC13</f>
        <v>480</v>
      </c>
      <c r="AF16" s="1">
        <f t="shared" ref="AF16:AN16" si="23">AD13</f>
        <v>480</v>
      </c>
      <c r="AG16" s="1">
        <f t="shared" si="23"/>
        <v>480</v>
      </c>
      <c r="AH16" s="1">
        <f t="shared" si="23"/>
        <v>480</v>
      </c>
      <c r="AI16" s="1">
        <f t="shared" si="23"/>
        <v>480</v>
      </c>
      <c r="AJ16" s="1">
        <f t="shared" si="23"/>
        <v>480</v>
      </c>
      <c r="AK16" s="1">
        <f t="shared" si="23"/>
        <v>480</v>
      </c>
      <c r="AL16" s="1">
        <f t="shared" si="23"/>
        <v>480</v>
      </c>
      <c r="AM16" s="1">
        <f t="shared" si="23"/>
        <v>480</v>
      </c>
      <c r="AN16" s="1">
        <f t="shared" si="23"/>
        <v>480</v>
      </c>
      <c r="AO16" s="3">
        <f>AN15*0.0325+AB16+AN13*2*0.0325</f>
        <v>5663.8573716192759</v>
      </c>
      <c r="AP16" s="10"/>
      <c r="AQ16" s="10"/>
      <c r="AR16" s="9"/>
      <c r="AS16" s="9"/>
    </row>
    <row r="17" spans="1:45" x14ac:dyDescent="0.25">
      <c r="A17" s="7" t="s">
        <v>23</v>
      </c>
      <c r="B17" s="7">
        <v>30000</v>
      </c>
      <c r="C17" s="7">
        <f>B22</f>
        <v>30000</v>
      </c>
      <c r="D17" s="7">
        <f t="shared" ref="D17:N17" si="24">C22</f>
        <v>29250</v>
      </c>
      <c r="E17" s="7">
        <f t="shared" si="24"/>
        <v>28518.75</v>
      </c>
      <c r="F17" s="7">
        <f t="shared" si="24"/>
        <v>27953.201250000002</v>
      </c>
      <c r="G17" s="7">
        <f t="shared" si="24"/>
        <v>27401.791218750004</v>
      </c>
      <c r="H17" s="7">
        <f t="shared" si="24"/>
        <v>26864.166438281256</v>
      </c>
      <c r="I17" s="7">
        <f t="shared" si="24"/>
        <v>26339.982277324227</v>
      </c>
      <c r="J17" s="7">
        <f t="shared" si="24"/>
        <v>25828.902720391121</v>
      </c>
      <c r="K17" s="7">
        <f t="shared" si="24"/>
        <v>25330.600152381343</v>
      </c>
      <c r="L17" s="7">
        <f t="shared" si="24"/>
        <v>24844.75514857181</v>
      </c>
      <c r="M17" s="7">
        <f t="shared" si="24"/>
        <v>24371.056269857516</v>
      </c>
      <c r="N17" s="7">
        <f t="shared" si="24"/>
        <v>23909.19986311108</v>
      </c>
      <c r="O17" s="11">
        <f>N22*(1-0.0325)</f>
        <v>22696.47594587097</v>
      </c>
      <c r="P17" s="7">
        <f>O22</f>
        <v>22696.47594587097</v>
      </c>
      <c r="Q17" s="7">
        <f t="shared" ref="Q17:AA17" si="25">P22</f>
        <v>22271.692897224195</v>
      </c>
      <c r="R17" s="7">
        <f t="shared" si="25"/>
        <v>21857.529424793589</v>
      </c>
      <c r="S17" s="7">
        <f t="shared" si="25"/>
        <v>21458.511189173751</v>
      </c>
      <c r="T17" s="7">
        <f t="shared" si="25"/>
        <v>21069.468409444409</v>
      </c>
      <c r="U17" s="7">
        <f t="shared" si="25"/>
        <v>20690.151699208298</v>
      </c>
      <c r="V17" s="7">
        <f t="shared" si="25"/>
        <v>20320.317906728091</v>
      </c>
      <c r="W17" s="7">
        <f t="shared" si="25"/>
        <v>19959.729959059889</v>
      </c>
      <c r="X17" s="7">
        <f t="shared" si="25"/>
        <v>19608.156710083393</v>
      </c>
      <c r="Y17" s="7">
        <f t="shared" si="25"/>
        <v>19265.372792331309</v>
      </c>
      <c r="Z17" s="7">
        <f t="shared" si="25"/>
        <v>18931.158472523028</v>
      </c>
      <c r="AA17" s="7">
        <f t="shared" si="25"/>
        <v>18605.299510709952</v>
      </c>
      <c r="AB17" s="11">
        <f>AA22*(1-0.0325)</f>
        <v>17693.240444696581</v>
      </c>
      <c r="AC17" s="7">
        <f>AB22</f>
        <v>17693.240444696581</v>
      </c>
      <c r="AD17" s="7">
        <f t="shared" ref="AD17:AN17" si="26">AC22</f>
        <v>17393.538283579168</v>
      </c>
      <c r="AE17" s="7">
        <f t="shared" si="26"/>
        <v>17101.328676489687</v>
      </c>
      <c r="AF17" s="7">
        <f t="shared" si="26"/>
        <v>16821.215459577445</v>
      </c>
      <c r="AG17" s="7">
        <f t="shared" si="26"/>
        <v>16548.105073088009</v>
      </c>
      <c r="AH17" s="7">
        <f t="shared" si="26"/>
        <v>16281.822446260809</v>
      </c>
      <c r="AI17" s="7">
        <f t="shared" si="26"/>
        <v>16022.196885104289</v>
      </c>
      <c r="AJ17" s="7">
        <f t="shared" si="26"/>
        <v>15769.061962976682</v>
      </c>
      <c r="AK17" s="7">
        <f t="shared" si="26"/>
        <v>15522.255413902267</v>
      </c>
      <c r="AL17" s="7">
        <f t="shared" si="26"/>
        <v>15281.619028554711</v>
      </c>
      <c r="AM17" s="7">
        <f t="shared" si="26"/>
        <v>15046.998552840843</v>
      </c>
      <c r="AN17" s="7">
        <f t="shared" si="26"/>
        <v>14818.243589019823</v>
      </c>
      <c r="AO17" s="11">
        <f>AN22*(1-0.0325)</f>
        <v>14120.863255567263</v>
      </c>
      <c r="AP17" s="10"/>
      <c r="AQ17" s="9"/>
      <c r="AR17" s="9"/>
      <c r="AS17" s="9"/>
    </row>
    <row r="18" spans="1:45" x14ac:dyDescent="0.25">
      <c r="A18" s="7" t="s">
        <v>26</v>
      </c>
      <c r="B18" s="7">
        <v>0</v>
      </c>
      <c r="C18" s="7">
        <f>C16*0.9*0.35</f>
        <v>0</v>
      </c>
      <c r="D18" s="7">
        <f t="shared" ref="D18:N18" si="27">D16*0.9*0.35</f>
        <v>0</v>
      </c>
      <c r="E18" s="7">
        <f t="shared" si="27"/>
        <v>151.19999999999999</v>
      </c>
      <c r="F18" s="7">
        <f t="shared" si="27"/>
        <v>151.19999999999999</v>
      </c>
      <c r="G18" s="7">
        <f t="shared" si="27"/>
        <v>151.19999999999999</v>
      </c>
      <c r="H18" s="7">
        <f t="shared" si="27"/>
        <v>151.19999999999999</v>
      </c>
      <c r="I18" s="7">
        <f t="shared" si="27"/>
        <v>151.19999999999999</v>
      </c>
      <c r="J18" s="7">
        <f t="shared" si="27"/>
        <v>151.19999999999999</v>
      </c>
      <c r="K18" s="7">
        <f t="shared" si="27"/>
        <v>151.19999999999999</v>
      </c>
      <c r="L18" s="7">
        <f t="shared" si="27"/>
        <v>151.19999999999999</v>
      </c>
      <c r="M18" s="7">
        <f t="shared" si="27"/>
        <v>151.19999999999999</v>
      </c>
      <c r="N18" s="7">
        <f t="shared" si="27"/>
        <v>151.19999999999999</v>
      </c>
      <c r="O18" s="11">
        <v>0</v>
      </c>
      <c r="P18" s="7">
        <f>P16*0.9*0.35</f>
        <v>146.286</v>
      </c>
      <c r="Q18" s="7">
        <f t="shared" ref="Q18:AA18" si="28">Q16*0.9*0.35</f>
        <v>146.286</v>
      </c>
      <c r="R18" s="7">
        <f t="shared" si="28"/>
        <v>151.19999999999999</v>
      </c>
      <c r="S18" s="7">
        <f t="shared" si="28"/>
        <v>151.19999999999999</v>
      </c>
      <c r="T18" s="7">
        <f t="shared" si="28"/>
        <v>151.19999999999999</v>
      </c>
      <c r="U18" s="7">
        <f t="shared" si="28"/>
        <v>151.19999999999999</v>
      </c>
      <c r="V18" s="7">
        <f t="shared" si="28"/>
        <v>151.19999999999999</v>
      </c>
      <c r="W18" s="7">
        <f t="shared" si="28"/>
        <v>151.19999999999999</v>
      </c>
      <c r="X18" s="7">
        <f t="shared" si="28"/>
        <v>151.19999999999999</v>
      </c>
      <c r="Y18" s="7">
        <f t="shared" si="28"/>
        <v>151.19999999999999</v>
      </c>
      <c r="Z18" s="7">
        <f t="shared" si="28"/>
        <v>151.19999999999999</v>
      </c>
      <c r="AA18" s="7">
        <f t="shared" si="28"/>
        <v>151.19999999999999</v>
      </c>
      <c r="AB18" s="11">
        <v>0</v>
      </c>
      <c r="AC18" s="7">
        <f>AC16*0.9*0.35</f>
        <v>146.286</v>
      </c>
      <c r="AD18" s="7">
        <f t="shared" ref="AD18:AN18" si="29">AD16*0.9*0.35</f>
        <v>146.286</v>
      </c>
      <c r="AE18" s="7">
        <f t="shared" si="29"/>
        <v>151.19999999999999</v>
      </c>
      <c r="AF18" s="7">
        <f t="shared" si="29"/>
        <v>151.19999999999999</v>
      </c>
      <c r="AG18" s="7">
        <f t="shared" si="29"/>
        <v>151.19999999999999</v>
      </c>
      <c r="AH18" s="7">
        <f t="shared" si="29"/>
        <v>151.19999999999999</v>
      </c>
      <c r="AI18" s="7">
        <f t="shared" si="29"/>
        <v>151.19999999999999</v>
      </c>
      <c r="AJ18" s="7">
        <f t="shared" si="29"/>
        <v>151.19999999999999</v>
      </c>
      <c r="AK18" s="7">
        <f t="shared" si="29"/>
        <v>151.19999999999999</v>
      </c>
      <c r="AL18" s="7">
        <f t="shared" si="29"/>
        <v>151.19999999999999</v>
      </c>
      <c r="AM18" s="7">
        <f t="shared" si="29"/>
        <v>151.19999999999999</v>
      </c>
      <c r="AN18" s="7">
        <f t="shared" si="29"/>
        <v>151.19999999999999</v>
      </c>
      <c r="AO18" s="11">
        <v>0</v>
      </c>
      <c r="AP18" s="10"/>
      <c r="AQ18" s="10"/>
      <c r="AR18" s="9"/>
      <c r="AS18" s="9"/>
    </row>
    <row r="19" spans="1:45" ht="15" customHeight="1" x14ac:dyDescent="0.25">
      <c r="A19" s="7" t="s">
        <v>27</v>
      </c>
      <c r="B19" s="7">
        <v>0</v>
      </c>
      <c r="C19" s="7">
        <f>C16*0.9*0.65</f>
        <v>0</v>
      </c>
      <c r="D19" s="7">
        <f t="shared" ref="D19:N19" si="30">D16*0.9*0.65</f>
        <v>0</v>
      </c>
      <c r="E19" s="7">
        <f t="shared" si="30"/>
        <v>280.8</v>
      </c>
      <c r="F19" s="7">
        <f t="shared" si="30"/>
        <v>280.8</v>
      </c>
      <c r="G19" s="7">
        <f t="shared" si="30"/>
        <v>280.8</v>
      </c>
      <c r="H19" s="7">
        <f t="shared" si="30"/>
        <v>280.8</v>
      </c>
      <c r="I19" s="7">
        <f t="shared" si="30"/>
        <v>280.8</v>
      </c>
      <c r="J19" s="7">
        <f t="shared" si="30"/>
        <v>280.8</v>
      </c>
      <c r="K19" s="7">
        <f t="shared" si="30"/>
        <v>280.8</v>
      </c>
      <c r="L19" s="7">
        <f t="shared" si="30"/>
        <v>280.8</v>
      </c>
      <c r="M19" s="7">
        <f t="shared" si="30"/>
        <v>280.8</v>
      </c>
      <c r="N19" s="7">
        <f t="shared" si="30"/>
        <v>280.8</v>
      </c>
      <c r="O19" s="11">
        <v>0</v>
      </c>
      <c r="P19" s="7">
        <f>P16*0.9*0.65</f>
        <v>271.67400000000004</v>
      </c>
      <c r="Q19" s="7">
        <f t="shared" ref="Q19:AA19" si="31">Q16*0.9*0.65</f>
        <v>271.67400000000004</v>
      </c>
      <c r="R19" s="7">
        <f t="shared" si="31"/>
        <v>280.8</v>
      </c>
      <c r="S19" s="7">
        <f t="shared" si="31"/>
        <v>280.8</v>
      </c>
      <c r="T19" s="7">
        <f t="shared" si="31"/>
        <v>280.8</v>
      </c>
      <c r="U19" s="7">
        <f t="shared" si="31"/>
        <v>280.8</v>
      </c>
      <c r="V19" s="7">
        <f t="shared" si="31"/>
        <v>280.8</v>
      </c>
      <c r="W19" s="7">
        <f t="shared" si="31"/>
        <v>280.8</v>
      </c>
      <c r="X19" s="7">
        <f t="shared" si="31"/>
        <v>280.8</v>
      </c>
      <c r="Y19" s="7">
        <f t="shared" si="31"/>
        <v>280.8</v>
      </c>
      <c r="Z19" s="7">
        <f t="shared" si="31"/>
        <v>280.8</v>
      </c>
      <c r="AA19" s="7">
        <f t="shared" si="31"/>
        <v>280.8</v>
      </c>
      <c r="AB19" s="11">
        <v>0</v>
      </c>
      <c r="AC19" s="7">
        <f>AC16*0.9*0.65</f>
        <v>271.67400000000004</v>
      </c>
      <c r="AD19" s="7">
        <f t="shared" ref="AD19:AN19" si="32">AD16*0.9*0.65</f>
        <v>271.67400000000004</v>
      </c>
      <c r="AE19" s="7">
        <f t="shared" si="32"/>
        <v>280.8</v>
      </c>
      <c r="AF19" s="7">
        <f t="shared" si="32"/>
        <v>280.8</v>
      </c>
      <c r="AG19" s="7">
        <f t="shared" si="32"/>
        <v>280.8</v>
      </c>
      <c r="AH19" s="7">
        <f t="shared" si="32"/>
        <v>280.8</v>
      </c>
      <c r="AI19" s="7">
        <f t="shared" si="32"/>
        <v>280.8</v>
      </c>
      <c r="AJ19" s="7">
        <f t="shared" si="32"/>
        <v>280.8</v>
      </c>
      <c r="AK19" s="7">
        <f t="shared" si="32"/>
        <v>280.8</v>
      </c>
      <c r="AL19" s="7">
        <f t="shared" si="32"/>
        <v>280.8</v>
      </c>
      <c r="AM19" s="7">
        <f t="shared" si="32"/>
        <v>280.8</v>
      </c>
      <c r="AN19" s="7">
        <f t="shared" si="32"/>
        <v>280.8</v>
      </c>
      <c r="AO19" s="11">
        <v>0</v>
      </c>
      <c r="AP19" s="10"/>
      <c r="AQ19" s="10"/>
      <c r="AR19" s="9"/>
      <c r="AS19" s="9"/>
    </row>
    <row r="20" spans="1:45" ht="15" customHeight="1" x14ac:dyDescent="0.25">
      <c r="A20" s="7" t="s">
        <v>28</v>
      </c>
      <c r="B20" s="7">
        <v>0</v>
      </c>
      <c r="C20" s="7">
        <f>C16*0.1</f>
        <v>0</v>
      </c>
      <c r="D20" s="7">
        <f t="shared" ref="D20:N20" si="33">D16*0.1</f>
        <v>0</v>
      </c>
      <c r="E20" s="7">
        <f t="shared" si="33"/>
        <v>48</v>
      </c>
      <c r="F20" s="7">
        <f t="shared" si="33"/>
        <v>48</v>
      </c>
      <c r="G20" s="7">
        <f t="shared" si="33"/>
        <v>48</v>
      </c>
      <c r="H20" s="7">
        <f t="shared" si="33"/>
        <v>48</v>
      </c>
      <c r="I20" s="7">
        <f t="shared" si="33"/>
        <v>48</v>
      </c>
      <c r="J20" s="7">
        <f t="shared" si="33"/>
        <v>48</v>
      </c>
      <c r="K20" s="7">
        <f t="shared" si="33"/>
        <v>48</v>
      </c>
      <c r="L20" s="7">
        <f t="shared" si="33"/>
        <v>48</v>
      </c>
      <c r="M20" s="7">
        <f t="shared" si="33"/>
        <v>48</v>
      </c>
      <c r="N20" s="7">
        <f t="shared" si="33"/>
        <v>48</v>
      </c>
      <c r="O20" s="11">
        <f>SUM(B20:N20)*(1-0.11)</f>
        <v>427.2</v>
      </c>
      <c r="P20" s="7">
        <f>P16*0.1</f>
        <v>46.440000000000005</v>
      </c>
      <c r="Q20" s="7">
        <f t="shared" ref="Q20:AA20" si="34">Q16*0.1</f>
        <v>46.440000000000005</v>
      </c>
      <c r="R20" s="7">
        <f t="shared" si="34"/>
        <v>48</v>
      </c>
      <c r="S20" s="7">
        <f t="shared" si="34"/>
        <v>48</v>
      </c>
      <c r="T20" s="7">
        <f t="shared" si="34"/>
        <v>48</v>
      </c>
      <c r="U20" s="7">
        <f t="shared" si="34"/>
        <v>48</v>
      </c>
      <c r="V20" s="7">
        <f t="shared" si="34"/>
        <v>48</v>
      </c>
      <c r="W20" s="7">
        <f t="shared" si="34"/>
        <v>48</v>
      </c>
      <c r="X20" s="7">
        <f t="shared" si="34"/>
        <v>48</v>
      </c>
      <c r="Y20" s="7">
        <f t="shared" si="34"/>
        <v>48</v>
      </c>
      <c r="Z20" s="7">
        <f t="shared" si="34"/>
        <v>48</v>
      </c>
      <c r="AA20" s="7">
        <f t="shared" si="34"/>
        <v>48</v>
      </c>
      <c r="AB20" s="11">
        <f>SUM(O20:AA20)*(1-0.11)</f>
        <v>890.07120000000009</v>
      </c>
      <c r="AC20" s="7">
        <f>AC16*0.1</f>
        <v>46.440000000000005</v>
      </c>
      <c r="AD20" s="7">
        <f t="shared" ref="AD20:AN20" si="35">AD16*0.1</f>
        <v>46.440000000000005</v>
      </c>
      <c r="AE20" s="7">
        <f t="shared" si="35"/>
        <v>48</v>
      </c>
      <c r="AF20" s="7">
        <f t="shared" si="35"/>
        <v>48</v>
      </c>
      <c r="AG20" s="7">
        <f t="shared" si="35"/>
        <v>48</v>
      </c>
      <c r="AH20" s="7">
        <f t="shared" si="35"/>
        <v>48</v>
      </c>
      <c r="AI20" s="7">
        <f t="shared" si="35"/>
        <v>48</v>
      </c>
      <c r="AJ20" s="7">
        <f t="shared" si="35"/>
        <v>48</v>
      </c>
      <c r="AK20" s="7">
        <f t="shared" si="35"/>
        <v>48</v>
      </c>
      <c r="AL20" s="7">
        <f t="shared" si="35"/>
        <v>48</v>
      </c>
      <c r="AM20" s="7">
        <f t="shared" si="35"/>
        <v>48</v>
      </c>
      <c r="AN20" s="7">
        <f t="shared" si="35"/>
        <v>48</v>
      </c>
      <c r="AO20" s="11">
        <f>SUM(AB20:AN20)*(1-0.11)</f>
        <v>1302.0265680000002</v>
      </c>
      <c r="AP20" s="10"/>
      <c r="AQ20" s="10"/>
      <c r="AR20" s="9"/>
      <c r="AS20" s="9"/>
    </row>
    <row r="21" spans="1:45" x14ac:dyDescent="0.25">
      <c r="A21" s="7" t="s">
        <v>24</v>
      </c>
      <c r="B21" s="7">
        <v>0</v>
      </c>
      <c r="C21" s="7">
        <f>(C17+C18)*0.025</f>
        <v>750</v>
      </c>
      <c r="D21" s="7">
        <f t="shared" ref="D21:N21" si="36">(D17+D18)*0.025</f>
        <v>731.25</v>
      </c>
      <c r="E21" s="7">
        <f t="shared" si="36"/>
        <v>716.74875000000009</v>
      </c>
      <c r="F21" s="7">
        <f t="shared" si="36"/>
        <v>702.61003125000013</v>
      </c>
      <c r="G21" s="7">
        <f t="shared" si="36"/>
        <v>688.82478046875019</v>
      </c>
      <c r="H21" s="7">
        <f t="shared" si="36"/>
        <v>675.38416095703144</v>
      </c>
      <c r="I21" s="7">
        <f t="shared" si="36"/>
        <v>662.27955693310571</v>
      </c>
      <c r="J21" s="7">
        <f t="shared" si="36"/>
        <v>649.50256800977809</v>
      </c>
      <c r="K21" s="7">
        <f t="shared" si="36"/>
        <v>637.04500380953368</v>
      </c>
      <c r="L21" s="7">
        <f t="shared" si="36"/>
        <v>624.89887871429528</v>
      </c>
      <c r="M21" s="7">
        <f t="shared" si="36"/>
        <v>613.05640674643791</v>
      </c>
      <c r="N21" s="7">
        <f t="shared" si="36"/>
        <v>601.50999657777709</v>
      </c>
      <c r="O21" s="11">
        <f>SUM(B21:N21)</f>
        <v>8053.110133466711</v>
      </c>
      <c r="P21" s="7">
        <f>(P17+P18)*0.025</f>
        <v>571.06904864677426</v>
      </c>
      <c r="Q21" s="7">
        <f t="shared" ref="Q21:AA21" si="37">(Q17+Q18)*0.025</f>
        <v>560.44947243060494</v>
      </c>
      <c r="R21" s="7">
        <f t="shared" si="37"/>
        <v>550.21823561983979</v>
      </c>
      <c r="S21" s="7">
        <f t="shared" si="37"/>
        <v>540.24277972934385</v>
      </c>
      <c r="T21" s="7">
        <f t="shared" si="37"/>
        <v>530.51671023611027</v>
      </c>
      <c r="U21" s="7">
        <f t="shared" si="37"/>
        <v>521.03379248020747</v>
      </c>
      <c r="V21" s="7">
        <f t="shared" si="37"/>
        <v>511.78794766820232</v>
      </c>
      <c r="W21" s="7">
        <f t="shared" si="37"/>
        <v>502.77324897649726</v>
      </c>
      <c r="X21" s="7">
        <f t="shared" si="37"/>
        <v>493.98391775208484</v>
      </c>
      <c r="Y21" s="7">
        <f t="shared" si="37"/>
        <v>485.41431980828276</v>
      </c>
      <c r="Z21" s="7">
        <f t="shared" si="37"/>
        <v>477.05896181307571</v>
      </c>
      <c r="AA21" s="7">
        <f t="shared" si="37"/>
        <v>468.91248776774887</v>
      </c>
      <c r="AB21" s="11">
        <f>SUM(O21:AA21)</f>
        <v>14266.571056395482</v>
      </c>
      <c r="AC21" s="7">
        <f>(AC17+AC18)*0.025</f>
        <v>445.98816111741456</v>
      </c>
      <c r="AD21" s="7">
        <f t="shared" ref="AD21:AN21" si="38">(AD17+AD18)*0.025</f>
        <v>438.49560708947922</v>
      </c>
      <c r="AE21" s="7">
        <f t="shared" si="38"/>
        <v>431.31321691224224</v>
      </c>
      <c r="AF21" s="7">
        <f t="shared" si="38"/>
        <v>424.31038648943615</v>
      </c>
      <c r="AG21" s="7">
        <f t="shared" si="38"/>
        <v>417.48262682720025</v>
      </c>
      <c r="AH21" s="7">
        <f t="shared" si="38"/>
        <v>410.82556115652028</v>
      </c>
      <c r="AI21" s="7">
        <f t="shared" si="38"/>
        <v>404.33492212760729</v>
      </c>
      <c r="AJ21" s="7">
        <f t="shared" si="38"/>
        <v>398.00654907441708</v>
      </c>
      <c r="AK21" s="7">
        <f t="shared" si="38"/>
        <v>391.8363853475567</v>
      </c>
      <c r="AL21" s="7">
        <f t="shared" si="38"/>
        <v>385.82047571386784</v>
      </c>
      <c r="AM21" s="7">
        <f t="shared" si="38"/>
        <v>379.95496382102112</v>
      </c>
      <c r="AN21" s="7">
        <f t="shared" si="38"/>
        <v>374.23608972549562</v>
      </c>
      <c r="AO21" s="11">
        <f>SUM(AB21:AN21)</f>
        <v>19169.176001797739</v>
      </c>
      <c r="AP21" s="10"/>
      <c r="AQ21" s="10"/>
      <c r="AR21" s="9"/>
      <c r="AS21" s="9"/>
    </row>
    <row r="22" spans="1:45" x14ac:dyDescent="0.25">
      <c r="A22" s="7" t="s">
        <v>25</v>
      </c>
      <c r="B22" s="7">
        <f>B17</f>
        <v>30000</v>
      </c>
      <c r="C22" s="7">
        <f>(C17+C18)-C21</f>
        <v>29250</v>
      </c>
      <c r="D22" s="7">
        <f t="shared" ref="D22:N22" si="39">(D17+D18)-D21</f>
        <v>28518.75</v>
      </c>
      <c r="E22" s="7">
        <f t="shared" si="39"/>
        <v>27953.201250000002</v>
      </c>
      <c r="F22" s="7">
        <f t="shared" si="39"/>
        <v>27401.791218750004</v>
      </c>
      <c r="G22" s="7">
        <f t="shared" si="39"/>
        <v>26864.166438281256</v>
      </c>
      <c r="H22" s="7">
        <f t="shared" si="39"/>
        <v>26339.982277324227</v>
      </c>
      <c r="I22" s="7">
        <f t="shared" si="39"/>
        <v>25828.902720391121</v>
      </c>
      <c r="J22" s="7">
        <f t="shared" si="39"/>
        <v>25330.600152381343</v>
      </c>
      <c r="K22" s="7">
        <f t="shared" si="39"/>
        <v>24844.75514857181</v>
      </c>
      <c r="L22" s="7">
        <f t="shared" si="39"/>
        <v>24371.056269857516</v>
      </c>
      <c r="M22" s="7">
        <f t="shared" si="39"/>
        <v>23909.19986311108</v>
      </c>
      <c r="N22" s="7">
        <f t="shared" si="39"/>
        <v>23458.889866533304</v>
      </c>
      <c r="O22" s="11">
        <f>O17</f>
        <v>22696.47594587097</v>
      </c>
      <c r="P22" s="7">
        <f>(P17+P18)-P21</f>
        <v>22271.692897224195</v>
      </c>
      <c r="Q22" s="7">
        <f t="shared" ref="Q22" si="40">(Q17+Q18)-Q21</f>
        <v>21857.529424793589</v>
      </c>
      <c r="R22" s="7">
        <f t="shared" ref="R22" si="41">(R17+R18)-R21</f>
        <v>21458.511189173751</v>
      </c>
      <c r="S22" s="7">
        <f t="shared" ref="S22" si="42">(S17+S18)-S21</f>
        <v>21069.468409444409</v>
      </c>
      <c r="T22" s="7">
        <f t="shared" ref="T22" si="43">(T17+T18)-T21</f>
        <v>20690.151699208298</v>
      </c>
      <c r="U22" s="7">
        <f t="shared" ref="U22" si="44">(U17+U18)-U21</f>
        <v>20320.317906728091</v>
      </c>
      <c r="V22" s="7">
        <f t="shared" ref="V22" si="45">(V17+V18)-V21</f>
        <v>19959.729959059889</v>
      </c>
      <c r="W22" s="7">
        <f t="shared" ref="W22" si="46">(W17+W18)-W21</f>
        <v>19608.156710083393</v>
      </c>
      <c r="X22" s="7">
        <f t="shared" ref="X22" si="47">(X17+X18)-X21</f>
        <v>19265.372792331309</v>
      </c>
      <c r="Y22" s="7">
        <f t="shared" ref="Y22" si="48">(Y17+Y18)-Y21</f>
        <v>18931.158472523028</v>
      </c>
      <c r="Z22" s="7">
        <f t="shared" ref="Z22" si="49">(Z17+Z18)-Z21</f>
        <v>18605.299510709952</v>
      </c>
      <c r="AA22" s="7">
        <f t="shared" ref="AA22" si="50">(AA17+AA18)-AA21</f>
        <v>18287.587022942203</v>
      </c>
      <c r="AB22" s="11">
        <f>AB17</f>
        <v>17693.240444696581</v>
      </c>
      <c r="AC22" s="7">
        <f>(AC17+AC18)-AC21</f>
        <v>17393.538283579168</v>
      </c>
      <c r="AD22" s="7">
        <f t="shared" ref="AD22" si="51">(AD17+AD18)-AD21</f>
        <v>17101.328676489687</v>
      </c>
      <c r="AE22" s="7">
        <f t="shared" ref="AE22" si="52">(AE17+AE18)-AE21</f>
        <v>16821.215459577445</v>
      </c>
      <c r="AF22" s="7">
        <f t="shared" ref="AF22" si="53">(AF17+AF18)-AF21</f>
        <v>16548.105073088009</v>
      </c>
      <c r="AG22" s="7">
        <f t="shared" ref="AG22" si="54">(AG17+AG18)-AG21</f>
        <v>16281.822446260809</v>
      </c>
      <c r="AH22" s="7">
        <f t="shared" ref="AH22" si="55">(AH17+AH18)-AH21</f>
        <v>16022.196885104289</v>
      </c>
      <c r="AI22" s="7">
        <f t="shared" ref="AI22" si="56">(AI17+AI18)-AI21</f>
        <v>15769.061962976682</v>
      </c>
      <c r="AJ22" s="7">
        <f t="shared" ref="AJ22" si="57">(AJ17+AJ18)-AJ21</f>
        <v>15522.255413902267</v>
      </c>
      <c r="AK22" s="7">
        <f t="shared" ref="AK22" si="58">(AK17+AK18)-AK21</f>
        <v>15281.619028554711</v>
      </c>
      <c r="AL22" s="7">
        <f t="shared" ref="AL22" si="59">(AL17+AL18)-AL21</f>
        <v>15046.998552840843</v>
      </c>
      <c r="AM22" s="7">
        <f t="shared" ref="AM22" si="60">(AM17+AM18)-AM21</f>
        <v>14818.243589019823</v>
      </c>
      <c r="AN22" s="7">
        <f t="shared" ref="AN22" si="61">(AN17+AN18)-AN21</f>
        <v>14595.207499294329</v>
      </c>
      <c r="AO22" s="11">
        <f>AO17</f>
        <v>14120.863255567263</v>
      </c>
      <c r="AP22" s="10"/>
      <c r="AQ22" s="10"/>
      <c r="AR22" s="9"/>
      <c r="AS22" s="9"/>
    </row>
    <row r="23" spans="1:45" x14ac:dyDescent="0.25">
      <c r="A23" s="1" t="s">
        <v>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f>E19</f>
        <v>280.8</v>
      </c>
      <c r="I23" s="1">
        <f t="shared" ref="I23:N23" si="62">F19</f>
        <v>280.8</v>
      </c>
      <c r="J23" s="1">
        <f t="shared" si="62"/>
        <v>280.8</v>
      </c>
      <c r="K23" s="1">
        <f t="shared" si="62"/>
        <v>280.8</v>
      </c>
      <c r="L23" s="1">
        <f t="shared" si="62"/>
        <v>280.8</v>
      </c>
      <c r="M23" s="1">
        <f t="shared" si="62"/>
        <v>280.8</v>
      </c>
      <c r="N23" s="1">
        <f t="shared" si="62"/>
        <v>280.8</v>
      </c>
      <c r="O23" s="11">
        <f>N22*0.0325+N23*3*0.0325+SUM(B20:N20)*(0.11)</f>
        <v>842.59192066233243</v>
      </c>
      <c r="P23" s="1">
        <f>L19*(1-0.0325)</f>
        <v>271.67400000000004</v>
      </c>
      <c r="Q23" s="1">
        <f t="shared" ref="Q23" si="63">M19*(1-0.0325)</f>
        <v>271.67400000000004</v>
      </c>
      <c r="R23" s="1">
        <f>N19*(1-0.0325)</f>
        <v>271.67400000000004</v>
      </c>
      <c r="S23" s="1">
        <f>P19</f>
        <v>271.67400000000004</v>
      </c>
      <c r="T23" s="1">
        <f t="shared" ref="T23:AA23" si="64">Q19</f>
        <v>271.67400000000004</v>
      </c>
      <c r="U23" s="1">
        <f t="shared" si="64"/>
        <v>280.8</v>
      </c>
      <c r="V23" s="1">
        <f t="shared" si="64"/>
        <v>280.8</v>
      </c>
      <c r="W23" s="1">
        <f t="shared" si="64"/>
        <v>280.8</v>
      </c>
      <c r="X23" s="1">
        <f t="shared" si="64"/>
        <v>280.8</v>
      </c>
      <c r="Y23" s="1">
        <f t="shared" si="64"/>
        <v>280.8</v>
      </c>
      <c r="Z23" s="1">
        <f t="shared" si="64"/>
        <v>280.8</v>
      </c>
      <c r="AA23" s="1">
        <f t="shared" si="64"/>
        <v>280.8</v>
      </c>
      <c r="AB23" s="11">
        <f>AA22*0.0325+O23+AA23*3*0.0325+SUM(O20:AA20)*(0.11)</f>
        <v>1574.325298907954</v>
      </c>
      <c r="AC23" s="1">
        <f>Y19*(1-0.0325)</f>
        <v>271.67400000000004</v>
      </c>
      <c r="AD23" s="1">
        <f t="shared" ref="AD23" si="65">Z19*(1-0.0325)</f>
        <v>271.67400000000004</v>
      </c>
      <c r="AE23" s="1">
        <f>AA19*(1-0.0325)</f>
        <v>271.67400000000004</v>
      </c>
      <c r="AF23" s="1">
        <f>AC19</f>
        <v>271.67400000000004</v>
      </c>
      <c r="AG23" s="1">
        <f t="shared" ref="AG23:AN23" si="66">AD19</f>
        <v>271.67400000000004</v>
      </c>
      <c r="AH23" s="1">
        <f t="shared" si="66"/>
        <v>280.8</v>
      </c>
      <c r="AI23" s="1">
        <f t="shared" si="66"/>
        <v>280.8</v>
      </c>
      <c r="AJ23" s="1">
        <f t="shared" si="66"/>
        <v>280.8</v>
      </c>
      <c r="AK23" s="1">
        <f t="shared" si="66"/>
        <v>280.8</v>
      </c>
      <c r="AL23" s="1">
        <f t="shared" si="66"/>
        <v>280.8</v>
      </c>
      <c r="AM23" s="1">
        <f t="shared" si="66"/>
        <v>280.8</v>
      </c>
      <c r="AN23" s="1">
        <f t="shared" si="66"/>
        <v>280.8</v>
      </c>
      <c r="AO23" s="11">
        <f>AN22*0.0325+AB23+AN23*3*0.0325+SUM(AB20:AN20)*(0.11)</f>
        <v>2236.9721746350201</v>
      </c>
      <c r="AP23" s="10"/>
      <c r="AQ23" s="10"/>
      <c r="AR23" s="9"/>
      <c r="AS23" s="9"/>
    </row>
    <row r="24" spans="1:45" x14ac:dyDescent="0.25">
      <c r="A24" s="8" t="s">
        <v>23</v>
      </c>
      <c r="B24" s="8">
        <v>20000</v>
      </c>
      <c r="C24" s="8">
        <f>B29</f>
        <v>20000</v>
      </c>
      <c r="D24" s="8">
        <f t="shared" ref="D24:N24" si="67">C29</f>
        <v>19500</v>
      </c>
      <c r="E24" s="8">
        <f t="shared" si="67"/>
        <v>19012.5</v>
      </c>
      <c r="F24" s="8">
        <f t="shared" si="67"/>
        <v>18537.1875</v>
      </c>
      <c r="G24" s="8">
        <f t="shared" si="67"/>
        <v>18073.7578125</v>
      </c>
      <c r="H24" s="8">
        <f t="shared" si="67"/>
        <v>17621.913867187501</v>
      </c>
      <c r="I24" s="8">
        <f t="shared" si="67"/>
        <v>17268.975620507812</v>
      </c>
      <c r="J24" s="8">
        <f t="shared" si="67"/>
        <v>16924.860829995116</v>
      </c>
      <c r="K24" s="8">
        <f t="shared" si="67"/>
        <v>16589.348909245236</v>
      </c>
      <c r="L24" s="8">
        <f t="shared" si="67"/>
        <v>16262.224786514105</v>
      </c>
      <c r="M24" s="8">
        <f t="shared" si="67"/>
        <v>15943.278766851252</v>
      </c>
      <c r="N24" s="8">
        <f t="shared" si="67"/>
        <v>15632.306397679971</v>
      </c>
      <c r="O24" s="13">
        <f>N29*(1-0.0325)</f>
        <v>14830.912316761487</v>
      </c>
      <c r="P24" s="8">
        <f>O29</f>
        <v>14830.912316761487</v>
      </c>
      <c r="Q24" s="8">
        <f t="shared" ref="Q24:AA24" si="68">P29</f>
        <v>14544.90179684245</v>
      </c>
      <c r="R24" s="8">
        <f t="shared" si="68"/>
        <v>14266.041539921389</v>
      </c>
      <c r="S24" s="8">
        <f t="shared" si="68"/>
        <v>13994.152789423355</v>
      </c>
      <c r="T24" s="8">
        <f t="shared" si="68"/>
        <v>13729.061257687772</v>
      </c>
      <c r="U24" s="8">
        <f t="shared" si="68"/>
        <v>13470.597014245579</v>
      </c>
      <c r="V24" s="8">
        <f t="shared" si="68"/>
        <v>13221.441688889439</v>
      </c>
      <c r="W24" s="8">
        <f t="shared" si="68"/>
        <v>12978.515246667203</v>
      </c>
      <c r="X24" s="8">
        <f t="shared" si="68"/>
        <v>12741.661965500522</v>
      </c>
      <c r="Y24" s="8">
        <f t="shared" si="68"/>
        <v>12510.730016363008</v>
      </c>
      <c r="Z24" s="8">
        <f t="shared" si="68"/>
        <v>12285.571365953932</v>
      </c>
      <c r="AA24" s="8">
        <f t="shared" si="68"/>
        <v>12066.041681805083</v>
      </c>
      <c r="AB24" s="13">
        <f>AA29*(1-0.0325)</f>
        <v>11466.810231967758</v>
      </c>
      <c r="AC24" s="8">
        <f>AB29</f>
        <v>11466.810231967758</v>
      </c>
      <c r="AD24" s="8">
        <f t="shared" ref="AD24:AN24" si="69">AC29</f>
        <v>11264.902264168564</v>
      </c>
      <c r="AE24" s="8">
        <f t="shared" si="69"/>
        <v>11068.04199556435</v>
      </c>
      <c r="AF24" s="8">
        <f t="shared" si="69"/>
        <v>10876.103233675241</v>
      </c>
      <c r="AG24" s="8">
        <f t="shared" si="69"/>
        <v>10688.96294083336</v>
      </c>
      <c r="AH24" s="8">
        <f t="shared" si="69"/>
        <v>10506.501155312526</v>
      </c>
      <c r="AI24" s="8">
        <f t="shared" si="69"/>
        <v>10331.448226429713</v>
      </c>
      <c r="AJ24" s="8">
        <f t="shared" si="69"/>
        <v>10160.77162076897</v>
      </c>
      <c r="AK24" s="8">
        <f t="shared" si="69"/>
        <v>9994.3619302497464</v>
      </c>
      <c r="AL24" s="8">
        <f t="shared" si="69"/>
        <v>9832.112481993503</v>
      </c>
      <c r="AM24" s="8">
        <f t="shared" si="69"/>
        <v>9673.9192699436644</v>
      </c>
      <c r="AN24" s="8">
        <f t="shared" si="69"/>
        <v>9519.6808881950728</v>
      </c>
      <c r="AO24" s="13">
        <f>AN29*(1-0.0325)</f>
        <v>9064.7962658455144</v>
      </c>
      <c r="AQ24" s="9"/>
    </row>
    <row r="25" spans="1:45" x14ac:dyDescent="0.25">
      <c r="A25" s="8" t="s">
        <v>26</v>
      </c>
      <c r="B25" s="8">
        <v>0</v>
      </c>
      <c r="C25" s="8">
        <f>C23*0.8*0.4</f>
        <v>0</v>
      </c>
      <c r="D25" s="8">
        <f t="shared" ref="D25:N25" si="70">D23*0.8*0.4</f>
        <v>0</v>
      </c>
      <c r="E25" s="8">
        <f t="shared" si="70"/>
        <v>0</v>
      </c>
      <c r="F25" s="8">
        <f t="shared" si="70"/>
        <v>0</v>
      </c>
      <c r="G25" s="8">
        <f t="shared" si="70"/>
        <v>0</v>
      </c>
      <c r="H25" s="8">
        <f t="shared" si="70"/>
        <v>89.856000000000009</v>
      </c>
      <c r="I25" s="8">
        <f t="shared" si="70"/>
        <v>89.856000000000009</v>
      </c>
      <c r="J25" s="8">
        <f t="shared" si="70"/>
        <v>89.856000000000009</v>
      </c>
      <c r="K25" s="8">
        <f t="shared" si="70"/>
        <v>89.856000000000009</v>
      </c>
      <c r="L25" s="8">
        <f t="shared" si="70"/>
        <v>89.856000000000009</v>
      </c>
      <c r="M25" s="8">
        <f t="shared" si="70"/>
        <v>89.856000000000009</v>
      </c>
      <c r="N25" s="8">
        <f t="shared" si="70"/>
        <v>89.856000000000009</v>
      </c>
      <c r="O25" s="13">
        <v>0</v>
      </c>
      <c r="P25" s="8">
        <f>P23*0.8*0.4</f>
        <v>86.935680000000019</v>
      </c>
      <c r="Q25" s="8">
        <f t="shared" ref="Q25:AA25" si="71">Q23*0.8*0.4</f>
        <v>86.935680000000019</v>
      </c>
      <c r="R25" s="8">
        <f t="shared" si="71"/>
        <v>86.935680000000019</v>
      </c>
      <c r="S25" s="8">
        <f t="shared" si="71"/>
        <v>86.935680000000019</v>
      </c>
      <c r="T25" s="8">
        <f t="shared" si="71"/>
        <v>86.935680000000019</v>
      </c>
      <c r="U25" s="8">
        <f t="shared" si="71"/>
        <v>89.856000000000009</v>
      </c>
      <c r="V25" s="8">
        <f t="shared" si="71"/>
        <v>89.856000000000009</v>
      </c>
      <c r="W25" s="8">
        <f t="shared" si="71"/>
        <v>89.856000000000009</v>
      </c>
      <c r="X25" s="8">
        <f t="shared" si="71"/>
        <v>89.856000000000009</v>
      </c>
      <c r="Y25" s="8">
        <f t="shared" si="71"/>
        <v>89.856000000000009</v>
      </c>
      <c r="Z25" s="8">
        <f t="shared" si="71"/>
        <v>89.856000000000009</v>
      </c>
      <c r="AA25" s="8">
        <f t="shared" si="71"/>
        <v>89.856000000000009</v>
      </c>
      <c r="AB25" s="13">
        <v>0</v>
      </c>
      <c r="AC25" s="8">
        <f>AC23*0.8*0.4</f>
        <v>86.935680000000019</v>
      </c>
      <c r="AD25" s="8">
        <f t="shared" ref="AD25:AN25" si="72">AD23*0.8*0.4</f>
        <v>86.935680000000019</v>
      </c>
      <c r="AE25" s="8">
        <f t="shared" si="72"/>
        <v>86.935680000000019</v>
      </c>
      <c r="AF25" s="8">
        <f t="shared" si="72"/>
        <v>86.935680000000019</v>
      </c>
      <c r="AG25" s="8">
        <f t="shared" si="72"/>
        <v>86.935680000000019</v>
      </c>
      <c r="AH25" s="8">
        <f t="shared" si="72"/>
        <v>89.856000000000009</v>
      </c>
      <c r="AI25" s="8">
        <f t="shared" si="72"/>
        <v>89.856000000000009</v>
      </c>
      <c r="AJ25" s="8">
        <f t="shared" si="72"/>
        <v>89.856000000000009</v>
      </c>
      <c r="AK25" s="8">
        <f t="shared" si="72"/>
        <v>89.856000000000009</v>
      </c>
      <c r="AL25" s="8">
        <f t="shared" si="72"/>
        <v>89.856000000000009</v>
      </c>
      <c r="AM25" s="8">
        <f t="shared" si="72"/>
        <v>89.856000000000009</v>
      </c>
      <c r="AN25" s="8">
        <f t="shared" si="72"/>
        <v>89.856000000000009</v>
      </c>
      <c r="AO25" s="13">
        <v>0</v>
      </c>
    </row>
    <row r="26" spans="1:45" x14ac:dyDescent="0.25">
      <c r="A26" s="8" t="s">
        <v>27</v>
      </c>
      <c r="B26" s="8"/>
      <c r="C26" s="8">
        <f>C23*0.8*0.6</f>
        <v>0</v>
      </c>
      <c r="D26" s="8">
        <f t="shared" ref="D26:N26" si="73">D23*0.8*0.6</f>
        <v>0</v>
      </c>
      <c r="E26" s="8">
        <f t="shared" si="73"/>
        <v>0</v>
      </c>
      <c r="F26" s="8">
        <f t="shared" si="73"/>
        <v>0</v>
      </c>
      <c r="G26" s="8">
        <f t="shared" si="73"/>
        <v>0</v>
      </c>
      <c r="H26" s="8">
        <f t="shared" si="73"/>
        <v>134.78399999999999</v>
      </c>
      <c r="I26" s="8">
        <f t="shared" si="73"/>
        <v>134.78399999999999</v>
      </c>
      <c r="J26" s="8">
        <f t="shared" si="73"/>
        <v>134.78399999999999</v>
      </c>
      <c r="K26" s="8">
        <f t="shared" si="73"/>
        <v>134.78399999999999</v>
      </c>
      <c r="L26" s="8">
        <f t="shared" si="73"/>
        <v>134.78399999999999</v>
      </c>
      <c r="M26" s="8">
        <f t="shared" si="73"/>
        <v>134.78399999999999</v>
      </c>
      <c r="N26" s="8">
        <f t="shared" si="73"/>
        <v>134.78399999999999</v>
      </c>
      <c r="O26" s="52">
        <v>0</v>
      </c>
      <c r="P26" s="8">
        <f>P23*0.8*0.6</f>
        <v>130.40352000000001</v>
      </c>
      <c r="Q26" s="8">
        <f t="shared" ref="Q26:AA26" si="74">Q23*0.8*0.6</f>
        <v>130.40352000000001</v>
      </c>
      <c r="R26" s="8">
        <f t="shared" si="74"/>
        <v>130.40352000000001</v>
      </c>
      <c r="S26" s="8">
        <f t="shared" si="74"/>
        <v>130.40352000000001</v>
      </c>
      <c r="T26" s="8">
        <f t="shared" si="74"/>
        <v>130.40352000000001</v>
      </c>
      <c r="U26" s="8">
        <f t="shared" si="74"/>
        <v>134.78399999999999</v>
      </c>
      <c r="V26" s="8">
        <f t="shared" si="74"/>
        <v>134.78399999999999</v>
      </c>
      <c r="W26" s="8">
        <f t="shared" si="74"/>
        <v>134.78399999999999</v>
      </c>
      <c r="X26" s="8">
        <f t="shared" si="74"/>
        <v>134.78399999999999</v>
      </c>
      <c r="Y26" s="8">
        <f t="shared" si="74"/>
        <v>134.78399999999999</v>
      </c>
      <c r="Z26" s="8">
        <f t="shared" si="74"/>
        <v>134.78399999999999</v>
      </c>
      <c r="AA26" s="8">
        <f t="shared" si="74"/>
        <v>134.78399999999999</v>
      </c>
      <c r="AB26" s="52">
        <v>0</v>
      </c>
      <c r="AC26" s="8">
        <f>AC23*0.8*0.6</f>
        <v>130.40352000000001</v>
      </c>
      <c r="AD26" s="8">
        <f t="shared" ref="AD26:AN26" si="75">AD23*0.8*0.6</f>
        <v>130.40352000000001</v>
      </c>
      <c r="AE26" s="8">
        <f t="shared" si="75"/>
        <v>130.40352000000001</v>
      </c>
      <c r="AF26" s="8">
        <f t="shared" si="75"/>
        <v>130.40352000000001</v>
      </c>
      <c r="AG26" s="8">
        <f t="shared" si="75"/>
        <v>130.40352000000001</v>
      </c>
      <c r="AH26" s="8">
        <f t="shared" si="75"/>
        <v>134.78399999999999</v>
      </c>
      <c r="AI26" s="8">
        <f t="shared" si="75"/>
        <v>134.78399999999999</v>
      </c>
      <c r="AJ26" s="8">
        <f t="shared" si="75"/>
        <v>134.78399999999999</v>
      </c>
      <c r="AK26" s="8">
        <f t="shared" si="75"/>
        <v>134.78399999999999</v>
      </c>
      <c r="AL26" s="8">
        <f t="shared" si="75"/>
        <v>134.78399999999999</v>
      </c>
      <c r="AM26" s="8">
        <f t="shared" si="75"/>
        <v>134.78399999999999</v>
      </c>
      <c r="AN26" s="8">
        <f t="shared" si="75"/>
        <v>134.78399999999999</v>
      </c>
      <c r="AO26" s="13">
        <v>0</v>
      </c>
    </row>
    <row r="27" spans="1:45" x14ac:dyDescent="0.25">
      <c r="A27" s="8" t="s">
        <v>28</v>
      </c>
      <c r="B27" s="8">
        <v>0</v>
      </c>
      <c r="C27" s="8">
        <f>C23*0.2</f>
        <v>0</v>
      </c>
      <c r="D27" s="8">
        <f t="shared" ref="D27:N27" si="76">D23*0.2</f>
        <v>0</v>
      </c>
      <c r="E27" s="8">
        <f t="shared" si="76"/>
        <v>0</v>
      </c>
      <c r="F27" s="8">
        <f t="shared" si="76"/>
        <v>0</v>
      </c>
      <c r="G27" s="8">
        <f t="shared" si="76"/>
        <v>0</v>
      </c>
      <c r="H27" s="8">
        <f t="shared" si="76"/>
        <v>56.160000000000004</v>
      </c>
      <c r="I27" s="8">
        <f t="shared" si="76"/>
        <v>56.160000000000004</v>
      </c>
      <c r="J27" s="8">
        <f t="shared" si="76"/>
        <v>56.160000000000004</v>
      </c>
      <c r="K27" s="8">
        <f t="shared" si="76"/>
        <v>56.160000000000004</v>
      </c>
      <c r="L27" s="8">
        <f t="shared" si="76"/>
        <v>56.160000000000004</v>
      </c>
      <c r="M27" s="8">
        <f t="shared" si="76"/>
        <v>56.160000000000004</v>
      </c>
      <c r="N27" s="8">
        <f t="shared" si="76"/>
        <v>56.160000000000004</v>
      </c>
      <c r="O27" s="13">
        <f>SUM(B27:N27)*(1-0.11)</f>
        <v>349.87680000000006</v>
      </c>
      <c r="P27" s="8">
        <f>P23*0.2</f>
        <v>54.334800000000008</v>
      </c>
      <c r="Q27" s="8">
        <f t="shared" ref="Q27:AA27" si="77">Q23*0.2</f>
        <v>54.334800000000008</v>
      </c>
      <c r="R27" s="8">
        <f t="shared" si="77"/>
        <v>54.334800000000008</v>
      </c>
      <c r="S27" s="8">
        <f t="shared" si="77"/>
        <v>54.334800000000008</v>
      </c>
      <c r="T27" s="8">
        <f t="shared" si="77"/>
        <v>54.334800000000008</v>
      </c>
      <c r="U27" s="8">
        <f t="shared" si="77"/>
        <v>56.160000000000004</v>
      </c>
      <c r="V27" s="8">
        <f t="shared" si="77"/>
        <v>56.160000000000004</v>
      </c>
      <c r="W27" s="8">
        <f t="shared" si="77"/>
        <v>56.160000000000004</v>
      </c>
      <c r="X27" s="8">
        <f t="shared" si="77"/>
        <v>56.160000000000004</v>
      </c>
      <c r="Y27" s="8">
        <f t="shared" si="77"/>
        <v>56.160000000000004</v>
      </c>
      <c r="Z27" s="8">
        <f t="shared" si="77"/>
        <v>56.160000000000004</v>
      </c>
      <c r="AA27" s="8">
        <f t="shared" si="77"/>
        <v>56.160000000000004</v>
      </c>
      <c r="AB27" s="13">
        <f>SUM(O27:AA27)*(1-0.11)</f>
        <v>903.05701199999987</v>
      </c>
      <c r="AC27" s="8">
        <f>AC23*0.2</f>
        <v>54.334800000000008</v>
      </c>
      <c r="AD27" s="8">
        <f t="shared" ref="AD27:AN27" si="78">AD23*0.2</f>
        <v>54.334800000000008</v>
      </c>
      <c r="AE27" s="8">
        <f t="shared" si="78"/>
        <v>54.334800000000008</v>
      </c>
      <c r="AF27" s="8">
        <f t="shared" si="78"/>
        <v>54.334800000000008</v>
      </c>
      <c r="AG27" s="8">
        <f t="shared" si="78"/>
        <v>54.334800000000008</v>
      </c>
      <c r="AH27" s="8">
        <f t="shared" si="78"/>
        <v>56.160000000000004</v>
      </c>
      <c r="AI27" s="8">
        <f t="shared" si="78"/>
        <v>56.160000000000004</v>
      </c>
      <c r="AJ27" s="8">
        <f t="shared" si="78"/>
        <v>56.160000000000004</v>
      </c>
      <c r="AK27" s="8">
        <f t="shared" si="78"/>
        <v>56.160000000000004</v>
      </c>
      <c r="AL27" s="8">
        <f t="shared" si="78"/>
        <v>56.160000000000004</v>
      </c>
      <c r="AM27" s="8">
        <f t="shared" si="78"/>
        <v>56.160000000000004</v>
      </c>
      <c r="AN27" s="8">
        <f t="shared" si="78"/>
        <v>56.160000000000004</v>
      </c>
      <c r="AO27" s="13">
        <f>SUM(AB27:AN27)*(1-0.11)</f>
        <v>1395.3874006800006</v>
      </c>
    </row>
    <row r="28" spans="1:45" x14ac:dyDescent="0.25">
      <c r="A28" s="8" t="s">
        <v>24</v>
      </c>
      <c r="B28" s="8">
        <v>0</v>
      </c>
      <c r="C28" s="8">
        <f>(C24+C25)*0.025</f>
        <v>500</v>
      </c>
      <c r="D28" s="8">
        <f t="shared" ref="D28:N28" si="79">(D24+D25)*0.025</f>
        <v>487.5</v>
      </c>
      <c r="E28" s="8">
        <f t="shared" si="79"/>
        <v>475.3125</v>
      </c>
      <c r="F28" s="8">
        <f t="shared" si="79"/>
        <v>463.4296875</v>
      </c>
      <c r="G28" s="8">
        <f t="shared" si="79"/>
        <v>451.84394531250001</v>
      </c>
      <c r="H28" s="8">
        <f t="shared" si="79"/>
        <v>442.79424667968755</v>
      </c>
      <c r="I28" s="8">
        <f t="shared" si="79"/>
        <v>433.97079051269532</v>
      </c>
      <c r="J28" s="8">
        <f t="shared" si="79"/>
        <v>425.3679207498779</v>
      </c>
      <c r="K28" s="8">
        <f t="shared" si="79"/>
        <v>416.9801227311309</v>
      </c>
      <c r="L28" s="8">
        <f t="shared" si="79"/>
        <v>408.80201966285267</v>
      </c>
      <c r="M28" s="8">
        <f t="shared" si="79"/>
        <v>400.82836917128134</v>
      </c>
      <c r="N28" s="8">
        <f t="shared" si="79"/>
        <v>393.0540599419993</v>
      </c>
      <c r="O28" s="13">
        <f>SUM(B28:N28)</f>
        <v>5299.8836622620256</v>
      </c>
      <c r="P28" s="8">
        <f>(P24+P25)*0.025</f>
        <v>372.94619991903721</v>
      </c>
      <c r="Q28" s="8">
        <f t="shared" ref="Q28:AA28" si="80">(Q24+Q25)*0.025</f>
        <v>365.7959369210613</v>
      </c>
      <c r="R28" s="8">
        <f t="shared" si="80"/>
        <v>358.82443049803476</v>
      </c>
      <c r="S28" s="8">
        <f t="shared" si="80"/>
        <v>352.02721173558393</v>
      </c>
      <c r="T28" s="8">
        <f t="shared" si="80"/>
        <v>345.39992344219434</v>
      </c>
      <c r="U28" s="8">
        <f t="shared" si="80"/>
        <v>339.01132535613948</v>
      </c>
      <c r="V28" s="8">
        <f t="shared" si="80"/>
        <v>332.782442222236</v>
      </c>
      <c r="W28" s="8">
        <f t="shared" si="80"/>
        <v>326.70928116668006</v>
      </c>
      <c r="X28" s="8">
        <f t="shared" si="80"/>
        <v>320.78794913751307</v>
      </c>
      <c r="Y28" s="8">
        <f t="shared" si="80"/>
        <v>315.01465040907522</v>
      </c>
      <c r="Z28" s="8">
        <f t="shared" si="80"/>
        <v>309.38568414884833</v>
      </c>
      <c r="AA28" s="8">
        <f t="shared" si="80"/>
        <v>303.89744204512709</v>
      </c>
      <c r="AB28" s="13">
        <f>SUM(O28:AA28)</f>
        <v>9342.4661392635553</v>
      </c>
      <c r="AC28" s="8">
        <f>(AC24+AC25)*0.025</f>
        <v>288.843647799194</v>
      </c>
      <c r="AD28" s="8">
        <f t="shared" ref="AD28:AN28" si="81">(AD24+AD25)*0.025</f>
        <v>283.79594860421412</v>
      </c>
      <c r="AE28" s="8">
        <f t="shared" si="81"/>
        <v>278.87444188910877</v>
      </c>
      <c r="AF28" s="8">
        <f t="shared" si="81"/>
        <v>274.07597284188108</v>
      </c>
      <c r="AG28" s="8">
        <f t="shared" si="81"/>
        <v>269.39746552083403</v>
      </c>
      <c r="AH28" s="8">
        <f t="shared" si="81"/>
        <v>264.90892888281314</v>
      </c>
      <c r="AI28" s="8">
        <f t="shared" si="81"/>
        <v>260.53260566074283</v>
      </c>
      <c r="AJ28" s="8">
        <f t="shared" si="81"/>
        <v>256.26569051922428</v>
      </c>
      <c r="AK28" s="8">
        <f t="shared" si="81"/>
        <v>252.10544825624368</v>
      </c>
      <c r="AL28" s="8">
        <f t="shared" si="81"/>
        <v>248.04921204983759</v>
      </c>
      <c r="AM28" s="8">
        <f t="shared" si="81"/>
        <v>244.09438174859162</v>
      </c>
      <c r="AN28" s="8">
        <f t="shared" si="81"/>
        <v>240.23842220487683</v>
      </c>
      <c r="AO28" s="13">
        <f>SUM(AB28:AN28)</f>
        <v>12503.648305241119</v>
      </c>
    </row>
    <row r="29" spans="1:45" x14ac:dyDescent="0.25">
      <c r="A29" s="8" t="s">
        <v>25</v>
      </c>
      <c r="B29" s="8">
        <f>B24</f>
        <v>20000</v>
      </c>
      <c r="C29" s="8">
        <f>(C24+C25)-C28</f>
        <v>19500</v>
      </c>
      <c r="D29" s="8">
        <f t="shared" ref="D29:N29" si="82">(D24+D25)-D28</f>
        <v>19012.5</v>
      </c>
      <c r="E29" s="8">
        <f t="shared" si="82"/>
        <v>18537.1875</v>
      </c>
      <c r="F29" s="8">
        <f t="shared" si="82"/>
        <v>18073.7578125</v>
      </c>
      <c r="G29" s="8">
        <f t="shared" si="82"/>
        <v>17621.913867187501</v>
      </c>
      <c r="H29" s="8">
        <f t="shared" si="82"/>
        <v>17268.975620507812</v>
      </c>
      <c r="I29" s="8">
        <f t="shared" si="82"/>
        <v>16924.860829995116</v>
      </c>
      <c r="J29" s="8">
        <f t="shared" si="82"/>
        <v>16589.348909245236</v>
      </c>
      <c r="K29" s="8">
        <f t="shared" si="82"/>
        <v>16262.224786514105</v>
      </c>
      <c r="L29" s="8">
        <f t="shared" si="82"/>
        <v>15943.278766851252</v>
      </c>
      <c r="M29" s="8">
        <f t="shared" si="82"/>
        <v>15632.306397679971</v>
      </c>
      <c r="N29" s="8">
        <f t="shared" si="82"/>
        <v>15329.108337737971</v>
      </c>
      <c r="O29" s="13">
        <f>O24</f>
        <v>14830.912316761487</v>
      </c>
      <c r="P29" s="8">
        <f>(P24+P25)-P28</f>
        <v>14544.90179684245</v>
      </c>
      <c r="Q29" s="8">
        <f t="shared" ref="Q29" si="83">(Q24+Q25)-Q28</f>
        <v>14266.041539921389</v>
      </c>
      <c r="R29" s="8">
        <f t="shared" ref="R29" si="84">(R24+R25)-R28</f>
        <v>13994.152789423355</v>
      </c>
      <c r="S29" s="8">
        <f t="shared" ref="S29" si="85">(S24+S25)-S28</f>
        <v>13729.061257687772</v>
      </c>
      <c r="T29" s="8">
        <f t="shared" ref="T29" si="86">(T24+T25)-T28</f>
        <v>13470.597014245579</v>
      </c>
      <c r="U29" s="8">
        <f t="shared" ref="U29" si="87">(U24+U25)-U28</f>
        <v>13221.441688889439</v>
      </c>
      <c r="V29" s="8">
        <f t="shared" ref="V29" si="88">(V24+V25)-V28</f>
        <v>12978.515246667203</v>
      </c>
      <c r="W29" s="8">
        <f t="shared" ref="W29" si="89">(W24+W25)-W28</f>
        <v>12741.661965500522</v>
      </c>
      <c r="X29" s="8">
        <f t="shared" ref="X29" si="90">(X24+X25)-X28</f>
        <v>12510.730016363008</v>
      </c>
      <c r="Y29" s="8">
        <f t="shared" ref="Y29" si="91">(Y24+Y25)-Y28</f>
        <v>12285.571365953932</v>
      </c>
      <c r="Z29" s="8">
        <f t="shared" ref="Z29" si="92">(Z24+Z25)-Z28</f>
        <v>12066.041681805083</v>
      </c>
      <c r="AA29" s="8">
        <f t="shared" ref="AA29" si="93">(AA24+AA25)-AA28</f>
        <v>11852.000239759956</v>
      </c>
      <c r="AB29" s="13">
        <f>AB24</f>
        <v>11466.810231967758</v>
      </c>
      <c r="AC29" s="8">
        <f>(AC24+AC25)-AC28</f>
        <v>11264.902264168564</v>
      </c>
      <c r="AD29" s="8">
        <f t="shared" ref="AD29" si="94">(AD24+AD25)-AD28</f>
        <v>11068.04199556435</v>
      </c>
      <c r="AE29" s="8">
        <f t="shared" ref="AE29" si="95">(AE24+AE25)-AE28</f>
        <v>10876.103233675241</v>
      </c>
      <c r="AF29" s="8">
        <f t="shared" ref="AF29" si="96">(AF24+AF25)-AF28</f>
        <v>10688.96294083336</v>
      </c>
      <c r="AG29" s="8">
        <f t="shared" ref="AG29" si="97">(AG24+AG25)-AG28</f>
        <v>10506.501155312526</v>
      </c>
      <c r="AH29" s="8">
        <f t="shared" ref="AH29" si="98">(AH24+AH25)-AH28</f>
        <v>10331.448226429713</v>
      </c>
      <c r="AI29" s="8">
        <f t="shared" ref="AI29" si="99">(AI24+AI25)-AI28</f>
        <v>10160.77162076897</v>
      </c>
      <c r="AJ29" s="8">
        <f t="shared" ref="AJ29" si="100">(AJ24+AJ25)-AJ28</f>
        <v>9994.3619302497464</v>
      </c>
      <c r="AK29" s="8">
        <f t="shared" ref="AK29" si="101">(AK24+AK25)-AK28</f>
        <v>9832.112481993503</v>
      </c>
      <c r="AL29" s="8">
        <f t="shared" ref="AL29" si="102">(AL24+AL25)-AL28</f>
        <v>9673.9192699436644</v>
      </c>
      <c r="AM29" s="8">
        <f t="shared" ref="AM29" si="103">(AM24+AM25)-AM28</f>
        <v>9519.6808881950728</v>
      </c>
      <c r="AN29" s="8">
        <f t="shared" ref="AN29" si="104">(AN24+AN25)-AN28</f>
        <v>9369.2984659901958</v>
      </c>
      <c r="AO29" s="13">
        <f>AO24</f>
        <v>9064.7962658455144</v>
      </c>
    </row>
    <row r="30" spans="1:45" x14ac:dyDescent="0.25">
      <c r="A30" s="51" t="s">
        <v>18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58">
        <f>H26</f>
        <v>134.78399999999999</v>
      </c>
      <c r="L30" s="1">
        <f t="shared" ref="L30:N30" si="105">I26</f>
        <v>134.78399999999999</v>
      </c>
      <c r="M30" s="1">
        <f t="shared" si="105"/>
        <v>134.78399999999999</v>
      </c>
      <c r="N30" s="1">
        <f t="shared" si="105"/>
        <v>134.78399999999999</v>
      </c>
      <c r="O30" s="18">
        <f>N29*0.0325+N30*3*0.0325+SUM(B27:N27)*(0.11)</f>
        <v>554.58066097648407</v>
      </c>
      <c r="P30" s="50">
        <f>L26*(1-0.0325)</f>
        <v>130.40351999999999</v>
      </c>
      <c r="Q30" s="50">
        <f t="shared" ref="Q30:R30" si="106">M26*(1-0.0325)</f>
        <v>130.40351999999999</v>
      </c>
      <c r="R30" s="50">
        <f t="shared" si="106"/>
        <v>130.40351999999999</v>
      </c>
      <c r="S30">
        <f>P26</f>
        <v>130.40352000000001</v>
      </c>
      <c r="T30">
        <f t="shared" ref="T30:AA30" si="107">Q26</f>
        <v>130.40352000000001</v>
      </c>
      <c r="U30">
        <f t="shared" si="107"/>
        <v>130.40352000000001</v>
      </c>
      <c r="V30">
        <f t="shared" si="107"/>
        <v>130.40352000000001</v>
      </c>
      <c r="W30">
        <f t="shared" si="107"/>
        <v>130.40352000000001</v>
      </c>
      <c r="X30">
        <f t="shared" si="107"/>
        <v>134.78399999999999</v>
      </c>
      <c r="Y30">
        <f t="shared" si="107"/>
        <v>134.78399999999999</v>
      </c>
      <c r="Z30">
        <f t="shared" si="107"/>
        <v>134.78399999999999</v>
      </c>
      <c r="AA30">
        <f t="shared" si="107"/>
        <v>134.78399999999999</v>
      </c>
      <c r="AB30" s="13">
        <f>AA29*0.0325+AA30*3*0.0325+O30+SUM(O27:AA27)*(0.11)</f>
        <v>1064.5258967686825</v>
      </c>
      <c r="AC30" s="50">
        <f>Y26*(1-0.0325)</f>
        <v>130.40351999999999</v>
      </c>
      <c r="AD30" s="50">
        <f t="shared" ref="AD30" si="108">Z26*(1-0.0325)</f>
        <v>130.40351999999999</v>
      </c>
      <c r="AE30" s="50">
        <f t="shared" ref="AE30" si="109">AA26*(1-0.0325)</f>
        <v>130.40351999999999</v>
      </c>
      <c r="AF30">
        <f>AC26</f>
        <v>130.40352000000001</v>
      </c>
      <c r="AG30">
        <f t="shared" ref="AG30" si="110">AD26</f>
        <v>130.40352000000001</v>
      </c>
      <c r="AH30">
        <f t="shared" ref="AH30" si="111">AE26</f>
        <v>130.40352000000001</v>
      </c>
      <c r="AI30">
        <f t="shared" ref="AI30" si="112">AF26</f>
        <v>130.40352000000001</v>
      </c>
      <c r="AJ30">
        <f t="shared" ref="AJ30" si="113">AG26</f>
        <v>130.40352000000001</v>
      </c>
      <c r="AK30">
        <f t="shared" ref="AK30" si="114">AH26</f>
        <v>134.78399999999999</v>
      </c>
      <c r="AL30">
        <f t="shared" ref="AL30" si="115">AI26</f>
        <v>134.78399999999999</v>
      </c>
      <c r="AM30">
        <f t="shared" ref="AM30" si="116">AJ26</f>
        <v>134.78399999999999</v>
      </c>
      <c r="AN30">
        <f t="shared" ref="AN30" si="117">AK26</f>
        <v>134.78399999999999</v>
      </c>
      <c r="AO30" s="13">
        <f>AN29*0.0325+AN30*3*0.0325+AB30+SUM(AB27:AN27)*(0.11)</f>
        <v>1554.633148233364</v>
      </c>
    </row>
    <row r="31" spans="1:45" x14ac:dyDescent="0.25">
      <c r="A31" s="5" t="s">
        <v>23</v>
      </c>
      <c r="B31" s="5">
        <v>0</v>
      </c>
      <c r="C31" s="5">
        <f>B36</f>
        <v>0</v>
      </c>
      <c r="D31" s="5">
        <f t="shared" ref="D31:N31" si="118">C36</f>
        <v>0</v>
      </c>
      <c r="E31" s="5">
        <f t="shared" si="118"/>
        <v>0</v>
      </c>
      <c r="F31" s="5">
        <f t="shared" si="118"/>
        <v>0</v>
      </c>
      <c r="G31" s="5">
        <f t="shared" si="118"/>
        <v>0</v>
      </c>
      <c r="H31" s="5">
        <f t="shared" si="118"/>
        <v>0</v>
      </c>
      <c r="I31" s="5">
        <f t="shared" si="118"/>
        <v>0</v>
      </c>
      <c r="J31" s="5">
        <f t="shared" si="118"/>
        <v>0</v>
      </c>
      <c r="K31" s="5">
        <f t="shared" si="118"/>
        <v>0</v>
      </c>
      <c r="L31" s="5">
        <f t="shared" si="118"/>
        <v>102.43583999999998</v>
      </c>
      <c r="M31" s="5">
        <f t="shared" si="118"/>
        <v>180.28707839999998</v>
      </c>
      <c r="N31" s="5">
        <f t="shared" si="118"/>
        <v>239.45401958399998</v>
      </c>
      <c r="O31" s="6">
        <f>N36*(1-0.01)</f>
        <v>281.57668593500159</v>
      </c>
      <c r="P31" s="5">
        <f>O36</f>
        <v>281.57668593500159</v>
      </c>
      <c r="Q31" s="5">
        <f t="shared" ref="Q31:AA31" si="119">P36</f>
        <v>313.1049565106012</v>
      </c>
      <c r="R31" s="5">
        <f t="shared" si="119"/>
        <v>337.06644214805692</v>
      </c>
      <c r="S31" s="5">
        <f t="shared" si="119"/>
        <v>355.27717123252324</v>
      </c>
      <c r="T31" s="5">
        <f t="shared" si="119"/>
        <v>369.11732533671767</v>
      </c>
      <c r="U31" s="5">
        <f t="shared" si="119"/>
        <v>379.63584245590545</v>
      </c>
      <c r="V31" s="5">
        <f t="shared" si="119"/>
        <v>387.62991546648811</v>
      </c>
      <c r="W31" s="5">
        <f t="shared" si="119"/>
        <v>393.70541095453098</v>
      </c>
      <c r="X31" s="5">
        <f t="shared" si="119"/>
        <v>398.32278752544352</v>
      </c>
      <c r="Y31" s="5">
        <f t="shared" si="119"/>
        <v>405.16115851933699</v>
      </c>
      <c r="Z31" s="5">
        <f t="shared" si="119"/>
        <v>410.35832047469603</v>
      </c>
      <c r="AA31" s="5">
        <f t="shared" si="119"/>
        <v>414.30816356076895</v>
      </c>
      <c r="AB31" s="6">
        <f>AA36*(1-0.01)</f>
        <v>413.13694386312255</v>
      </c>
      <c r="AC31" s="5">
        <f>AB36</f>
        <v>413.13694386312255</v>
      </c>
      <c r="AD31" s="5">
        <f t="shared" ref="AD31:AN31" si="120">AC36</f>
        <v>413.09075253597314</v>
      </c>
      <c r="AE31" s="5">
        <f t="shared" si="120"/>
        <v>413.05564712733957</v>
      </c>
      <c r="AF31" s="5">
        <f t="shared" si="120"/>
        <v>413.0289670167781</v>
      </c>
      <c r="AG31" s="5">
        <f t="shared" si="120"/>
        <v>413.00869013275144</v>
      </c>
      <c r="AH31" s="5">
        <f t="shared" si="120"/>
        <v>412.99327970089109</v>
      </c>
      <c r="AI31" s="5">
        <f t="shared" si="120"/>
        <v>412.98156777267724</v>
      </c>
      <c r="AJ31" s="5">
        <f t="shared" si="120"/>
        <v>412.97266670723474</v>
      </c>
      <c r="AK31" s="5">
        <f t="shared" si="120"/>
        <v>412.96590189749838</v>
      </c>
      <c r="AL31" s="5">
        <f t="shared" si="120"/>
        <v>416.28992544209876</v>
      </c>
      <c r="AM31" s="5">
        <f t="shared" si="120"/>
        <v>418.81618333599499</v>
      </c>
      <c r="AN31" s="5">
        <f t="shared" si="120"/>
        <v>420.73613933535614</v>
      </c>
      <c r="AO31" s="6">
        <f>AN36*(1-0.01)</f>
        <v>417.97335283592196</v>
      </c>
    </row>
    <row r="32" spans="1:45" x14ac:dyDescent="0.25">
      <c r="A32" s="5" t="s">
        <v>26</v>
      </c>
      <c r="B32" s="5">
        <v>0</v>
      </c>
      <c r="C32" s="5">
        <f>C30</f>
        <v>0</v>
      </c>
      <c r="D32" s="5">
        <f t="shared" ref="D32:N32" si="121">D30</f>
        <v>0</v>
      </c>
      <c r="E32" s="5">
        <f t="shared" si="121"/>
        <v>0</v>
      </c>
      <c r="F32" s="5">
        <f t="shared" si="121"/>
        <v>0</v>
      </c>
      <c r="G32" s="5">
        <f t="shared" si="121"/>
        <v>0</v>
      </c>
      <c r="H32" s="5">
        <f t="shared" si="121"/>
        <v>0</v>
      </c>
      <c r="I32" s="5">
        <f t="shared" si="121"/>
        <v>0</v>
      </c>
      <c r="J32" s="5">
        <f t="shared" si="121"/>
        <v>0</v>
      </c>
      <c r="K32" s="5">
        <f t="shared" si="121"/>
        <v>134.78399999999999</v>
      </c>
      <c r="L32" s="5">
        <f t="shared" si="121"/>
        <v>134.78399999999999</v>
      </c>
      <c r="M32" s="5">
        <f t="shared" si="121"/>
        <v>134.78399999999999</v>
      </c>
      <c r="N32" s="5">
        <f t="shared" si="121"/>
        <v>134.78399999999999</v>
      </c>
      <c r="O32" s="6">
        <v>0</v>
      </c>
      <c r="P32" s="5">
        <f>P30</f>
        <v>130.40351999999999</v>
      </c>
      <c r="Q32" s="5">
        <f t="shared" ref="Q32:AA32" si="122">Q30</f>
        <v>130.40351999999999</v>
      </c>
      <c r="R32" s="5">
        <f t="shared" si="122"/>
        <v>130.40351999999999</v>
      </c>
      <c r="S32" s="5">
        <f t="shared" si="122"/>
        <v>130.40352000000001</v>
      </c>
      <c r="T32" s="5">
        <f t="shared" si="122"/>
        <v>130.40352000000001</v>
      </c>
      <c r="U32" s="5">
        <f t="shared" si="122"/>
        <v>130.40352000000001</v>
      </c>
      <c r="V32" s="5">
        <f t="shared" si="122"/>
        <v>130.40352000000001</v>
      </c>
      <c r="W32" s="5">
        <f t="shared" si="122"/>
        <v>130.40352000000001</v>
      </c>
      <c r="X32" s="5">
        <f t="shared" si="122"/>
        <v>134.78399999999999</v>
      </c>
      <c r="Y32" s="5">
        <f t="shared" si="122"/>
        <v>134.78399999999999</v>
      </c>
      <c r="Z32" s="5">
        <f t="shared" si="122"/>
        <v>134.78399999999999</v>
      </c>
      <c r="AA32" s="5">
        <f t="shared" si="122"/>
        <v>134.78399999999999</v>
      </c>
      <c r="AB32" s="6">
        <v>0</v>
      </c>
      <c r="AC32" s="5">
        <f>AC30</f>
        <v>130.40351999999999</v>
      </c>
      <c r="AD32" s="5">
        <f t="shared" ref="AD32:AN32" si="123">AD30</f>
        <v>130.40351999999999</v>
      </c>
      <c r="AE32" s="5">
        <f t="shared" si="123"/>
        <v>130.40351999999999</v>
      </c>
      <c r="AF32" s="5">
        <f t="shared" si="123"/>
        <v>130.40352000000001</v>
      </c>
      <c r="AG32" s="5">
        <f t="shared" si="123"/>
        <v>130.40352000000001</v>
      </c>
      <c r="AH32" s="5">
        <f t="shared" si="123"/>
        <v>130.40352000000001</v>
      </c>
      <c r="AI32" s="5">
        <f t="shared" si="123"/>
        <v>130.40352000000001</v>
      </c>
      <c r="AJ32" s="5">
        <f t="shared" si="123"/>
        <v>130.40352000000001</v>
      </c>
      <c r="AK32" s="5">
        <f t="shared" si="123"/>
        <v>134.78399999999999</v>
      </c>
      <c r="AL32" s="5">
        <f t="shared" si="123"/>
        <v>134.78399999999999</v>
      </c>
      <c r="AM32" s="5">
        <f t="shared" si="123"/>
        <v>134.78399999999999</v>
      </c>
      <c r="AN32" s="5">
        <f t="shared" si="123"/>
        <v>134.78399999999999</v>
      </c>
      <c r="AO32" s="6">
        <v>0</v>
      </c>
    </row>
    <row r="33" spans="1:41" x14ac:dyDescent="0.25">
      <c r="A33" s="5" t="s">
        <v>24</v>
      </c>
      <c r="B33" s="5">
        <v>0</v>
      </c>
      <c r="C33" s="5">
        <f>(C31+C32)*0.05</f>
        <v>0</v>
      </c>
      <c r="D33" s="5">
        <f>(D31+D32)*0.05</f>
        <v>0</v>
      </c>
      <c r="E33" s="5">
        <f>(E31+E32)*0.05</f>
        <v>0</v>
      </c>
      <c r="F33" s="5">
        <f t="shared" ref="D33:N33" si="124">(F31+F32)*0.05</f>
        <v>0</v>
      </c>
      <c r="G33" s="5">
        <f t="shared" si="124"/>
        <v>0</v>
      </c>
      <c r="H33" s="5">
        <f t="shared" si="124"/>
        <v>0</v>
      </c>
      <c r="I33" s="5">
        <f t="shared" si="124"/>
        <v>0</v>
      </c>
      <c r="J33" s="5">
        <f t="shared" si="124"/>
        <v>0</v>
      </c>
      <c r="K33" s="5">
        <f>(K31+K32)*0.05</f>
        <v>6.7392000000000003</v>
      </c>
      <c r="L33" s="5">
        <f t="shared" si="124"/>
        <v>11.860992</v>
      </c>
      <c r="M33" s="5">
        <f>(M31+M32)*0.05</f>
        <v>15.75355392</v>
      </c>
      <c r="N33" s="5">
        <f t="shared" si="124"/>
        <v>18.711900979199999</v>
      </c>
      <c r="O33" s="59">
        <f>SUM(B33:N33)</f>
        <v>53.065646899200004</v>
      </c>
      <c r="P33" s="5">
        <f>(P31+P32)*0.05</f>
        <v>20.59901029675008</v>
      </c>
      <c r="Q33" s="5">
        <f>(Q31+Q32)*0.05</f>
        <v>22.175423825530061</v>
      </c>
      <c r="R33" s="5">
        <f>(R31+R32)*0.05</f>
        <v>23.373498107402845</v>
      </c>
      <c r="S33" s="5">
        <f t="shared" ref="S33" si="125">(S31+S32)*0.05</f>
        <v>24.284034561626164</v>
      </c>
      <c r="T33" s="5">
        <f t="shared" ref="T33" si="126">(T31+T32)*0.05</f>
        <v>24.976042266835886</v>
      </c>
      <c r="U33" s="5">
        <f t="shared" ref="U33" si="127">(U31+U32)*0.05</f>
        <v>25.501968122795276</v>
      </c>
      <c r="V33" s="5">
        <f t="shared" ref="V33" si="128">(V31+V32)*0.05</f>
        <v>25.901671773324406</v>
      </c>
      <c r="W33" s="5">
        <f t="shared" ref="W33" si="129">(W31+W32)*0.05</f>
        <v>26.205446547726549</v>
      </c>
      <c r="X33" s="5">
        <f t="shared" ref="X33" si="130">(X31+X32)*0.05</f>
        <v>26.655339376272174</v>
      </c>
      <c r="Y33" s="5">
        <f t="shared" ref="Y33" si="131">(Y31+Y32)*0.05</f>
        <v>26.997257925966849</v>
      </c>
      <c r="Z33" s="5">
        <f t="shared" ref="Z33" si="132">(Z31+Z32)*0.05</f>
        <v>27.257116023734802</v>
      </c>
      <c r="AA33" s="5">
        <f t="shared" ref="AA33" si="133">(AA31+AA32)*0.05</f>
        <v>27.454608178038452</v>
      </c>
      <c r="AB33" s="6">
        <f>SUM(O33:AA33)</f>
        <v>354.44706390520355</v>
      </c>
      <c r="AC33" s="5">
        <f>(AC31+AC32)*0.05</f>
        <v>27.177023193156131</v>
      </c>
      <c r="AD33" s="5">
        <f>(AD31+AD32)*0.05</f>
        <v>27.174713626798656</v>
      </c>
      <c r="AE33" s="5">
        <f>(AE31+AE32)*0.05</f>
        <v>27.17295835636698</v>
      </c>
      <c r="AF33" s="5">
        <f t="shared" ref="AF33" si="134">(AF31+AF32)*0.05</f>
        <v>27.171624350838911</v>
      </c>
      <c r="AG33" s="5">
        <f t="shared" ref="AG33" si="135">(AG31+AG32)*0.05</f>
        <v>27.170610506637573</v>
      </c>
      <c r="AH33" s="5">
        <f t="shared" ref="AH33" si="136">(AH31+AH32)*0.05</f>
        <v>27.169839985044554</v>
      </c>
      <c r="AI33" s="5">
        <f t="shared" ref="AI33" si="137">(AI31+AI32)*0.05</f>
        <v>27.169254388633863</v>
      </c>
      <c r="AJ33" s="5">
        <f t="shared" ref="AJ33" si="138">(AJ31+AJ32)*0.05</f>
        <v>27.16880933536174</v>
      </c>
      <c r="AK33" s="5">
        <f t="shared" ref="AK33" si="139">(AK31+AK32)*0.05</f>
        <v>27.387495094874922</v>
      </c>
      <c r="AL33" s="5">
        <f t="shared" ref="AL33" si="140">(AL31+AL32)*0.05</f>
        <v>27.553696272104936</v>
      </c>
      <c r="AM33" s="5">
        <f t="shared" ref="AM33" si="141">(AM31+AM32)*0.05</f>
        <v>27.680009166799749</v>
      </c>
      <c r="AN33" s="5">
        <f t="shared" ref="AN33" si="142">(AN31+AN32)*0.05</f>
        <v>27.77600696676781</v>
      </c>
      <c r="AO33" s="6">
        <f>SUM(AB33:AN33)</f>
        <v>682.21910514858928</v>
      </c>
    </row>
    <row r="34" spans="1:41" x14ac:dyDescent="0.25">
      <c r="A34" s="5" t="s">
        <v>29</v>
      </c>
      <c r="B34" s="5">
        <v>0</v>
      </c>
      <c r="C34" s="5">
        <f>(C31+C32)-C33</f>
        <v>0</v>
      </c>
      <c r="D34" s="5">
        <f t="shared" ref="D34:N34" si="143">(D31+D32)-D33</f>
        <v>0</v>
      </c>
      <c r="E34" s="5">
        <f t="shared" si="143"/>
        <v>0</v>
      </c>
      <c r="F34" s="5">
        <f t="shared" si="143"/>
        <v>0</v>
      </c>
      <c r="G34" s="5">
        <f t="shared" si="143"/>
        <v>0</v>
      </c>
      <c r="H34" s="5">
        <f t="shared" si="143"/>
        <v>0</v>
      </c>
      <c r="I34" s="5">
        <f t="shared" si="143"/>
        <v>0</v>
      </c>
      <c r="J34" s="5">
        <f t="shared" si="143"/>
        <v>0</v>
      </c>
      <c r="K34" s="5">
        <f>(K31+K32)-K33</f>
        <v>128.04479999999998</v>
      </c>
      <c r="L34" s="5">
        <f t="shared" si="143"/>
        <v>225.35884799999997</v>
      </c>
      <c r="M34" s="5">
        <f>(M31+M32)-M33</f>
        <v>299.31752447999997</v>
      </c>
      <c r="N34" s="5">
        <f>(N31+N32)-N33</f>
        <v>355.52611860479999</v>
      </c>
      <c r="O34" s="6">
        <f>O31</f>
        <v>281.57668593500159</v>
      </c>
      <c r="P34" s="5">
        <f>(P31+P32)-P33</f>
        <v>391.38119563825148</v>
      </c>
      <c r="Q34" s="5">
        <f t="shared" ref="Q34" si="144">(Q31+Q32)-Q33</f>
        <v>421.33305268507115</v>
      </c>
      <c r="R34" s="5">
        <f t="shared" ref="R34" si="145">(R31+R32)-R33</f>
        <v>444.09646404065404</v>
      </c>
      <c r="S34" s="5">
        <f t="shared" ref="S34" si="146">(S31+S32)-S33</f>
        <v>461.39665667089707</v>
      </c>
      <c r="T34" s="5">
        <f t="shared" ref="T34" si="147">(T31+T32)-T33</f>
        <v>474.54480306988182</v>
      </c>
      <c r="U34" s="5">
        <f t="shared" ref="U34" si="148">(U31+U32)-U33</f>
        <v>484.53739433311017</v>
      </c>
      <c r="V34" s="5">
        <f t="shared" ref="V34" si="149">(V31+V32)-V33</f>
        <v>492.13176369316369</v>
      </c>
      <c r="W34" s="5">
        <f t="shared" ref="W34" si="150">(W31+W32)-W33</f>
        <v>497.90348440680441</v>
      </c>
      <c r="X34" s="5">
        <f t="shared" ref="X34" si="151">(X31+X32)-X33</f>
        <v>506.45144814917126</v>
      </c>
      <c r="Y34" s="5">
        <f t="shared" ref="Y34" si="152">(Y31+Y32)-Y33</f>
        <v>512.94790059337004</v>
      </c>
      <c r="Z34" s="5">
        <f>(Z31+Z32)-Z33</f>
        <v>517.88520445096117</v>
      </c>
      <c r="AA34" s="5">
        <f t="shared" ref="AA34" si="153">(AA31+AA32)-AA33</f>
        <v>521.63755538273051</v>
      </c>
      <c r="AB34" s="6">
        <f>AB31</f>
        <v>413.13694386312255</v>
      </c>
      <c r="AC34" s="5">
        <f>(AC31+AC32)-AC33</f>
        <v>516.36344066996639</v>
      </c>
      <c r="AD34" s="5">
        <f t="shared" ref="AD34" si="154">(AD31+AD32)-AD33</f>
        <v>516.31955890917448</v>
      </c>
      <c r="AE34" s="5">
        <f t="shared" ref="AE34" si="155">(AE31+AE32)-AE33</f>
        <v>516.28620877097262</v>
      </c>
      <c r="AF34" s="5">
        <f t="shared" ref="AF34" si="156">(AF31+AF32)-AF33</f>
        <v>516.26086266593927</v>
      </c>
      <c r="AG34" s="5">
        <f t="shared" ref="AG34" si="157">(AG31+AG32)-AG33</f>
        <v>516.24159962611384</v>
      </c>
      <c r="AH34" s="5">
        <f t="shared" ref="AH34" si="158">(AH31+AH32)-AH33</f>
        <v>516.22695971584653</v>
      </c>
      <c r="AI34" s="5">
        <f t="shared" ref="AI34" si="159">(AI31+AI32)-AI33</f>
        <v>516.21583338404344</v>
      </c>
      <c r="AJ34" s="5">
        <f t="shared" ref="AJ34" si="160">(AJ31+AJ32)-AJ33</f>
        <v>516.20737737187301</v>
      </c>
      <c r="AK34" s="5">
        <f t="shared" ref="AK34" si="161">(AK31+AK32)-AK33</f>
        <v>520.36240680262347</v>
      </c>
      <c r="AL34" s="5">
        <f t="shared" ref="AL34" si="162">(AL31+AL32)-AL33</f>
        <v>523.52022916999374</v>
      </c>
      <c r="AM34" s="5">
        <f>(AM31+AM32)-AM33</f>
        <v>525.92017416919521</v>
      </c>
      <c r="AN34" s="5">
        <f t="shared" ref="AN34" si="163">(AN31+AN32)-AN33</f>
        <v>527.74413236858834</v>
      </c>
      <c r="AO34" s="6">
        <f>AO31</f>
        <v>417.97335283592196</v>
      </c>
    </row>
    <row r="35" spans="1:41" x14ac:dyDescent="0.25">
      <c r="A35" s="5" t="s">
        <v>28</v>
      </c>
      <c r="B35" s="5">
        <v>0</v>
      </c>
      <c r="C35" s="5">
        <f>C34*$B$4</f>
        <v>0</v>
      </c>
      <c r="D35" s="5">
        <f>D34*$B$4</f>
        <v>0</v>
      </c>
      <c r="E35" s="5">
        <f t="shared" ref="D35:N35" si="164">E34*$B$4</f>
        <v>0</v>
      </c>
      <c r="F35" s="5">
        <f t="shared" si="164"/>
        <v>0</v>
      </c>
      <c r="G35" s="5">
        <f t="shared" si="164"/>
        <v>0</v>
      </c>
      <c r="H35" s="5">
        <f t="shared" si="164"/>
        <v>0</v>
      </c>
      <c r="I35" s="5">
        <f t="shared" si="164"/>
        <v>0</v>
      </c>
      <c r="J35" s="5">
        <f t="shared" si="164"/>
        <v>0</v>
      </c>
      <c r="K35" s="5">
        <f>K34*$B$4</f>
        <v>25.608959999999996</v>
      </c>
      <c r="L35" s="5">
        <f t="shared" si="164"/>
        <v>45.071769599999996</v>
      </c>
      <c r="M35" s="5">
        <f t="shared" si="164"/>
        <v>59.863504895999995</v>
      </c>
      <c r="N35" s="5">
        <f t="shared" si="164"/>
        <v>71.105223720959998</v>
      </c>
      <c r="O35" s="6">
        <f>SUM(B35:N35)*(1-0.11)</f>
        <v>179.46801781309441</v>
      </c>
      <c r="P35" s="5">
        <f>P34*$B$4</f>
        <v>78.2762391276503</v>
      </c>
      <c r="Q35" s="5">
        <f>Q34*$B$4</f>
        <v>84.26661053701423</v>
      </c>
      <c r="R35" s="5">
        <f t="shared" ref="R35" si="165">R34*$B$4</f>
        <v>88.819292808130811</v>
      </c>
      <c r="S35" s="5">
        <f t="shared" ref="S35" si="166">S34*$B$4</f>
        <v>92.279331334179417</v>
      </c>
      <c r="T35" s="5">
        <f t="shared" ref="T35" si="167">T34*$B$4</f>
        <v>94.908960613976376</v>
      </c>
      <c r="U35" s="5">
        <f t="shared" ref="U35" si="168">U34*$B$4</f>
        <v>96.907478866622043</v>
      </c>
      <c r="V35" s="5">
        <f t="shared" ref="V35" si="169">V34*$B$4</f>
        <v>98.426352738632744</v>
      </c>
      <c r="W35" s="5">
        <f t="shared" ref="W35" si="170">W34*$B$4</f>
        <v>99.580696881360893</v>
      </c>
      <c r="X35" s="5">
        <f t="shared" ref="X35" si="171">X34*$B$4</f>
        <v>101.29028962983426</v>
      </c>
      <c r="Y35" s="5">
        <f t="shared" ref="Y35" si="172">Y34*$B$4</f>
        <v>102.58958011867401</v>
      </c>
      <c r="Z35" s="5">
        <f t="shared" ref="Z35" si="173">Z34*$B$4</f>
        <v>103.57704089019224</v>
      </c>
      <c r="AA35" s="5">
        <f t="shared" ref="AA35" si="174">AA34*$B$4</f>
        <v>104.3275110765461</v>
      </c>
      <c r="AB35" s="6">
        <f>SUM(O35:AA35)*(1-0.11)</f>
        <v>1178.9984881679579</v>
      </c>
      <c r="AC35" s="5">
        <f>AC34*$B$4</f>
        <v>103.27268813399328</v>
      </c>
      <c r="AD35" s="5">
        <f>AD34*$B$4</f>
        <v>103.26391178183491</v>
      </c>
      <c r="AE35" s="5">
        <f t="shared" ref="AE35" si="175">AE34*$B$4</f>
        <v>103.25724175419452</v>
      </c>
      <c r="AF35" s="5">
        <f t="shared" ref="AF35" si="176">AF34*$B$4</f>
        <v>103.25217253318786</v>
      </c>
      <c r="AG35" s="5">
        <f t="shared" ref="AG35" si="177">AG34*$B$4</f>
        <v>103.24831992522277</v>
      </c>
      <c r="AH35" s="5">
        <f t="shared" ref="AH35" si="178">AH34*$B$4</f>
        <v>103.24539194316931</v>
      </c>
      <c r="AI35" s="5">
        <f t="shared" ref="AI35" si="179">AI34*$B$4</f>
        <v>103.2431666768087</v>
      </c>
      <c r="AJ35" s="5">
        <f t="shared" ref="AJ35" si="180">AJ34*$B$4</f>
        <v>103.24147547437461</v>
      </c>
      <c r="AK35" s="5">
        <f t="shared" ref="AK35" si="181">AK34*$B$4</f>
        <v>104.0724813605247</v>
      </c>
      <c r="AL35" s="5">
        <f t="shared" ref="AL35" si="182">AL34*$B$4</f>
        <v>104.70404583399875</v>
      </c>
      <c r="AM35" s="5">
        <f t="shared" ref="AM35" si="183">AM34*$B$4</f>
        <v>105.18403483383905</v>
      </c>
      <c r="AN35" s="5">
        <f t="shared" ref="AN35" si="184">AN34*$B$4</f>
        <v>105.54882647371767</v>
      </c>
      <c r="AO35" s="6">
        <f>SUM(AB35:AN35)*(1-0.11)</f>
        <v>2157.8336979546134</v>
      </c>
    </row>
    <row r="36" spans="1:41" x14ac:dyDescent="0.25">
      <c r="A36" s="5" t="s">
        <v>25</v>
      </c>
      <c r="B36" s="5">
        <f>B31</f>
        <v>0</v>
      </c>
      <c r="C36" s="5">
        <f>C34-C35</f>
        <v>0</v>
      </c>
      <c r="D36" s="5">
        <f>D34-D35</f>
        <v>0</v>
      </c>
      <c r="E36" s="5">
        <f t="shared" ref="D36:N36" si="185">E34-E35</f>
        <v>0</v>
      </c>
      <c r="F36" s="5">
        <f t="shared" si="185"/>
        <v>0</v>
      </c>
      <c r="G36" s="5">
        <f t="shared" si="185"/>
        <v>0</v>
      </c>
      <c r="H36" s="5">
        <f t="shared" si="185"/>
        <v>0</v>
      </c>
      <c r="I36" s="5">
        <f t="shared" si="185"/>
        <v>0</v>
      </c>
      <c r="J36" s="5">
        <f t="shared" si="185"/>
        <v>0</v>
      </c>
      <c r="K36" s="5">
        <f t="shared" si="185"/>
        <v>102.43583999999998</v>
      </c>
      <c r="L36" s="5">
        <f t="shared" si="185"/>
        <v>180.28707839999998</v>
      </c>
      <c r="M36" s="5">
        <f t="shared" si="185"/>
        <v>239.45401958399998</v>
      </c>
      <c r="N36" s="5">
        <f t="shared" si="185"/>
        <v>284.42089488383999</v>
      </c>
      <c r="O36" s="6">
        <f>O31</f>
        <v>281.57668593500159</v>
      </c>
      <c r="P36" s="5">
        <f>P34-P35</f>
        <v>313.1049565106012</v>
      </c>
      <c r="Q36" s="5">
        <f>Q34-Q35</f>
        <v>337.06644214805692</v>
      </c>
      <c r="R36" s="5">
        <f t="shared" ref="R36" si="186">R34-R35</f>
        <v>355.27717123252324</v>
      </c>
      <c r="S36" s="5">
        <f t="shared" ref="S36" si="187">S34-S35</f>
        <v>369.11732533671767</v>
      </c>
      <c r="T36" s="5">
        <f t="shared" ref="T36" si="188">T34-T35</f>
        <v>379.63584245590545</v>
      </c>
      <c r="U36" s="5">
        <f t="shared" ref="U36" si="189">U34-U35</f>
        <v>387.62991546648811</v>
      </c>
      <c r="V36" s="5">
        <f t="shared" ref="V36" si="190">V34-V35</f>
        <v>393.70541095453098</v>
      </c>
      <c r="W36" s="5">
        <f t="shared" ref="W36" si="191">W34-W35</f>
        <v>398.32278752544352</v>
      </c>
      <c r="X36" s="5">
        <f t="shared" ref="X36" si="192">X34-X35</f>
        <v>405.16115851933699</v>
      </c>
      <c r="Y36" s="5">
        <f t="shared" ref="Y36" si="193">Y34-Y35</f>
        <v>410.35832047469603</v>
      </c>
      <c r="Z36" s="5">
        <f t="shared" ref="Z36" si="194">Z34-Z35</f>
        <v>414.30816356076895</v>
      </c>
      <c r="AA36" s="5">
        <f t="shared" ref="AA36" si="195">AA34-AA35</f>
        <v>417.31004430618441</v>
      </c>
      <c r="AB36" s="6">
        <f>AB31</f>
        <v>413.13694386312255</v>
      </c>
      <c r="AC36" s="5">
        <f>AC34-AC35</f>
        <v>413.09075253597314</v>
      </c>
      <c r="AD36" s="5">
        <f>AD34-AD35</f>
        <v>413.05564712733957</v>
      </c>
      <c r="AE36" s="5">
        <f t="shared" ref="AE36" si="196">AE34-AE35</f>
        <v>413.0289670167781</v>
      </c>
      <c r="AF36" s="5">
        <f t="shared" ref="AF36" si="197">AF34-AF35</f>
        <v>413.00869013275144</v>
      </c>
      <c r="AG36" s="5">
        <f t="shared" ref="AG36" si="198">AG34-AG35</f>
        <v>412.99327970089109</v>
      </c>
      <c r="AH36" s="5">
        <f t="shared" ref="AH36" si="199">AH34-AH35</f>
        <v>412.98156777267724</v>
      </c>
      <c r="AI36" s="5">
        <f t="shared" ref="AI36" si="200">AI34-AI35</f>
        <v>412.97266670723474</v>
      </c>
      <c r="AJ36" s="5">
        <f t="shared" ref="AJ36" si="201">AJ34-AJ35</f>
        <v>412.96590189749838</v>
      </c>
      <c r="AK36" s="5">
        <f t="shared" ref="AK36" si="202">AK34-AK35</f>
        <v>416.28992544209876</v>
      </c>
      <c r="AL36" s="5">
        <f t="shared" ref="AL36" si="203">AL34-AL35</f>
        <v>418.81618333599499</v>
      </c>
      <c r="AM36" s="5">
        <f t="shared" ref="AM36" si="204">AM34-AM35</f>
        <v>420.73613933535614</v>
      </c>
      <c r="AN36" s="5">
        <f t="shared" ref="AN36" si="205">AN34-AN35</f>
        <v>422.19530589487067</v>
      </c>
      <c r="AO36" s="6">
        <f>AO31</f>
        <v>417.97335283592196</v>
      </c>
    </row>
    <row r="37" spans="1:41" ht="15.75" thickBot="1" x14ac:dyDescent="0.3">
      <c r="O37" s="57">
        <f>N36*0.01+SUM(B35:N35)*(0.11)</f>
        <v>25.025649352704001</v>
      </c>
      <c r="AB37" s="57">
        <f>AA36*0.01+SUM(O35:AA35)*(0.11)+O37</f>
        <v>174.9176640637157</v>
      </c>
      <c r="AO37" s="57">
        <f>AN36*0.01+SUM(AB35:AN35)*(0.11)+AB37</f>
        <v>445.8381640608751</v>
      </c>
    </row>
    <row r="38" spans="1:41" x14ac:dyDescent="0.25">
      <c r="G38" s="42" t="s">
        <v>30</v>
      </c>
      <c r="H38" s="43"/>
      <c r="I38" s="43"/>
      <c r="J38" s="43"/>
      <c r="K38" s="43"/>
      <c r="L38" s="43"/>
      <c r="M38" s="43"/>
      <c r="N38" s="43"/>
      <c r="O38" s="44"/>
      <c r="T38" s="42" t="s">
        <v>30</v>
      </c>
      <c r="U38" s="43"/>
      <c r="V38" s="43"/>
      <c r="W38" s="43"/>
      <c r="X38" s="43"/>
      <c r="Y38" s="43"/>
      <c r="Z38" s="43"/>
      <c r="AA38" s="43"/>
      <c r="AB38" s="44"/>
      <c r="AG38" s="42" t="s">
        <v>30</v>
      </c>
      <c r="AH38" s="43"/>
      <c r="AI38" s="43"/>
      <c r="AJ38" s="43"/>
      <c r="AK38" s="43"/>
      <c r="AL38" s="43"/>
      <c r="AM38" s="43"/>
      <c r="AN38" s="43"/>
      <c r="AO38" s="44"/>
    </row>
    <row r="39" spans="1:41" ht="15.75" thickBot="1" x14ac:dyDescent="0.3">
      <c r="G39" s="45"/>
      <c r="H39" s="46"/>
      <c r="I39" s="46"/>
      <c r="J39" s="46"/>
      <c r="K39" s="46"/>
      <c r="L39" s="46"/>
      <c r="M39" s="46"/>
      <c r="N39" s="46"/>
      <c r="O39" s="47"/>
      <c r="T39" s="45"/>
      <c r="U39" s="46"/>
      <c r="V39" s="46"/>
      <c r="W39" s="46"/>
      <c r="X39" s="46"/>
      <c r="Y39" s="46"/>
      <c r="Z39" s="46"/>
      <c r="AA39" s="46"/>
      <c r="AB39" s="47"/>
      <c r="AG39" s="45"/>
      <c r="AH39" s="46"/>
      <c r="AI39" s="46"/>
      <c r="AJ39" s="46"/>
      <c r="AK39" s="46"/>
      <c r="AL39" s="46"/>
      <c r="AM39" s="46"/>
      <c r="AN39" s="46"/>
      <c r="AO39" s="47"/>
    </row>
    <row r="40" spans="1:41" x14ac:dyDescent="0.25">
      <c r="G40" s="29" t="s">
        <v>5</v>
      </c>
      <c r="H40" s="30" t="s">
        <v>6</v>
      </c>
      <c r="I40" s="31" t="s">
        <v>7</v>
      </c>
      <c r="J40" s="37" t="s">
        <v>20</v>
      </c>
      <c r="K40" s="30" t="s">
        <v>8</v>
      </c>
      <c r="L40" s="30" t="s">
        <v>9</v>
      </c>
      <c r="M40" s="30" t="s">
        <v>10</v>
      </c>
      <c r="N40" s="30" t="s">
        <v>11</v>
      </c>
      <c r="O40" s="32" t="s">
        <v>4</v>
      </c>
      <c r="T40" s="29" t="s">
        <v>5</v>
      </c>
      <c r="U40" s="30" t="s">
        <v>6</v>
      </c>
      <c r="V40" s="31" t="s">
        <v>7</v>
      </c>
      <c r="W40" s="37" t="s">
        <v>20</v>
      </c>
      <c r="X40" s="30" t="s">
        <v>8</v>
      </c>
      <c r="Y40" s="30" t="s">
        <v>9</v>
      </c>
      <c r="Z40" s="30" t="s">
        <v>10</v>
      </c>
      <c r="AA40" s="30" t="s">
        <v>11</v>
      </c>
      <c r="AB40" s="32" t="s">
        <v>4</v>
      </c>
      <c r="AG40" s="29" t="s">
        <v>5</v>
      </c>
      <c r="AH40" s="30" t="s">
        <v>6</v>
      </c>
      <c r="AI40" s="31" t="s">
        <v>7</v>
      </c>
      <c r="AJ40" s="37" t="s">
        <v>20</v>
      </c>
      <c r="AK40" s="30" t="s">
        <v>8</v>
      </c>
      <c r="AL40" s="30" t="s">
        <v>9</v>
      </c>
      <c r="AM40" s="30" t="s">
        <v>10</v>
      </c>
      <c r="AN40" s="30" t="s">
        <v>11</v>
      </c>
      <c r="AO40" s="32" t="s">
        <v>4</v>
      </c>
    </row>
    <row r="41" spans="1:41" ht="15.75" thickBot="1" x14ac:dyDescent="0.3">
      <c r="G41" s="23">
        <f>O11+2*N13*(1-0.0325)</f>
        <v>61982.032677137337</v>
      </c>
      <c r="H41" s="24">
        <f>O17+N19*3*(1-0.0325)</f>
        <v>23511.497945870971</v>
      </c>
      <c r="I41" s="25">
        <f>O24+N26*3*(1-0.0325)</f>
        <v>15222.122876761487</v>
      </c>
      <c r="J41" s="28">
        <f>O31</f>
        <v>281.57668593500159</v>
      </c>
      <c r="K41" s="25">
        <f>O28+O21+O14+O33</f>
        <v>33741.942980470478</v>
      </c>
      <c r="L41" s="25">
        <f>O10+O16+O23+O30+O37</f>
        <v>4032.2820160116376</v>
      </c>
      <c r="M41" s="28">
        <f>O20+O27+O35</f>
        <v>956.54481781309448</v>
      </c>
      <c r="N41" s="28">
        <f>O7</f>
        <v>4272</v>
      </c>
      <c r="O41" s="26">
        <f>SUM(G41:N41)</f>
        <v>143999.99999999997</v>
      </c>
      <c r="T41" s="23">
        <f>AB11+2*AA13*(1-0.0325)</f>
        <v>55593.920925623737</v>
      </c>
      <c r="U41" s="24">
        <f>AB17+AA19*3*(1-0.0325)</f>
        <v>18508.262444696582</v>
      </c>
      <c r="V41" s="25">
        <f>AB24+AA26*3*(1-0.0325)</f>
        <v>11858.020791967758</v>
      </c>
      <c r="W41" s="28">
        <f>AB31</f>
        <v>413.13694386312255</v>
      </c>
      <c r="X41" s="25">
        <f>AB28+AB21+AB14+AB33</f>
        <v>62291.183497155245</v>
      </c>
      <c r="Y41" s="25">
        <f>AB10+AB16+AB23+AB30+AB37</f>
        <v>8289.2686965256071</v>
      </c>
      <c r="Z41" s="28">
        <f>AB20+AB27+AB35</f>
        <v>2972.126700167958</v>
      </c>
      <c r="AA41" s="28">
        <f>AB7</f>
        <v>8074.08</v>
      </c>
      <c r="AB41" s="26">
        <f>SUM(T41:AA41)</f>
        <v>167999.99999999997</v>
      </c>
      <c r="AG41" s="23">
        <f>AO11+2*AN13*(1-0.0325)</f>
        <v>51032.723536982026</v>
      </c>
      <c r="AH41" s="24">
        <f>AO17+AN19*3*(1-0.0325)</f>
        <v>14935.885255567264</v>
      </c>
      <c r="AI41" s="25">
        <f>AO24+AN26*3*(1-0.0325)</f>
        <v>9456.006825845514</v>
      </c>
      <c r="AJ41" s="28">
        <f>AO31</f>
        <v>417.97335283592196</v>
      </c>
      <c r="AK41" s="25">
        <f>AO28+AO21+AO14+AO33</f>
        <v>87000.862503586148</v>
      </c>
      <c r="AL41" s="25">
        <f>AO10+AO16+AO23+AO30+AO37</f>
        <v>12843.369658548536</v>
      </c>
      <c r="AM41" s="28">
        <f>AO20+AO27+AO35</f>
        <v>4855.2476666346138</v>
      </c>
      <c r="AN41" s="28">
        <f>AO7</f>
        <v>11457.931200000001</v>
      </c>
      <c r="AO41" s="26">
        <f>SUM(AG41:AN41)</f>
        <v>192000.00000000003</v>
      </c>
    </row>
    <row r="42" spans="1:41" x14ac:dyDescent="0.25">
      <c r="O42" s="53" t="s">
        <v>12</v>
      </c>
      <c r="AB42" s="53" t="s">
        <v>12</v>
      </c>
      <c r="AO42" s="53" t="s">
        <v>12</v>
      </c>
    </row>
    <row r="43" spans="1:41" ht="15.75" thickBot="1" x14ac:dyDescent="0.3">
      <c r="O43" s="36">
        <f>O41-N6*2000</f>
        <v>119999.99999999997</v>
      </c>
      <c r="AB43" s="36">
        <f>AB41-AA6*2000</f>
        <v>119999.99999999997</v>
      </c>
      <c r="AO43" s="36">
        <f>AO41-AN6*2000</f>
        <v>120000.00000000003</v>
      </c>
    </row>
  </sheetData>
  <mergeCells count="4">
    <mergeCell ref="A2:C3"/>
    <mergeCell ref="G38:O39"/>
    <mergeCell ref="T38:AB39"/>
    <mergeCell ref="AG38:AO3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Introduction</vt:lpstr>
      <vt:lpstr>Projection 1</vt:lpstr>
      <vt:lpstr>Projection 2</vt:lpstr>
      <vt:lpstr>Projection 3</vt:lpstr>
      <vt:lpstr>Projection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Gory</dc:creator>
  <cp:lastModifiedBy>Gory</cp:lastModifiedBy>
  <dcterms:created xsi:type="dcterms:W3CDTF">2017-07-05T01:14:29Z</dcterms:created>
  <dcterms:modified xsi:type="dcterms:W3CDTF">2017-07-16T02:54:41Z</dcterms:modified>
</cp:coreProperties>
</file>