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19140" windowHeight="9264" tabRatio="970"/>
  </bookViews>
  <sheets>
    <sheet name="Scorecard" sheetId="6" r:id="rId1"/>
    <sheet name="ActSalesbyMgrSC_Pivot" sheetId="7" state="hidden" r:id="rId2"/>
    <sheet name="ActSalesBacklog_Pivot" sheetId="11" state="hidden" r:id="rId3"/>
    <sheet name="Q1 Q2 Pivot" sheetId="12" state="hidden" r:id="rId4"/>
    <sheet name="Actual Sales by ManagerSC" sheetId="2" state="hidden" r:id="rId5"/>
    <sheet name="Sales TargetsSC" sheetId="3" state="hidden" r:id="rId6"/>
    <sheet name="Backlog by Sales MgrSC" sheetId="4" state="hidden" r:id="rId7"/>
    <sheet name="Forecast_Pivot" sheetId="14" state="hidden" r:id="rId8"/>
    <sheet name="Customer_Pivot" sheetId="15" state="hidden" r:id="rId9"/>
    <sheet name="Forecast" sheetId="13" state="hidden" r:id="rId10"/>
  </sheets>
  <definedNames>
    <definedName name="Slicer_Month">#N/A</definedName>
    <definedName name="Slicer_Sales_Director">#N/A</definedName>
    <definedName name="Slicer_Sales_Director1">#N/A</definedName>
    <definedName name="Slicer_Sales_Manager_Name">#N/A</definedName>
    <definedName name="Slicer_Sales_Manager_Name1">#N/A</definedName>
  </definedNames>
  <calcPr calcId="144525"/>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8" i="7" l="1"/>
  <c r="L7" i="7"/>
  <c r="L6" i="7"/>
  <c r="L5" i="7"/>
  <c r="L4" i="7"/>
  <c r="G7" i="14"/>
  <c r="A7" i="14"/>
  <c r="D7" i="14"/>
  <c r="P7" i="14"/>
  <c r="M7" i="14"/>
  <c r="J7" i="14"/>
  <c r="F1" i="7" l="1"/>
  <c r="Y4" i="2"/>
  <c r="Y5" i="2"/>
  <c r="Y6" i="2"/>
  <c r="Y7" i="2"/>
  <c r="Y8" i="2"/>
  <c r="Y9" i="2"/>
  <c r="Y10" i="2"/>
  <c r="Y11" i="2"/>
  <c r="Y12" i="2"/>
  <c r="Y13" i="2"/>
  <c r="Y14" i="2"/>
  <c r="Y15" i="2"/>
  <c r="Y16" i="2"/>
  <c r="Y17" i="2"/>
  <c r="Y18" i="2"/>
  <c r="Y19" i="2"/>
  <c r="Y20" i="2"/>
  <c r="Y21" i="2"/>
  <c r="Y22" i="2"/>
  <c r="Y23" i="2"/>
  <c r="Y24" i="2"/>
  <c r="Y25" i="2"/>
  <c r="Y26" i="2"/>
  <c r="Y27" i="2"/>
  <c r="X4" i="2"/>
  <c r="X5" i="2"/>
  <c r="X6" i="2"/>
  <c r="X7" i="2"/>
  <c r="X8" i="2"/>
  <c r="X9" i="2"/>
  <c r="X10" i="2"/>
  <c r="X11" i="2"/>
  <c r="X12" i="2"/>
  <c r="X13" i="2"/>
  <c r="X14" i="2"/>
  <c r="X15" i="2"/>
  <c r="X16" i="2"/>
  <c r="X17" i="2"/>
  <c r="X18" i="2"/>
  <c r="X19" i="2"/>
  <c r="X20" i="2"/>
  <c r="X21" i="2"/>
  <c r="X22" i="2"/>
  <c r="X23" i="2"/>
  <c r="X24" i="2"/>
  <c r="X25" i="2"/>
  <c r="X26" i="2"/>
  <c r="X27" i="2"/>
  <c r="W4" i="2"/>
  <c r="W5" i="2"/>
  <c r="W6" i="2"/>
  <c r="W7" i="2"/>
  <c r="W8" i="2"/>
  <c r="W9" i="2"/>
  <c r="W10" i="2"/>
  <c r="W11" i="2"/>
  <c r="W12" i="2"/>
  <c r="W13" i="2"/>
  <c r="W14" i="2"/>
  <c r="W15" i="2"/>
  <c r="W16" i="2"/>
  <c r="W17" i="2"/>
  <c r="W18" i="2"/>
  <c r="W19" i="2"/>
  <c r="W20" i="2"/>
  <c r="W21" i="2"/>
  <c r="W22" i="2"/>
  <c r="W23" i="2"/>
  <c r="W24" i="2"/>
  <c r="W25" i="2"/>
  <c r="W26" i="2"/>
  <c r="W27" i="2"/>
  <c r="V4" i="2"/>
  <c r="V5" i="2"/>
  <c r="V6" i="2"/>
  <c r="V7" i="2"/>
  <c r="V8" i="2"/>
  <c r="V9" i="2"/>
  <c r="V10" i="2"/>
  <c r="V11" i="2"/>
  <c r="V12" i="2"/>
  <c r="V13" i="2"/>
  <c r="V14" i="2"/>
  <c r="V15" i="2"/>
  <c r="V16" i="2"/>
  <c r="V17" i="2"/>
  <c r="V18" i="2"/>
  <c r="V19" i="2"/>
  <c r="V20" i="2"/>
  <c r="V21" i="2"/>
  <c r="V22" i="2"/>
  <c r="V23" i="2"/>
  <c r="V24" i="2"/>
  <c r="V25" i="2"/>
  <c r="V26" i="2"/>
  <c r="V27" i="2"/>
  <c r="J8" i="7" l="1"/>
  <c r="J7" i="7"/>
  <c r="J6" i="7"/>
  <c r="J5" i="7"/>
  <c r="J4" i="7"/>
  <c r="K8" i="7"/>
  <c r="K7" i="7"/>
  <c r="K6" i="7"/>
  <c r="K5" i="7"/>
  <c r="K4" i="7"/>
  <c r="D5" i="4" l="1"/>
  <c r="D6" i="4"/>
  <c r="D7" i="4"/>
  <c r="D8" i="4"/>
  <c r="D9" i="4"/>
  <c r="D10" i="4"/>
  <c r="D11" i="4"/>
  <c r="D12" i="4"/>
  <c r="D13" i="4"/>
  <c r="D14" i="4"/>
  <c r="D15" i="4"/>
  <c r="D16" i="4"/>
  <c r="D17" i="4"/>
  <c r="D18" i="4"/>
  <c r="D19" i="4"/>
  <c r="D20" i="4"/>
  <c r="D21" i="4"/>
  <c r="D22" i="4"/>
  <c r="D23" i="4"/>
  <c r="D24" i="4"/>
  <c r="D25" i="4"/>
  <c r="D26" i="4"/>
  <c r="D27" i="4"/>
  <c r="D4" i="4"/>
  <c r="D5" i="3"/>
  <c r="D6" i="3"/>
  <c r="D7" i="3"/>
  <c r="D8" i="3"/>
  <c r="D9" i="3"/>
  <c r="D10" i="3"/>
  <c r="D11" i="3"/>
  <c r="D12" i="3"/>
  <c r="D13" i="3"/>
  <c r="D14" i="3"/>
  <c r="D15" i="3"/>
  <c r="D16" i="3"/>
  <c r="D17" i="3"/>
  <c r="D18" i="3"/>
  <c r="D19" i="3"/>
  <c r="D20" i="3"/>
  <c r="D21" i="3"/>
  <c r="D22" i="3"/>
  <c r="D23" i="3"/>
  <c r="D24" i="3"/>
  <c r="D25" i="3"/>
  <c r="D26" i="3"/>
  <c r="D27" i="3"/>
  <c r="D4" i="3"/>
  <c r="C5" i="3"/>
  <c r="C6" i="3"/>
  <c r="C7" i="3"/>
  <c r="C8" i="3"/>
  <c r="C9" i="3"/>
  <c r="C10" i="3"/>
  <c r="C11" i="3"/>
  <c r="C12" i="3"/>
  <c r="C13" i="3"/>
  <c r="C14" i="3"/>
  <c r="C15" i="3"/>
  <c r="C16" i="3"/>
  <c r="C17" i="3"/>
  <c r="C18" i="3"/>
  <c r="C19" i="3"/>
  <c r="C20" i="3"/>
  <c r="C21" i="3"/>
  <c r="C22" i="3"/>
  <c r="C23" i="3"/>
  <c r="C24" i="3"/>
  <c r="C25" i="3"/>
  <c r="C26" i="3"/>
  <c r="C27" i="3"/>
  <c r="C4" i="3"/>
  <c r="B18" i="3"/>
  <c r="B19" i="3"/>
  <c r="B20" i="3"/>
  <c r="B21" i="3"/>
  <c r="B22" i="3"/>
  <c r="B23" i="3"/>
  <c r="B24" i="3"/>
  <c r="B25" i="3"/>
  <c r="B26" i="3"/>
  <c r="B27" i="3"/>
  <c r="B7" i="3"/>
  <c r="B8" i="3"/>
  <c r="B9" i="3"/>
  <c r="B10" i="3"/>
  <c r="B11" i="3"/>
  <c r="B12" i="3"/>
  <c r="B13" i="3"/>
  <c r="B14" i="3"/>
  <c r="B15" i="3"/>
  <c r="B16" i="3"/>
  <c r="B17" i="3"/>
  <c r="B5" i="3"/>
  <c r="B6" i="3"/>
  <c r="B4" i="3"/>
  <c r="R4" i="2" l="1"/>
  <c r="R5" i="2"/>
  <c r="R6" i="2"/>
  <c r="R7" i="2"/>
  <c r="R8" i="2"/>
  <c r="R9" i="2"/>
  <c r="R10" i="2"/>
  <c r="R11" i="2"/>
  <c r="R12" i="2"/>
  <c r="R13" i="2"/>
  <c r="R14" i="2"/>
  <c r="R15" i="2"/>
  <c r="R16" i="2"/>
  <c r="R17" i="2"/>
  <c r="R18" i="2"/>
  <c r="R19" i="2"/>
  <c r="R20" i="2"/>
  <c r="R21" i="2"/>
  <c r="R22" i="2"/>
  <c r="R23" i="2"/>
  <c r="R24" i="2"/>
  <c r="R25" i="2"/>
  <c r="R26" i="2"/>
  <c r="R27" i="2"/>
  <c r="I27" i="4"/>
  <c r="I26" i="4"/>
  <c r="I25" i="4"/>
  <c r="I24" i="4"/>
  <c r="I23" i="4"/>
  <c r="I22" i="4"/>
  <c r="I21" i="4"/>
  <c r="I20" i="4"/>
  <c r="I19" i="4"/>
  <c r="I18" i="4"/>
  <c r="I17" i="4"/>
  <c r="I16" i="4"/>
  <c r="I15" i="4"/>
  <c r="I14" i="4"/>
  <c r="I13" i="4"/>
  <c r="I12" i="4"/>
  <c r="I11" i="4"/>
  <c r="I10" i="4"/>
  <c r="I9" i="4"/>
  <c r="I8" i="4"/>
  <c r="I7" i="4"/>
  <c r="I6" i="4"/>
  <c r="I5" i="4"/>
  <c r="I4" i="4"/>
  <c r="J4" i="3"/>
  <c r="F28" i="3"/>
  <c r="J28" i="3" s="1"/>
  <c r="J27" i="3"/>
  <c r="I27" i="3"/>
  <c r="H27" i="3"/>
  <c r="G27" i="3"/>
  <c r="J26" i="3"/>
  <c r="I26" i="3"/>
  <c r="H26" i="3"/>
  <c r="G26" i="3"/>
  <c r="J25" i="3"/>
  <c r="I25" i="3"/>
  <c r="H25" i="3"/>
  <c r="G25" i="3"/>
  <c r="J24" i="3"/>
  <c r="I24" i="3"/>
  <c r="H24" i="3"/>
  <c r="G24" i="3"/>
  <c r="J23" i="3"/>
  <c r="I23" i="3"/>
  <c r="H23" i="3"/>
  <c r="G23" i="3"/>
  <c r="J22" i="3"/>
  <c r="I22" i="3"/>
  <c r="H22" i="3"/>
  <c r="G22" i="3"/>
  <c r="J21" i="3"/>
  <c r="I21" i="3"/>
  <c r="H21" i="3"/>
  <c r="G21" i="3"/>
  <c r="J20" i="3"/>
  <c r="I20" i="3"/>
  <c r="H20" i="3"/>
  <c r="G20" i="3"/>
  <c r="J19" i="3"/>
  <c r="I19" i="3"/>
  <c r="H19" i="3"/>
  <c r="G19" i="3"/>
  <c r="J18" i="3"/>
  <c r="I18" i="3"/>
  <c r="H18" i="3"/>
  <c r="G18" i="3"/>
  <c r="J17" i="3"/>
  <c r="I17" i="3"/>
  <c r="H17" i="3"/>
  <c r="G17" i="3"/>
  <c r="J16" i="3"/>
  <c r="I16" i="3"/>
  <c r="H16" i="3"/>
  <c r="G16" i="3"/>
  <c r="J15" i="3"/>
  <c r="I15" i="3"/>
  <c r="H15" i="3"/>
  <c r="G15" i="3"/>
  <c r="J14" i="3"/>
  <c r="I14" i="3"/>
  <c r="H14" i="3"/>
  <c r="G14" i="3"/>
  <c r="J13" i="3"/>
  <c r="I13" i="3"/>
  <c r="H13" i="3"/>
  <c r="G13" i="3"/>
  <c r="J12" i="3"/>
  <c r="I12" i="3"/>
  <c r="H12" i="3"/>
  <c r="G12" i="3"/>
  <c r="J11" i="3"/>
  <c r="I11" i="3"/>
  <c r="H11" i="3"/>
  <c r="G11" i="3"/>
  <c r="J10" i="3"/>
  <c r="I10" i="3"/>
  <c r="H10" i="3"/>
  <c r="G10" i="3"/>
  <c r="J9" i="3"/>
  <c r="I9" i="3"/>
  <c r="H9" i="3"/>
  <c r="G9" i="3"/>
  <c r="J8" i="3"/>
  <c r="I8" i="3"/>
  <c r="H8" i="3"/>
  <c r="G8" i="3"/>
  <c r="J7" i="3"/>
  <c r="I7" i="3"/>
  <c r="H7" i="3"/>
  <c r="G7" i="3"/>
  <c r="J6" i="3"/>
  <c r="I6" i="3"/>
  <c r="H6" i="3"/>
  <c r="G6" i="3"/>
  <c r="J5" i="3"/>
  <c r="I5" i="3"/>
  <c r="H5" i="3"/>
  <c r="G5" i="3"/>
  <c r="I4" i="3"/>
  <c r="H4" i="3"/>
  <c r="G4" i="3"/>
  <c r="Q27" i="2"/>
  <c r="E27" i="3" s="1"/>
  <c r="Q26" i="2"/>
  <c r="E26" i="3" s="1"/>
  <c r="Q25" i="2"/>
  <c r="E25" i="3" s="1"/>
  <c r="Q24" i="2"/>
  <c r="E24" i="3" s="1"/>
  <c r="Q23" i="2"/>
  <c r="E23" i="3" s="1"/>
  <c r="Q22" i="2"/>
  <c r="E22" i="3" s="1"/>
  <c r="Q21" i="2"/>
  <c r="E21" i="3" s="1"/>
  <c r="Q20" i="2"/>
  <c r="E20" i="3" s="1"/>
  <c r="Q19" i="2"/>
  <c r="E19" i="3" s="1"/>
  <c r="Q18" i="2"/>
  <c r="E18" i="3" s="1"/>
  <c r="Q17" i="2"/>
  <c r="E17" i="3" s="1"/>
  <c r="Q16" i="2"/>
  <c r="E16" i="3" s="1"/>
  <c r="Q15" i="2"/>
  <c r="E15" i="3" s="1"/>
  <c r="Q14" i="2"/>
  <c r="E14" i="3" s="1"/>
  <c r="Q13" i="2"/>
  <c r="E13" i="3" s="1"/>
  <c r="Q12" i="2"/>
  <c r="E12" i="3" s="1"/>
  <c r="Q11" i="2"/>
  <c r="E11" i="3" s="1"/>
  <c r="Q10" i="2"/>
  <c r="E10" i="3" s="1"/>
  <c r="Q9" i="2"/>
  <c r="E9" i="3" s="1"/>
  <c r="Q8" i="2"/>
  <c r="E8" i="3" s="1"/>
  <c r="Q7" i="2"/>
  <c r="E7" i="3" s="1"/>
  <c r="Q6" i="2"/>
  <c r="E6" i="3" s="1"/>
  <c r="Q5" i="2"/>
  <c r="E5" i="3" s="1"/>
  <c r="Q4" i="2"/>
  <c r="E4" i="3" s="1"/>
  <c r="G28" i="3" l="1"/>
  <c r="I28" i="3"/>
  <c r="H28" i="3"/>
</calcChain>
</file>

<file path=xl/sharedStrings.xml><?xml version="1.0" encoding="utf-8"?>
<sst xmlns="http://schemas.openxmlformats.org/spreadsheetml/2006/main" count="7861" uniqueCount="244">
  <si>
    <t>Actual Sales by Manager - FY21</t>
  </si>
  <si>
    <t>Sales Manager Name</t>
  </si>
  <si>
    <t>Sales Director</t>
  </si>
  <si>
    <t>Territory</t>
  </si>
  <si>
    <t>Dealer</t>
  </si>
  <si>
    <t>Total</t>
  </si>
  <si>
    <t>Yearly Target</t>
  </si>
  <si>
    <t>Kevin Smith</t>
  </si>
  <si>
    <t>Dave Samuels</t>
  </si>
  <si>
    <t>BC</t>
  </si>
  <si>
    <t>BC Industrial</t>
  </si>
  <si>
    <t>Lucy King</t>
  </si>
  <si>
    <t>Konaco</t>
  </si>
  <si>
    <t>Alice Miles</t>
  </si>
  <si>
    <t>Rita Bryan</t>
  </si>
  <si>
    <t>AB</t>
  </si>
  <si>
    <t>Nova Instruments</t>
  </si>
  <si>
    <t>Audrey Holland</t>
  </si>
  <si>
    <t>Top Industrial</t>
  </si>
  <si>
    <t>Luke Matthew</t>
  </si>
  <si>
    <t>Prime Business</t>
  </si>
  <si>
    <t>John McCowan</t>
  </si>
  <si>
    <t>Mila Trung</t>
  </si>
  <si>
    <t>MB</t>
  </si>
  <si>
    <t>New Solutions Inc</t>
  </si>
  <si>
    <t>Kathy Brunello</t>
  </si>
  <si>
    <t>Sapco</t>
  </si>
  <si>
    <t>Drew McCarthy</t>
  </si>
  <si>
    <t>Sapco Plus</t>
  </si>
  <si>
    <t>Peter Rossi</t>
  </si>
  <si>
    <t>SK</t>
  </si>
  <si>
    <t>Maritimes Business</t>
  </si>
  <si>
    <t>Andrew Vinsberg</t>
  </si>
  <si>
    <t>SaskPower</t>
  </si>
  <si>
    <t>Susan Collins</t>
  </si>
  <si>
    <t>Kate Ryan</t>
  </si>
  <si>
    <t>ON, GTA</t>
  </si>
  <si>
    <t>SOI Investments</t>
  </si>
  <si>
    <t>David Rain</t>
  </si>
  <si>
    <t>Polar Bear</t>
  </si>
  <si>
    <t>Duane Summer</t>
  </si>
  <si>
    <t>Britania Corp</t>
  </si>
  <si>
    <t>Jonny Cheng</t>
  </si>
  <si>
    <t>ON, Ottawa</t>
  </si>
  <si>
    <t>Crystal Incorprated</t>
  </si>
  <si>
    <t>Tina Richardson</t>
  </si>
  <si>
    <t>Belamore</t>
  </si>
  <si>
    <t>Lisa Gutteridge</t>
  </si>
  <si>
    <t>ON, South</t>
  </si>
  <si>
    <t>Horizons</t>
  </si>
  <si>
    <t>Vera Wang</t>
  </si>
  <si>
    <t>Niagara Industrial</t>
  </si>
  <si>
    <t>Anne Robertson</t>
  </si>
  <si>
    <t>Steve Jones</t>
  </si>
  <si>
    <t>QC</t>
  </si>
  <si>
    <t>St. Laurent Solutions</t>
  </si>
  <si>
    <t>Jane Boyle</t>
  </si>
  <si>
    <t>Lucent King</t>
  </si>
  <si>
    <t>Mariam Davis</t>
  </si>
  <si>
    <t>QC Top</t>
  </si>
  <si>
    <t>Denis Leung</t>
  </si>
  <si>
    <t>NS</t>
  </si>
  <si>
    <t>Xtra Voyage</t>
  </si>
  <si>
    <t>Richard Levin</t>
  </si>
  <si>
    <t>Optimum Top</t>
  </si>
  <si>
    <t>Tim Combs</t>
  </si>
  <si>
    <t>NB</t>
  </si>
  <si>
    <t>Vericon Industrial</t>
  </si>
  <si>
    <t>Sales Targets - FY22</t>
  </si>
  <si>
    <t>FY21 Sales</t>
  </si>
  <si>
    <t>Semi-Annual Target</t>
  </si>
  <si>
    <t>Qtrly Target</t>
  </si>
  <si>
    <t>Monthly Target</t>
  </si>
  <si>
    <t>Weekly Target</t>
  </si>
  <si>
    <t>Backlog - FY22</t>
  </si>
  <si>
    <t>Backlog (30D)</t>
  </si>
  <si>
    <t>Backlog (60D)</t>
  </si>
  <si>
    <t>Backlog (90D)</t>
  </si>
  <si>
    <t>Backlog (Beyond 90D)</t>
  </si>
  <si>
    <t>Total Backlog</t>
  </si>
  <si>
    <t>Company Name</t>
  </si>
  <si>
    <t>3M Canada Company</t>
  </si>
  <si>
    <t>ABB Canada</t>
  </si>
  <si>
    <t>Aboriginal Peoples Television Network Inc. / APTN</t>
  </si>
  <si>
    <t>Accenture Inc.</t>
  </si>
  <si>
    <t>Adobe Systems Canada Inc.</t>
  </si>
  <si>
    <t>Agriculture Financial Services Corporation / AFSC</t>
  </si>
  <si>
    <t>ArcelorMittal Dofasco G.P.</t>
  </si>
  <si>
    <t>Bank of Canada</t>
  </si>
  <si>
    <t>BASF Canada Inc.</t>
  </si>
  <si>
    <t>BC Public Service</t>
  </si>
  <si>
    <t>BDO Canada LLP</t>
  </si>
  <si>
    <t>Bell Canada</t>
  </si>
  <si>
    <t>Best Buy Canada Ltd.</t>
  </si>
  <si>
    <t>BIOVECTRA</t>
  </si>
  <si>
    <t>Boston Consulting Group Canada ULC</t>
  </si>
  <si>
    <t>British Columbia Investment Management Corporation / BCI</t>
  </si>
  <si>
    <t>Business Development Bank of Canada</t>
  </si>
  <si>
    <t>Canada Energy Regulator</t>
  </si>
  <si>
    <t>Canada Life Assurance Company, The</t>
  </si>
  <si>
    <t>Canada Revenue Agency / CRA</t>
  </si>
  <si>
    <t>Canadian National Railway</t>
  </si>
  <si>
    <t>Cascades</t>
  </si>
  <si>
    <t>CIBC</t>
  </si>
  <si>
    <t>Cisco Systems Canada Co.</t>
  </si>
  <si>
    <t>Citi Canada</t>
  </si>
  <si>
    <t>Clio</t>
  </si>
  <si>
    <t>College of Physicians and Surgeons of British Columbia, The</t>
  </si>
  <si>
    <t>Creative Options Regina, Inc.</t>
  </si>
  <si>
    <t>Danone Canada</t>
  </si>
  <si>
    <t>Desjardins Group / Mouvement Desjardins</t>
  </si>
  <si>
    <t>Diamond Schmitt Architects Inc.</t>
  </si>
  <si>
    <t>Digital Extremes Ltd.</t>
  </si>
  <si>
    <t>Kellogg Canada Inc.</t>
  </si>
  <si>
    <t>Keurig Canada Inc.</t>
  </si>
  <si>
    <t>Kinaxis Inc.</t>
  </si>
  <si>
    <t>KPMG LLP</t>
  </si>
  <si>
    <t>Labatt Brewing Company Limited</t>
  </si>
  <si>
    <t>Loblaw Companies Limited</t>
  </si>
  <si>
    <t>L'Oréal Canada Inc.</t>
  </si>
  <si>
    <t>Manulife</t>
  </si>
  <si>
    <t>McCarthy Tétrault LLP</t>
  </si>
  <si>
    <t>Medavie Inc.</t>
  </si>
  <si>
    <t>Medtronic Canada ULC</t>
  </si>
  <si>
    <t>Mondelēz International</t>
  </si>
  <si>
    <t>Mott MacDonald Canada Limited</t>
  </si>
  <si>
    <t>Nutrien Inc.</t>
  </si>
  <si>
    <t>Emera Inc.</t>
  </si>
  <si>
    <t>Employment and Social Development Canada</t>
  </si>
  <si>
    <t>Enbridge Inc.</t>
  </si>
  <si>
    <t>Export Development Canada</t>
  </si>
  <si>
    <t>Fidelity Canada</t>
  </si>
  <si>
    <t>Ford Motor Company of Canada, Limited</t>
  </si>
  <si>
    <t>Freshbooks</t>
  </si>
  <si>
    <t>GlaxoSmithKline Inc. / GSK</t>
  </si>
  <si>
    <t>Greater Vancouver Food Bank</t>
  </si>
  <si>
    <t>GSoft</t>
  </si>
  <si>
    <t>Hatch Ltd.</t>
  </si>
  <si>
    <t>Health Canada / Santé Canada</t>
  </si>
  <si>
    <t>Hershey Canada Inc.</t>
  </si>
  <si>
    <t>Hospital for Sick Children, The</t>
  </si>
  <si>
    <t>IG Wealth Management</t>
  </si>
  <si>
    <t>Imperial Oil Limited</t>
  </si>
  <si>
    <t>Innovation, Science and Economic Development Canada</t>
  </si>
  <si>
    <t>Irving Oil</t>
  </si>
  <si>
    <t>Oppenheimer Group</t>
  </si>
  <si>
    <t>PCL Construction</t>
  </si>
  <si>
    <t>Pembina Pipeline Corporation</t>
  </si>
  <si>
    <t>Penguin Random House Canada Ltd.</t>
  </si>
  <si>
    <t>PepsiCo Canada</t>
  </si>
  <si>
    <t>Pfizer Canada ULC</t>
  </si>
  <si>
    <t>Pomerleau Inc.</t>
  </si>
  <si>
    <t>Princess Margaret Cancer Foundation, The</t>
  </si>
  <si>
    <t>Procter &amp; Gamble Inc.</t>
  </si>
  <si>
    <t>ResMed Halifax ULC</t>
  </si>
  <si>
    <t>Rio Tinto</t>
  </si>
  <si>
    <t>Rogers Communications Inc.</t>
  </si>
  <si>
    <t>Royal Bank of Canada</t>
  </si>
  <si>
    <t>Salesforce</t>
  </si>
  <si>
    <t>Samsung Electronics Canada Inc.</t>
  </si>
  <si>
    <t>SAP Canada Inc.</t>
  </si>
  <si>
    <t>SaskTel</t>
  </si>
  <si>
    <t>Schneider Electric Canada Inc.</t>
  </si>
  <si>
    <t>Shopify Inc.</t>
  </si>
  <si>
    <t>Simon Fraser University</t>
  </si>
  <si>
    <t>Stryker Canada ULC</t>
  </si>
  <si>
    <t>Suncor Energy Inc.</t>
  </si>
  <si>
    <t>TD Bank Group</t>
  </si>
  <si>
    <t>Teck Resources Limited</t>
  </si>
  <si>
    <t>TELUS Communications Inc.</t>
  </si>
  <si>
    <t>Thomson Reuters Canada Limited</t>
  </si>
  <si>
    <t>Toyota Motor Manufacturing Canada Inc. / TMMC</t>
  </si>
  <si>
    <t>Université de Montréal</t>
  </si>
  <si>
    <t>University of New Brunswick / UNB</t>
  </si>
  <si>
    <t>University of Toronto</t>
  </si>
  <si>
    <t>Vancouver Coastal Health</t>
  </si>
  <si>
    <t>Verafin Inc.</t>
  </si>
  <si>
    <t>Western Financial Group Inc.</t>
  </si>
  <si>
    <t>West Fraser Timber Co. Ltd.</t>
  </si>
  <si>
    <t>Yukon, Government of</t>
  </si>
  <si>
    <t>Zymeworks Inc.</t>
  </si>
  <si>
    <t>Row Labels</t>
  </si>
  <si>
    <t>Grand Total</t>
  </si>
  <si>
    <t>#1</t>
  </si>
  <si>
    <t>#2</t>
  </si>
  <si>
    <t>#3</t>
  </si>
  <si>
    <t>#4</t>
  </si>
  <si>
    <t>#5</t>
  </si>
  <si>
    <t>Name</t>
  </si>
  <si>
    <t>Volume</t>
  </si>
  <si>
    <t>Sum of Yearly Target</t>
  </si>
  <si>
    <t>Sum of % of Plan</t>
  </si>
  <si>
    <t>Top 5 Sales Managers (% to Goal)</t>
  </si>
  <si>
    <t>January FY22</t>
  </si>
  <si>
    <t>January FY21</t>
  </si>
  <si>
    <t>February FY21</t>
  </si>
  <si>
    <t>March FY21</t>
  </si>
  <si>
    <t>April FY21</t>
  </si>
  <si>
    <t>May FY21</t>
  </si>
  <si>
    <t>July FY21</t>
  </si>
  <si>
    <t>August FY21</t>
  </si>
  <si>
    <t>September FY21</t>
  </si>
  <si>
    <t>October FY21</t>
  </si>
  <si>
    <t>November FY21</t>
  </si>
  <si>
    <t>December FY21</t>
  </si>
  <si>
    <t>February FY22</t>
  </si>
  <si>
    <t>March FY22</t>
  </si>
  <si>
    <t>(All)</t>
  </si>
  <si>
    <t>June FY21</t>
  </si>
  <si>
    <t>Sum of January FY22</t>
  </si>
  <si>
    <t>Sum of February FY22</t>
  </si>
  <si>
    <t>Sum of March FY22</t>
  </si>
  <si>
    <t>Sum of Backlog (30D)</t>
  </si>
  <si>
    <t>Sum of Backlog (60D)</t>
  </si>
  <si>
    <t>Sum of Backlog (90D)</t>
  </si>
  <si>
    <t>Sum of Backlog (Beyond 90D)</t>
  </si>
  <si>
    <t>Jan Sales</t>
  </si>
  <si>
    <t>Feb Sales</t>
  </si>
  <si>
    <t>Mar Sales</t>
  </si>
  <si>
    <t>Apr (30DB)</t>
  </si>
  <si>
    <t>May (60DB)</t>
  </si>
  <si>
    <t>Jun (90DB)</t>
  </si>
  <si>
    <t>Jul (&gt;90DB)</t>
  </si>
  <si>
    <t>Sum of Q1 % to Goal</t>
  </si>
  <si>
    <t>Sum of Q2 % to Goal</t>
  </si>
  <si>
    <t>Sum of Q1 Total Sales</t>
  </si>
  <si>
    <t>Sum of Q2 Backlog (30/60/90)</t>
  </si>
  <si>
    <t>Month</t>
  </si>
  <si>
    <t>Probability</t>
  </si>
  <si>
    <t>May</t>
  </si>
  <si>
    <t>Pipeline FY22</t>
  </si>
  <si>
    <t>Sum of Volume</t>
  </si>
  <si>
    <t>Jan</t>
  </si>
  <si>
    <t>Feb</t>
  </si>
  <si>
    <t>Mar</t>
  </si>
  <si>
    <t>Apr</t>
  </si>
  <si>
    <t>Jun</t>
  </si>
  <si>
    <t>Jul</t>
  </si>
  <si>
    <t>Aug</t>
  </si>
  <si>
    <t>Sept</t>
  </si>
  <si>
    <t>Oct</t>
  </si>
  <si>
    <t>Nov</t>
  </si>
  <si>
    <t>Dec</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</si>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</sst>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quot;$&quot;#,##0"/>
    <numFmt numFmtId="165" formatCode="_(* #,##0_);_(* \(#,##0\);_(* &quot;-&quot;??_);_(@_)"/>
    <numFmt numFmtId="166" formatCode="&quot;$&quot;#,##0.00"/>
    <numFmt numFmtId="167" formatCode="_(&quot;$&quot;* #,##0_);_(&quot;$&quot;* \(#,##0\);_(&quot;$&quot;* &quot;-&quot;??_);_(@_)"/>
    <numFmt numFmtId="168" formatCode="[$-F800]dddd\,\ mmmm\ dd\,\ yyyy"/>
    <numFmt numFmtId="169" formatCode="#,&quot;K&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165" fontId="0" fillId="0" borderId="0" xfId="1" applyNumberFormat="1" applyFont="1"/>
    <xf numFmtId="166" fontId="0" fillId="0" borderId="0" xfId="0" applyNumberFormat="1"/>
    <xf numFmtId="1" fontId="0" fillId="0" borderId="0" xfId="0" applyNumberForma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7" fontId="0" fillId="0" borderId="0" xfId="2" applyNumberFormat="1" applyFont="1"/>
    <xf numFmtId="168" fontId="0" fillId="0" borderId="0" xfId="0" applyNumberFormat="1"/>
    <xf numFmtId="165" fontId="0" fillId="0" borderId="0" xfId="0" applyNumberFormat="1"/>
    <xf numFmtId="169" fontId="0" fillId="0" borderId="0" xfId="0" applyNumberFormat="1"/>
    <xf numFmtId="0" fontId="0" fillId="0" borderId="0" xfId="0" applyFill="1" applyAlignment="1">
      <alignment horizontal="left"/>
    </xf>
    <xf numFmtId="169" fontId="0" fillId="0" borderId="0" xfId="0" applyNumberFormat="1" applyFill="1"/>
  </cellXfs>
  <cellStyles count="3">
    <cellStyle name="Comma" xfId="1" builtinId="3"/>
    <cellStyle name="Currency" xfId="2" builtinId="4"/>
    <cellStyle name="Normal" xfId="0" builtinId="0"/>
  </cellStyles>
  <dxfs count="55">
    <dxf>
      <numFmt numFmtId="169" formatCode="#,&quot;K&quot;"/>
    </dxf>
    <dxf>
      <numFmt numFmtId="169" formatCode="#,&quot;K&quot;"/>
    </dxf>
    <dxf>
      <fill>
        <patternFill patternType="none">
          <bgColor auto="1"/>
        </patternFill>
      </fill>
    </dxf>
    <dxf>
      <fill>
        <patternFill patternType="none">
          <bgColor auto="1"/>
        </patternFill>
      </fill>
    </dxf>
    <dxf>
      <numFmt numFmtId="169" formatCode="#,&quot;K&quo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numFmt numFmtId="166" formatCode="&quot;$&quot;#,##0.00"/>
    </dxf>
    <dxf>
      <numFmt numFmtId="166" formatCode="&quot;$&quot;#,##0.0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scheme val="minor"/>
      </font>
      <numFmt numFmtId="165" formatCode="_(* #,##0_);_(* \(#,##0\);_(*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3" formatCode="0%"/>
    </dxf>
    <dxf>
      <numFmt numFmtId="13" formatCode="0%"/>
    </dxf>
    <dxf>
      <numFmt numFmtId="13" formatCode="0%"/>
    </dxf>
    <dxf>
      <numFmt numFmtId="13" formatCode="0%"/>
    </dxf>
    <dxf>
      <numFmt numFmtId="165" formatCode="_(* #,##0_);_(* \(#,##0\);_(* &quot;-&quot;??_);_(@_)"/>
    </dxf>
    <dxf>
      <numFmt numFmtId="13" formatCode="0%"/>
    </dxf>
    <dxf>
      <numFmt numFmtId="13" formatCode="0%"/>
    </dxf>
    <dxf>
      <font>
        <b/>
        <i val="0"/>
        <color theme="0"/>
      </font>
      <fill>
        <patternFill>
          <bgColor rgb="FF0F0505"/>
        </patternFill>
      </fill>
      <border diagonalUp="0" diagonalDown="0">
        <left/>
        <right/>
        <top/>
        <bottom/>
        <vertical/>
        <horizontal/>
      </border>
    </dxf>
    <dxf>
      <font>
        <color theme="1"/>
      </font>
      <fill>
        <patternFill>
          <bgColor rgb="FF0F0505"/>
        </patternFill>
      </fill>
      <border diagonalUp="0" diagonalDown="0">
        <left/>
        <right/>
        <top/>
        <bottom/>
        <vertical/>
        <horizontal/>
      </border>
    </dxf>
    <dxf>
      <font>
        <b/>
        <i val="0"/>
        <color theme="0"/>
      </font>
      <fill>
        <patternFill>
          <bgColor rgb="FF2B100F"/>
        </patternFill>
      </fill>
      <border diagonalUp="0" diagonalDown="0">
        <left/>
        <right/>
        <top/>
        <bottom/>
        <vertical/>
        <horizontal/>
      </border>
    </dxf>
    <dxf>
      <font>
        <color theme="1"/>
      </font>
      <fill>
        <patternFill>
          <bgColor rgb="FF2B100F"/>
        </patternFill>
      </fill>
      <border diagonalUp="0" diagonalDown="0">
        <left/>
        <right/>
        <top/>
        <bottom/>
        <vertical/>
        <horizontal/>
      </border>
    </dxf>
  </dxfs>
  <tableStyles count="2" defaultTableStyle="TableStyleMedium2" defaultPivotStyle="PivotStyleLight16">
    <tableStyle name="Custom slicer" pivot="0" table="0" count="10">
      <tableStyleElement type="wholeTable" dxfId="54"/>
      <tableStyleElement type="headerRow" dxfId="53"/>
    </tableStyle>
    <tableStyle name="Custom slicer 2" pivot="0" table="0" count="10">
      <tableStyleElement type="wholeTable" dxfId="52"/>
      <tableStyleElement type="headerRow" dxfId="51"/>
    </tableStyle>
  </tableStyles>
  <colors>
    <mruColors>
      <color rgb="FF82613A"/>
      <color rgb="FFBB9465"/>
      <color rgb="FFB38954"/>
      <color rgb="FF0F0505"/>
      <color rgb="FF060202"/>
      <color rgb="FF2B100F"/>
      <color rgb="FFDAE85A"/>
      <color rgb="FFCBAC77"/>
      <color rgb="FFF7994B"/>
      <color rgb="FFE0A9A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82613A"/>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82613A"/>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[Scorecard.xlsx]ActSalesBacklog_Pivot!ActSalesBacklogSC</c:name>
    <c:fmtId val="7"/>
  </c:pivotSource>
  <c:chart>
    <c:autoTitleDeleted val="0"/>
    <c:pivotFmts>
      <c:pivotFmt>
        <c:idx val="0"/>
      </c:pivotFmt>
      <c:pivotFmt>
        <c:idx val="1"/>
        <c:spPr>
          <a:solidFill>
            <a:srgbClr val="CD7371"/>
          </a:solidFill>
        </c:spPr>
      </c:pivotFmt>
      <c:pivotFmt>
        <c:idx val="2"/>
        <c:spPr>
          <a:solidFill>
            <a:srgbClr val="E0A9A8"/>
          </a:solidFill>
        </c:spPr>
      </c:pivotFmt>
      <c:pivotFmt>
        <c:idx val="3"/>
        <c:spPr>
          <a:solidFill>
            <a:schemeClr val="accent6">
              <a:lumMod val="75000"/>
            </a:schemeClr>
          </a:solidFill>
        </c:spPr>
      </c:pivotFmt>
      <c:pivotFmt>
        <c:idx val="4"/>
        <c:spPr>
          <a:solidFill>
            <a:schemeClr val="accent6">
              <a:lumMod val="60000"/>
              <a:lumOff val="40000"/>
            </a:schemeClr>
          </a:solidFill>
        </c:spPr>
      </c:pivotFmt>
      <c:pivotFmt>
        <c:idx val="5"/>
        <c:spPr>
          <a:solidFill>
            <a:schemeClr val="bg2">
              <a:lumMod val="75000"/>
            </a:schemeClr>
          </a:solidFill>
        </c:spPr>
      </c:pivotFmt>
      <c:pivotFmt>
        <c:idx val="6"/>
        <c:spPr>
          <a:solidFill>
            <a:schemeClr val="bg1">
              <a:lumMod val="95000"/>
            </a:schemeClr>
          </a:solidFill>
        </c:spPr>
      </c:pivotFmt>
      <c:pivotFmt>
        <c:idx val="7"/>
        <c:marker>
          <c:symbol val="none"/>
        </c:marker>
      </c:pivotFmt>
      <c:pivotFmt>
        <c:idx val="8"/>
        <c:marker>
          <c:symbol val="none"/>
        </c:marker>
      </c:pivotFmt>
      <c:pivotFmt>
        <c:idx val="9"/>
        <c:spPr>
          <a:solidFill>
            <a:srgbClr val="CD7371"/>
          </a:solidFill>
        </c:spPr>
        <c:marker>
          <c:symbol val="none"/>
        </c:marker>
      </c:pivotFmt>
      <c:pivotFmt>
        <c:idx val="10"/>
        <c:spPr>
          <a:solidFill>
            <a:srgbClr val="E0A9A8"/>
          </a:solidFill>
        </c:spPr>
        <c:marker>
          <c:symbol val="none"/>
        </c:marker>
      </c:pivotFmt>
      <c:pivotFmt>
        <c:idx val="11"/>
        <c:spPr>
          <a:solidFill>
            <a:schemeClr val="accent6">
              <a:lumMod val="75000"/>
            </a:schemeClr>
          </a:solidFill>
        </c:spPr>
        <c:marker>
          <c:symbol val="none"/>
        </c:marker>
      </c:pivotFmt>
      <c:pivotFmt>
        <c:idx val="12"/>
        <c:spPr>
          <a:solidFill>
            <a:schemeClr val="accent6">
              <a:lumMod val="60000"/>
              <a:lumOff val="40000"/>
            </a:schemeClr>
          </a:solidFill>
        </c:spPr>
        <c:marker>
          <c:symbol val="none"/>
        </c:marker>
      </c:pivotFmt>
      <c:pivotFmt>
        <c:idx val="13"/>
        <c:spPr>
          <a:solidFill>
            <a:schemeClr val="bg2">
              <a:lumMod val="75000"/>
            </a:schemeClr>
          </a:solidFill>
        </c:spPr>
        <c:marker>
          <c:symbol val="none"/>
        </c:marker>
      </c:pivotFmt>
      <c:pivotFmt>
        <c:idx val="14"/>
        <c:spPr>
          <a:solidFill>
            <a:schemeClr val="bg1">
              <a:lumMod val="95000"/>
            </a:schemeClr>
          </a:solidFill>
        </c:spPr>
        <c:marker>
          <c:symbol val="none"/>
        </c:marker>
      </c:pivotFmt>
      <c:pivotFmt>
        <c:idx val="15"/>
        <c:marker>
          <c:symbol val="none"/>
        </c:marker>
      </c:pivotFmt>
      <c:pivotFmt>
        <c:idx val="16"/>
        <c:spPr>
          <a:solidFill>
            <a:srgbClr val="CD7371"/>
          </a:solidFill>
        </c:spPr>
        <c:marker>
          <c:symbol val="none"/>
        </c:marker>
      </c:pivotFmt>
      <c:pivotFmt>
        <c:idx val="17"/>
        <c:spPr>
          <a:solidFill>
            <a:srgbClr val="E0A9A8"/>
          </a:solidFill>
        </c:spPr>
        <c:marker>
          <c:symbol val="none"/>
        </c:marker>
      </c:pivotFmt>
      <c:pivotFmt>
        <c:idx val="18"/>
        <c:spPr>
          <a:solidFill>
            <a:schemeClr val="accent6">
              <a:lumMod val="75000"/>
            </a:schemeClr>
          </a:solidFill>
        </c:spPr>
        <c:marker>
          <c:symbol val="none"/>
        </c:marker>
      </c:pivotFmt>
      <c:pivotFmt>
        <c:idx val="19"/>
        <c:spPr>
          <a:solidFill>
            <a:srgbClr val="F7994B"/>
          </a:solidFill>
        </c:spPr>
        <c:marker>
          <c:symbol val="none"/>
        </c:marker>
      </c:pivotFmt>
      <c:pivotFmt>
        <c:idx val="20"/>
        <c:spPr>
          <a:solidFill>
            <a:srgbClr val="DAE85A"/>
          </a:solidFill>
        </c:spPr>
        <c:marker>
          <c:symbol val="none"/>
        </c:marker>
      </c:pivotFmt>
      <c:pivotFmt>
        <c:idx val="21"/>
        <c:spPr>
          <a:solidFill>
            <a:srgbClr val="FFFF00"/>
          </a:solidFill>
        </c:spPr>
        <c:marker>
          <c:symbol val="none"/>
        </c:marker>
      </c:pivotFmt>
    </c:pivotFmts>
    <c:plotArea>
      <c:layout/>
      <c:barChart>
        <c:barDir val="bar"/>
        <c:grouping val="stacked"/>
        <c:varyColors val="0"/>
        <c:ser>
          <c:idx val="0"/>
          <c:order val="0"/>
          <c:tx>
            <c:strRef>
              <c:f>ActSalesBacklog_Pivot!$B$3</c:f>
              <c:strCache>
                <c:ptCount val="1"/>
                <c:pt idx="0">
                  <c:v>Jan Sales</c:v>
                </c:pt>
              </c:strCache>
            </c:strRef>
          </c:tx>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ActSalesBacklog_Pivot!$B$4:$B$28</c:f>
              <c:numCache>
                <c:formatCode>_(* #,##0_);_(* \(#,##0\);_(* "-"??_);_(@_)</c:formatCode>
                <c:ptCount val="24"/>
                <c:pt idx="0">
                  <c:v>6743</c:v>
                </c:pt>
                <c:pt idx="1">
                  <c:v>7143</c:v>
                </c:pt>
                <c:pt idx="2">
                  <c:v>3459</c:v>
                </c:pt>
                <c:pt idx="3">
                  <c:v>8541</c:v>
                </c:pt>
                <c:pt idx="4">
                  <c:v>4679</c:v>
                </c:pt>
                <c:pt idx="5">
                  <c:v>7143</c:v>
                </c:pt>
                <c:pt idx="6">
                  <c:v>8541</c:v>
                </c:pt>
                <c:pt idx="7">
                  <c:v>3459</c:v>
                </c:pt>
                <c:pt idx="8">
                  <c:v>5987</c:v>
                </c:pt>
                <c:pt idx="9">
                  <c:v>3459</c:v>
                </c:pt>
                <c:pt idx="10">
                  <c:v>3459</c:v>
                </c:pt>
                <c:pt idx="11">
                  <c:v>2541</c:v>
                </c:pt>
                <c:pt idx="12">
                  <c:v>5987</c:v>
                </c:pt>
                <c:pt idx="13">
                  <c:v>3981</c:v>
                </c:pt>
                <c:pt idx="14">
                  <c:v>2541</c:v>
                </c:pt>
                <c:pt idx="15">
                  <c:v>3981</c:v>
                </c:pt>
                <c:pt idx="16">
                  <c:v>6743</c:v>
                </c:pt>
                <c:pt idx="17">
                  <c:v>3981</c:v>
                </c:pt>
                <c:pt idx="18">
                  <c:v>8541</c:v>
                </c:pt>
                <c:pt idx="19">
                  <c:v>2541</c:v>
                </c:pt>
                <c:pt idx="20">
                  <c:v>3981</c:v>
                </c:pt>
                <c:pt idx="21">
                  <c:v>6743</c:v>
                </c:pt>
                <c:pt idx="22">
                  <c:v>3981</c:v>
                </c:pt>
                <c:pt idx="23">
                  <c:v>4679</c:v>
                </c:pt>
              </c:numCache>
            </c:numRef>
          </c:val>
        </c:ser>
        <c:ser>
          <c:idx val="1"/>
          <c:order val="1"/>
          <c:tx>
            <c:strRef>
              <c:f>ActSalesBacklog_Pivot!$C$3</c:f>
              <c:strCache>
                <c:ptCount val="1"/>
                <c:pt idx="0">
                  <c:v>Feb Sales</c:v>
                </c:pt>
              </c:strCache>
            </c:strRef>
          </c:tx>
          <c:spPr>
            <a:solidFill>
              <a:srgbClr val="CD7371"/>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ActSalesBacklog_Pivot!$C$4:$C$28</c:f>
              <c:numCache>
                <c:formatCode>_(* #,##0_);_(* \(#,##0\);_(* "-"??_);_(@_)</c:formatCode>
                <c:ptCount val="24"/>
                <c:pt idx="0">
                  <c:v>4679</c:v>
                </c:pt>
                <c:pt idx="1">
                  <c:v>5987</c:v>
                </c:pt>
                <c:pt idx="2">
                  <c:v>8541</c:v>
                </c:pt>
                <c:pt idx="3">
                  <c:v>3981</c:v>
                </c:pt>
                <c:pt idx="4">
                  <c:v>5963</c:v>
                </c:pt>
                <c:pt idx="5">
                  <c:v>6348</c:v>
                </c:pt>
                <c:pt idx="6">
                  <c:v>3981</c:v>
                </c:pt>
                <c:pt idx="7">
                  <c:v>3981</c:v>
                </c:pt>
                <c:pt idx="8">
                  <c:v>7143</c:v>
                </c:pt>
                <c:pt idx="9">
                  <c:v>5914</c:v>
                </c:pt>
                <c:pt idx="10">
                  <c:v>4679</c:v>
                </c:pt>
                <c:pt idx="11">
                  <c:v>3981</c:v>
                </c:pt>
                <c:pt idx="12">
                  <c:v>2541</c:v>
                </c:pt>
                <c:pt idx="13">
                  <c:v>2541</c:v>
                </c:pt>
                <c:pt idx="14">
                  <c:v>3981</c:v>
                </c:pt>
                <c:pt idx="15">
                  <c:v>8541</c:v>
                </c:pt>
                <c:pt idx="16">
                  <c:v>3981</c:v>
                </c:pt>
                <c:pt idx="17">
                  <c:v>6743</c:v>
                </c:pt>
                <c:pt idx="18">
                  <c:v>8541</c:v>
                </c:pt>
                <c:pt idx="19">
                  <c:v>3981</c:v>
                </c:pt>
                <c:pt idx="20">
                  <c:v>5987</c:v>
                </c:pt>
                <c:pt idx="21">
                  <c:v>4679</c:v>
                </c:pt>
                <c:pt idx="22">
                  <c:v>5487</c:v>
                </c:pt>
                <c:pt idx="23">
                  <c:v>6743</c:v>
                </c:pt>
              </c:numCache>
            </c:numRef>
          </c:val>
        </c:ser>
        <c:ser>
          <c:idx val="2"/>
          <c:order val="2"/>
          <c:tx>
            <c:strRef>
              <c:f>ActSalesBacklog_Pivot!$D$3</c:f>
              <c:strCache>
                <c:ptCount val="1"/>
                <c:pt idx="0">
                  <c:v>Mar Sales</c:v>
                </c:pt>
              </c:strCache>
            </c:strRef>
          </c:tx>
          <c:spPr>
            <a:solidFill>
              <a:srgbClr val="E0A9A8"/>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ActSalesBacklog_Pivot!$D$4:$D$28</c:f>
              <c:numCache>
                <c:formatCode>_(* #,##0_);_(* \(#,##0\);_(* "-"??_);_(@_)</c:formatCode>
                <c:ptCount val="24"/>
                <c:pt idx="0">
                  <c:v>4679</c:v>
                </c:pt>
                <c:pt idx="1">
                  <c:v>8541</c:v>
                </c:pt>
                <c:pt idx="2">
                  <c:v>3459</c:v>
                </c:pt>
                <c:pt idx="3">
                  <c:v>3459</c:v>
                </c:pt>
                <c:pt idx="4">
                  <c:v>5134</c:v>
                </c:pt>
                <c:pt idx="5">
                  <c:v>6743</c:v>
                </c:pt>
                <c:pt idx="6">
                  <c:v>6743</c:v>
                </c:pt>
                <c:pt idx="7">
                  <c:v>3981</c:v>
                </c:pt>
                <c:pt idx="8">
                  <c:v>5987</c:v>
                </c:pt>
                <c:pt idx="9">
                  <c:v>3981</c:v>
                </c:pt>
                <c:pt idx="10">
                  <c:v>5987</c:v>
                </c:pt>
                <c:pt idx="11">
                  <c:v>5134</c:v>
                </c:pt>
                <c:pt idx="12">
                  <c:v>3459</c:v>
                </c:pt>
                <c:pt idx="13">
                  <c:v>3459</c:v>
                </c:pt>
                <c:pt idx="14">
                  <c:v>2541</c:v>
                </c:pt>
                <c:pt idx="15">
                  <c:v>5987</c:v>
                </c:pt>
                <c:pt idx="16">
                  <c:v>7143</c:v>
                </c:pt>
                <c:pt idx="17">
                  <c:v>6743</c:v>
                </c:pt>
                <c:pt idx="18">
                  <c:v>9165</c:v>
                </c:pt>
                <c:pt idx="19">
                  <c:v>8541</c:v>
                </c:pt>
                <c:pt idx="20">
                  <c:v>3981</c:v>
                </c:pt>
                <c:pt idx="21">
                  <c:v>9165</c:v>
                </c:pt>
                <c:pt idx="22">
                  <c:v>3981</c:v>
                </c:pt>
                <c:pt idx="23">
                  <c:v>6743</c:v>
                </c:pt>
              </c:numCache>
            </c:numRef>
          </c:val>
        </c:ser>
        <c:ser>
          <c:idx val="3"/>
          <c:order val="3"/>
          <c:tx>
            <c:strRef>
              <c:f>ActSalesBacklog_Pivot!$E$3</c:f>
              <c:strCache>
                <c:ptCount val="1"/>
                <c:pt idx="0">
                  <c:v>Apr (30DB)</c:v>
                </c:pt>
              </c:strCache>
            </c:strRef>
          </c:tx>
          <c:spPr>
            <a:solidFill>
              <a:schemeClr val="accent6">
                <a:lumMod val="75000"/>
              </a:schemeClr>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ActSalesBacklog_Pivot!$E$4:$E$28</c:f>
              <c:numCache>
                <c:formatCode>_(* #,##0_);_(* \(#,##0\);_(* "-"??_);_(@_)</c:formatCode>
                <c:ptCount val="24"/>
                <c:pt idx="0">
                  <c:v>7398</c:v>
                </c:pt>
                <c:pt idx="1">
                  <c:v>6832</c:v>
                </c:pt>
                <c:pt idx="2">
                  <c:v>6832</c:v>
                </c:pt>
                <c:pt idx="3">
                  <c:v>7398</c:v>
                </c:pt>
                <c:pt idx="4">
                  <c:v>5769</c:v>
                </c:pt>
                <c:pt idx="5">
                  <c:v>6382</c:v>
                </c:pt>
                <c:pt idx="6">
                  <c:v>4287</c:v>
                </c:pt>
                <c:pt idx="7">
                  <c:v>5769</c:v>
                </c:pt>
                <c:pt idx="8">
                  <c:v>6832</c:v>
                </c:pt>
                <c:pt idx="9">
                  <c:v>4287</c:v>
                </c:pt>
                <c:pt idx="10">
                  <c:v>4287</c:v>
                </c:pt>
                <c:pt idx="11">
                  <c:v>6382</c:v>
                </c:pt>
                <c:pt idx="12">
                  <c:v>6382</c:v>
                </c:pt>
                <c:pt idx="13">
                  <c:v>5769</c:v>
                </c:pt>
                <c:pt idx="14">
                  <c:v>7398</c:v>
                </c:pt>
                <c:pt idx="15">
                  <c:v>4287</c:v>
                </c:pt>
                <c:pt idx="16">
                  <c:v>4287</c:v>
                </c:pt>
                <c:pt idx="17">
                  <c:v>5769</c:v>
                </c:pt>
                <c:pt idx="18">
                  <c:v>4287</c:v>
                </c:pt>
                <c:pt idx="19">
                  <c:v>6832</c:v>
                </c:pt>
                <c:pt idx="20">
                  <c:v>7398</c:v>
                </c:pt>
                <c:pt idx="21">
                  <c:v>6382</c:v>
                </c:pt>
                <c:pt idx="22">
                  <c:v>7398</c:v>
                </c:pt>
                <c:pt idx="23">
                  <c:v>6832</c:v>
                </c:pt>
              </c:numCache>
            </c:numRef>
          </c:val>
        </c:ser>
        <c:ser>
          <c:idx val="4"/>
          <c:order val="4"/>
          <c:tx>
            <c:strRef>
              <c:f>ActSalesBacklog_Pivot!$F$3</c:f>
              <c:strCache>
                <c:ptCount val="1"/>
                <c:pt idx="0">
                  <c:v>May (60DB)</c:v>
                </c:pt>
              </c:strCache>
            </c:strRef>
          </c:tx>
          <c:spPr>
            <a:solidFill>
              <a:srgbClr val="F7994B"/>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ActSalesBacklog_Pivot!$F$4:$F$28</c:f>
              <c:numCache>
                <c:formatCode>_(* #,##0_);_(* \(#,##0\);_(* "-"??_);_(@_)</c:formatCode>
                <c:ptCount val="24"/>
                <c:pt idx="0">
                  <c:v>1523</c:v>
                </c:pt>
                <c:pt idx="1">
                  <c:v>2175</c:v>
                </c:pt>
                <c:pt idx="2">
                  <c:v>2915</c:v>
                </c:pt>
                <c:pt idx="3">
                  <c:v>3171</c:v>
                </c:pt>
                <c:pt idx="4">
                  <c:v>2175</c:v>
                </c:pt>
                <c:pt idx="5">
                  <c:v>2915</c:v>
                </c:pt>
                <c:pt idx="6">
                  <c:v>2641</c:v>
                </c:pt>
                <c:pt idx="7">
                  <c:v>1523</c:v>
                </c:pt>
                <c:pt idx="8">
                  <c:v>3171</c:v>
                </c:pt>
                <c:pt idx="9">
                  <c:v>3171</c:v>
                </c:pt>
                <c:pt idx="10">
                  <c:v>2915</c:v>
                </c:pt>
                <c:pt idx="11">
                  <c:v>2641</c:v>
                </c:pt>
                <c:pt idx="12">
                  <c:v>2915</c:v>
                </c:pt>
                <c:pt idx="13">
                  <c:v>1523</c:v>
                </c:pt>
                <c:pt idx="14">
                  <c:v>2641</c:v>
                </c:pt>
                <c:pt idx="15">
                  <c:v>2175</c:v>
                </c:pt>
                <c:pt idx="16">
                  <c:v>2641</c:v>
                </c:pt>
                <c:pt idx="17">
                  <c:v>1523</c:v>
                </c:pt>
                <c:pt idx="18">
                  <c:v>2175</c:v>
                </c:pt>
                <c:pt idx="19">
                  <c:v>3111</c:v>
                </c:pt>
                <c:pt idx="20">
                  <c:v>1523</c:v>
                </c:pt>
                <c:pt idx="21">
                  <c:v>2641</c:v>
                </c:pt>
                <c:pt idx="22">
                  <c:v>3171</c:v>
                </c:pt>
                <c:pt idx="23">
                  <c:v>2175</c:v>
                </c:pt>
              </c:numCache>
            </c:numRef>
          </c:val>
        </c:ser>
        <c:ser>
          <c:idx val="5"/>
          <c:order val="5"/>
          <c:tx>
            <c:strRef>
              <c:f>ActSalesBacklog_Pivot!$G$3</c:f>
              <c:strCache>
                <c:ptCount val="1"/>
                <c:pt idx="0">
                  <c:v>Jun (90DB)</c:v>
                </c:pt>
              </c:strCache>
            </c:strRef>
          </c:tx>
          <c:spPr>
            <a:solidFill>
              <a:srgbClr val="DAE85A"/>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ActSalesBacklog_Pivot!$G$4:$G$28</c:f>
              <c:numCache>
                <c:formatCode>_(* #,##0_);_(* \(#,##0\);_(* "-"??_);_(@_)</c:formatCode>
                <c:ptCount val="24"/>
                <c:pt idx="0">
                  <c:v>542</c:v>
                </c:pt>
                <c:pt idx="1">
                  <c:v>317</c:v>
                </c:pt>
                <c:pt idx="2">
                  <c:v>875</c:v>
                </c:pt>
                <c:pt idx="3">
                  <c:v>317</c:v>
                </c:pt>
                <c:pt idx="4">
                  <c:v>875</c:v>
                </c:pt>
                <c:pt idx="5">
                  <c:v>542</c:v>
                </c:pt>
                <c:pt idx="6">
                  <c:v>875</c:v>
                </c:pt>
                <c:pt idx="7">
                  <c:v>521</c:v>
                </c:pt>
                <c:pt idx="8">
                  <c:v>1236</c:v>
                </c:pt>
                <c:pt idx="9">
                  <c:v>542</c:v>
                </c:pt>
                <c:pt idx="10">
                  <c:v>673</c:v>
                </c:pt>
                <c:pt idx="11">
                  <c:v>317</c:v>
                </c:pt>
                <c:pt idx="12">
                  <c:v>941</c:v>
                </c:pt>
                <c:pt idx="13">
                  <c:v>317</c:v>
                </c:pt>
                <c:pt idx="14">
                  <c:v>753</c:v>
                </c:pt>
                <c:pt idx="15">
                  <c:v>317</c:v>
                </c:pt>
                <c:pt idx="16">
                  <c:v>875</c:v>
                </c:pt>
                <c:pt idx="17">
                  <c:v>542</c:v>
                </c:pt>
                <c:pt idx="18">
                  <c:v>317</c:v>
                </c:pt>
                <c:pt idx="19">
                  <c:v>532</c:v>
                </c:pt>
                <c:pt idx="20">
                  <c:v>542</c:v>
                </c:pt>
                <c:pt idx="21">
                  <c:v>421</c:v>
                </c:pt>
                <c:pt idx="22">
                  <c:v>542</c:v>
                </c:pt>
                <c:pt idx="23">
                  <c:v>875</c:v>
                </c:pt>
              </c:numCache>
            </c:numRef>
          </c:val>
        </c:ser>
        <c:ser>
          <c:idx val="6"/>
          <c:order val="6"/>
          <c:tx>
            <c:strRef>
              <c:f>ActSalesBacklog_Pivot!$H$3</c:f>
              <c:strCache>
                <c:ptCount val="1"/>
                <c:pt idx="0">
                  <c:v>Jul (&gt;90DB)</c:v>
                </c:pt>
              </c:strCache>
            </c:strRef>
          </c:tx>
          <c:spPr>
            <a:solidFill>
              <a:srgbClr val="FFFF00"/>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ActSalesBacklog_Pivot!$H$4:$H$28</c:f>
              <c:numCache>
                <c:formatCode>_(* #,##0_);_(* \(#,##0\);_(* "-"??_);_(@_)</c:formatCode>
                <c:ptCount val="24"/>
                <c:pt idx="0">
                  <c:v>0</c:v>
                </c:pt>
                <c:pt idx="1">
                  <c:v>0</c:v>
                </c:pt>
                <c:pt idx="2">
                  <c:v>235</c:v>
                </c:pt>
                <c:pt idx="3">
                  <c:v>421</c:v>
                </c:pt>
                <c:pt idx="4">
                  <c:v>143</c:v>
                </c:pt>
                <c:pt idx="5">
                  <c:v>0</c:v>
                </c:pt>
                <c:pt idx="6">
                  <c:v>421</c:v>
                </c:pt>
                <c:pt idx="7">
                  <c:v>321</c:v>
                </c:pt>
                <c:pt idx="8">
                  <c:v>673</c:v>
                </c:pt>
                <c:pt idx="9">
                  <c:v>0</c:v>
                </c:pt>
                <c:pt idx="10">
                  <c:v>412</c:v>
                </c:pt>
                <c:pt idx="11">
                  <c:v>321</c:v>
                </c:pt>
                <c:pt idx="12">
                  <c:v>235</c:v>
                </c:pt>
                <c:pt idx="13">
                  <c:v>321</c:v>
                </c:pt>
                <c:pt idx="14">
                  <c:v>0</c:v>
                </c:pt>
                <c:pt idx="15">
                  <c:v>143</c:v>
                </c:pt>
                <c:pt idx="16">
                  <c:v>423</c:v>
                </c:pt>
                <c:pt idx="17">
                  <c:v>143</c:v>
                </c:pt>
                <c:pt idx="18">
                  <c:v>321</c:v>
                </c:pt>
                <c:pt idx="19">
                  <c:v>143</c:v>
                </c:pt>
                <c:pt idx="20">
                  <c:v>0</c:v>
                </c:pt>
                <c:pt idx="21">
                  <c:v>235</c:v>
                </c:pt>
                <c:pt idx="22">
                  <c:v>0</c:v>
                </c:pt>
                <c:pt idx="23">
                  <c:v>321</c:v>
                </c:pt>
              </c:numCache>
            </c:numRef>
          </c:val>
        </c:ser>
        <c:dLbls>
          <c:showLegendKey val="0"/>
          <c:showVal val="0"/>
          <c:showCatName val="0"/>
          <c:showSerName val="0"/>
          <c:showPercent val="0"/>
          <c:showBubbleSize val="0"/>
        </c:dLbls>
        <c:gapWidth val="150"/>
        <c:overlap val="100"/>
        <c:axId val="123402880"/>
        <c:axId val="123281792"/>
      </c:barChart>
      <c:catAx>
        <c:axId val="123402880"/>
        <c:scaling>
          <c:orientation val="minMax"/>
        </c:scaling>
        <c:delete val="0"/>
        <c:axPos val="l"/>
        <c:majorTickMark val="out"/>
        <c:minorTickMark val="none"/>
        <c:tickLblPos val="nextTo"/>
        <c:txPr>
          <a:bodyPr/>
          <a:lstStyle/>
          <a:p>
            <a:pPr>
              <a:defRPr sz="900">
                <a:solidFill>
                  <a:schemeClr val="bg1"/>
                </a:solidFill>
              </a:defRPr>
            </a:pPr>
            <a:endParaRPr lang="en-US"/>
          </a:p>
        </c:txPr>
        <c:crossAx val="123281792"/>
        <c:crosses val="autoZero"/>
        <c:auto val="1"/>
        <c:lblAlgn val="ctr"/>
        <c:lblOffset val="100"/>
        <c:noMultiLvlLbl val="0"/>
      </c:catAx>
      <c:valAx>
        <c:axId val="123281792"/>
        <c:scaling>
          <c:orientation val="minMax"/>
        </c:scaling>
        <c:delete val="0"/>
        <c:axPos val="b"/>
        <c:majorGridlines/>
        <c:numFmt formatCode="General" sourceLinked="0"/>
        <c:majorTickMark val="out"/>
        <c:minorTickMark val="none"/>
        <c:tickLblPos val="nextTo"/>
        <c:txPr>
          <a:bodyPr/>
          <a:lstStyle/>
          <a:p>
            <a:pPr>
              <a:defRPr>
                <a:solidFill>
                  <a:schemeClr val="bg1"/>
                </a:solidFill>
              </a:defRPr>
            </a:pPr>
            <a:endParaRPr lang="en-US"/>
          </a:p>
        </c:txPr>
        <c:crossAx val="123402880"/>
        <c:crosses val="autoZero"/>
        <c:crossBetween val="between"/>
      </c:valAx>
      <c:spPr>
        <a:noFill/>
        <a:ln w="25400">
          <a:noFill/>
        </a:ln>
      </c:spPr>
    </c:plotArea>
    <c:legend>
      <c:legendPos val="t"/>
      <c:layout/>
      <c:overlay val="0"/>
      <c:txPr>
        <a:bodyPr/>
        <a:lstStyle/>
        <a:p>
          <a:pPr>
            <a:defRPr>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[Scorecard.xlsx]ActSalesBacklog_Pivot!ActSalesBacklogSC</c:name>
    <c:fmtId val="5"/>
  </c:pivotSource>
  <c:chart>
    <c:autoTitleDeleted val="0"/>
    <c:pivotFmts>
      <c:pivotFmt>
        <c:idx val="0"/>
        <c:marker>
          <c:symbol val="none"/>
        </c:marker>
      </c:pivotFmt>
      <c:pivotFmt>
        <c:idx val="1"/>
        <c:spPr>
          <a:solidFill>
            <a:srgbClr val="CD7371"/>
          </a:solidFill>
        </c:spPr>
        <c:marker>
          <c:symbol val="none"/>
        </c:marker>
      </c:pivotFmt>
      <c:pivotFmt>
        <c:idx val="2"/>
        <c:spPr>
          <a:solidFill>
            <a:srgbClr val="E0A9A8"/>
          </a:solidFill>
        </c:spPr>
        <c:marker>
          <c:symbol val="none"/>
        </c:marker>
      </c:pivotFmt>
      <c:pivotFmt>
        <c:idx val="3"/>
        <c:spPr>
          <a:solidFill>
            <a:schemeClr val="accent6">
              <a:lumMod val="75000"/>
            </a:schemeClr>
          </a:solidFill>
        </c:spPr>
        <c:marker>
          <c:symbol val="none"/>
        </c:marker>
      </c:pivotFmt>
      <c:pivotFmt>
        <c:idx val="4"/>
        <c:spPr>
          <a:solidFill>
            <a:schemeClr val="accent6">
              <a:lumMod val="60000"/>
              <a:lumOff val="40000"/>
            </a:schemeClr>
          </a:solidFill>
        </c:spPr>
        <c:marker>
          <c:symbol val="none"/>
        </c:marker>
      </c:pivotFmt>
      <c:pivotFmt>
        <c:idx val="5"/>
        <c:spPr>
          <a:solidFill>
            <a:schemeClr val="bg2">
              <a:lumMod val="75000"/>
            </a:schemeClr>
          </a:solidFill>
        </c:spPr>
        <c:marker>
          <c:symbol val="none"/>
        </c:marker>
      </c:pivotFmt>
      <c:pivotFmt>
        <c:idx val="6"/>
        <c:spPr>
          <a:solidFill>
            <a:schemeClr val="bg1">
              <a:lumMod val="95000"/>
            </a:schemeClr>
          </a:solidFill>
        </c:spPr>
        <c:marker>
          <c:symbol val="none"/>
        </c:marker>
      </c:pivotFmt>
      <c:pivotFmt>
        <c:idx val="7"/>
        <c:marker>
          <c:symbol val="none"/>
        </c:marker>
      </c:pivotFmt>
    </c:pivotFmts>
    <c:plotArea>
      <c:layout/>
      <c:barChart>
        <c:barDir val="bar"/>
        <c:grouping val="stacked"/>
        <c:varyColors val="0"/>
        <c:ser>
          <c:idx val="0"/>
          <c:order val="0"/>
          <c:tx>
            <c:strRef>
              <c:f>ActSalesBacklog_Pivot!$B$3</c:f>
              <c:strCache>
                <c:ptCount val="1"/>
                <c:pt idx="0">
                  <c:v>Jan Sales</c:v>
                </c:pt>
              </c:strCache>
            </c:strRef>
          </c:tx>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ActSalesBacklog_Pivot!$B$4:$B$28</c:f>
              <c:numCache>
                <c:formatCode>_(* #,##0_);_(* \(#,##0\);_(* "-"??_);_(@_)</c:formatCode>
                <c:ptCount val="24"/>
                <c:pt idx="0">
                  <c:v>6743</c:v>
                </c:pt>
                <c:pt idx="1">
                  <c:v>7143</c:v>
                </c:pt>
                <c:pt idx="2">
                  <c:v>3459</c:v>
                </c:pt>
                <c:pt idx="3">
                  <c:v>8541</c:v>
                </c:pt>
                <c:pt idx="4">
                  <c:v>4679</c:v>
                </c:pt>
                <c:pt idx="5">
                  <c:v>7143</c:v>
                </c:pt>
                <c:pt idx="6">
                  <c:v>8541</c:v>
                </c:pt>
                <c:pt idx="7">
                  <c:v>3459</c:v>
                </c:pt>
                <c:pt idx="8">
                  <c:v>5987</c:v>
                </c:pt>
                <c:pt idx="9">
                  <c:v>3459</c:v>
                </c:pt>
                <c:pt idx="10">
                  <c:v>3459</c:v>
                </c:pt>
                <c:pt idx="11">
                  <c:v>2541</c:v>
                </c:pt>
                <c:pt idx="12">
                  <c:v>5987</c:v>
                </c:pt>
                <c:pt idx="13">
                  <c:v>3981</c:v>
                </c:pt>
                <c:pt idx="14">
                  <c:v>2541</c:v>
                </c:pt>
                <c:pt idx="15">
                  <c:v>3981</c:v>
                </c:pt>
                <c:pt idx="16">
                  <c:v>6743</c:v>
                </c:pt>
                <c:pt idx="17">
                  <c:v>3981</c:v>
                </c:pt>
                <c:pt idx="18">
                  <c:v>8541</c:v>
                </c:pt>
                <c:pt idx="19">
                  <c:v>2541</c:v>
                </c:pt>
                <c:pt idx="20">
                  <c:v>3981</c:v>
                </c:pt>
                <c:pt idx="21">
                  <c:v>6743</c:v>
                </c:pt>
                <c:pt idx="22">
                  <c:v>3981</c:v>
                </c:pt>
                <c:pt idx="23">
                  <c:v>4679</c:v>
                </c:pt>
              </c:numCache>
            </c:numRef>
          </c:val>
        </c:ser>
        <c:ser>
          <c:idx val="1"/>
          <c:order val="1"/>
          <c:tx>
            <c:strRef>
              <c:f>ActSalesBacklog_Pivot!$C$3</c:f>
              <c:strCache>
                <c:ptCount val="1"/>
                <c:pt idx="0">
                  <c:v>Feb Sales</c:v>
                </c:pt>
              </c:strCache>
            </c:strRef>
          </c:tx>
          <c:spPr>
            <a:solidFill>
              <a:srgbClr val="CD7371"/>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ActSalesBacklog_Pivot!$C$4:$C$28</c:f>
              <c:numCache>
                <c:formatCode>_(* #,##0_);_(* \(#,##0\);_(* "-"??_);_(@_)</c:formatCode>
                <c:ptCount val="24"/>
                <c:pt idx="0">
                  <c:v>4679</c:v>
                </c:pt>
                <c:pt idx="1">
                  <c:v>5987</c:v>
                </c:pt>
                <c:pt idx="2">
                  <c:v>8541</c:v>
                </c:pt>
                <c:pt idx="3">
                  <c:v>3981</c:v>
                </c:pt>
                <c:pt idx="4">
                  <c:v>5963</c:v>
                </c:pt>
                <c:pt idx="5">
                  <c:v>6348</c:v>
                </c:pt>
                <c:pt idx="6">
                  <c:v>3981</c:v>
                </c:pt>
                <c:pt idx="7">
                  <c:v>3981</c:v>
                </c:pt>
                <c:pt idx="8">
                  <c:v>7143</c:v>
                </c:pt>
                <c:pt idx="9">
                  <c:v>5914</c:v>
                </c:pt>
                <c:pt idx="10">
                  <c:v>4679</c:v>
                </c:pt>
                <c:pt idx="11">
                  <c:v>3981</c:v>
                </c:pt>
                <c:pt idx="12">
                  <c:v>2541</c:v>
                </c:pt>
                <c:pt idx="13">
                  <c:v>2541</c:v>
                </c:pt>
                <c:pt idx="14">
                  <c:v>3981</c:v>
                </c:pt>
                <c:pt idx="15">
                  <c:v>8541</c:v>
                </c:pt>
                <c:pt idx="16">
                  <c:v>3981</c:v>
                </c:pt>
                <c:pt idx="17">
                  <c:v>6743</c:v>
                </c:pt>
                <c:pt idx="18">
                  <c:v>8541</c:v>
                </c:pt>
                <c:pt idx="19">
                  <c:v>3981</c:v>
                </c:pt>
                <c:pt idx="20">
                  <c:v>5987</c:v>
                </c:pt>
                <c:pt idx="21">
                  <c:v>4679</c:v>
                </c:pt>
                <c:pt idx="22">
                  <c:v>5487</c:v>
                </c:pt>
                <c:pt idx="23">
                  <c:v>6743</c:v>
                </c:pt>
              </c:numCache>
            </c:numRef>
          </c:val>
        </c:ser>
        <c:ser>
          <c:idx val="2"/>
          <c:order val="2"/>
          <c:tx>
            <c:strRef>
              <c:f>ActSalesBacklog_Pivot!$D$3</c:f>
              <c:strCache>
                <c:ptCount val="1"/>
                <c:pt idx="0">
                  <c:v>Mar Sales</c:v>
                </c:pt>
              </c:strCache>
            </c:strRef>
          </c:tx>
          <c:spPr>
            <a:solidFill>
              <a:srgbClr val="E0A9A8"/>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ActSalesBacklog_Pivot!$D$4:$D$28</c:f>
              <c:numCache>
                <c:formatCode>_(* #,##0_);_(* \(#,##0\);_(* "-"??_);_(@_)</c:formatCode>
                <c:ptCount val="24"/>
                <c:pt idx="0">
                  <c:v>4679</c:v>
                </c:pt>
                <c:pt idx="1">
                  <c:v>8541</c:v>
                </c:pt>
                <c:pt idx="2">
                  <c:v>3459</c:v>
                </c:pt>
                <c:pt idx="3">
                  <c:v>3459</c:v>
                </c:pt>
                <c:pt idx="4">
                  <c:v>5134</c:v>
                </c:pt>
                <c:pt idx="5">
                  <c:v>6743</c:v>
                </c:pt>
                <c:pt idx="6">
                  <c:v>6743</c:v>
                </c:pt>
                <c:pt idx="7">
                  <c:v>3981</c:v>
                </c:pt>
                <c:pt idx="8">
                  <c:v>5987</c:v>
                </c:pt>
                <c:pt idx="9">
                  <c:v>3981</c:v>
                </c:pt>
                <c:pt idx="10">
                  <c:v>5987</c:v>
                </c:pt>
                <c:pt idx="11">
                  <c:v>5134</c:v>
                </c:pt>
                <c:pt idx="12">
                  <c:v>3459</c:v>
                </c:pt>
                <c:pt idx="13">
                  <c:v>3459</c:v>
                </c:pt>
                <c:pt idx="14">
                  <c:v>2541</c:v>
                </c:pt>
                <c:pt idx="15">
                  <c:v>5987</c:v>
                </c:pt>
                <c:pt idx="16">
                  <c:v>7143</c:v>
                </c:pt>
                <c:pt idx="17">
                  <c:v>6743</c:v>
                </c:pt>
                <c:pt idx="18">
                  <c:v>9165</c:v>
                </c:pt>
                <c:pt idx="19">
                  <c:v>8541</c:v>
                </c:pt>
                <c:pt idx="20">
                  <c:v>3981</c:v>
                </c:pt>
                <c:pt idx="21">
                  <c:v>9165</c:v>
                </c:pt>
                <c:pt idx="22">
                  <c:v>3981</c:v>
                </c:pt>
                <c:pt idx="23">
                  <c:v>6743</c:v>
                </c:pt>
              </c:numCache>
            </c:numRef>
          </c:val>
        </c:ser>
        <c:ser>
          <c:idx val="3"/>
          <c:order val="3"/>
          <c:tx>
            <c:strRef>
              <c:f>ActSalesBacklog_Pivot!$E$3</c:f>
              <c:strCache>
                <c:ptCount val="1"/>
                <c:pt idx="0">
                  <c:v>Apr (30DB)</c:v>
                </c:pt>
              </c:strCache>
            </c:strRef>
          </c:tx>
          <c:spPr>
            <a:solidFill>
              <a:schemeClr val="accent6">
                <a:lumMod val="75000"/>
              </a:schemeClr>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ActSalesBacklog_Pivot!$E$4:$E$28</c:f>
              <c:numCache>
                <c:formatCode>_(* #,##0_);_(* \(#,##0\);_(* "-"??_);_(@_)</c:formatCode>
                <c:ptCount val="24"/>
                <c:pt idx="0">
                  <c:v>7398</c:v>
                </c:pt>
                <c:pt idx="1">
                  <c:v>6832</c:v>
                </c:pt>
                <c:pt idx="2">
                  <c:v>6832</c:v>
                </c:pt>
                <c:pt idx="3">
                  <c:v>7398</c:v>
                </c:pt>
                <c:pt idx="4">
                  <c:v>5769</c:v>
                </c:pt>
                <c:pt idx="5">
                  <c:v>6382</c:v>
                </c:pt>
                <c:pt idx="6">
                  <c:v>4287</c:v>
                </c:pt>
                <c:pt idx="7">
                  <c:v>5769</c:v>
                </c:pt>
                <c:pt idx="8">
                  <c:v>6832</c:v>
                </c:pt>
                <c:pt idx="9">
                  <c:v>4287</c:v>
                </c:pt>
                <c:pt idx="10">
                  <c:v>4287</c:v>
                </c:pt>
                <c:pt idx="11">
                  <c:v>6382</c:v>
                </c:pt>
                <c:pt idx="12">
                  <c:v>6382</c:v>
                </c:pt>
                <c:pt idx="13">
                  <c:v>5769</c:v>
                </c:pt>
                <c:pt idx="14">
                  <c:v>7398</c:v>
                </c:pt>
                <c:pt idx="15">
                  <c:v>4287</c:v>
                </c:pt>
                <c:pt idx="16">
                  <c:v>4287</c:v>
                </c:pt>
                <c:pt idx="17">
                  <c:v>5769</c:v>
                </c:pt>
                <c:pt idx="18">
                  <c:v>4287</c:v>
                </c:pt>
                <c:pt idx="19">
                  <c:v>6832</c:v>
                </c:pt>
                <c:pt idx="20">
                  <c:v>7398</c:v>
                </c:pt>
                <c:pt idx="21">
                  <c:v>6382</c:v>
                </c:pt>
                <c:pt idx="22">
                  <c:v>7398</c:v>
                </c:pt>
                <c:pt idx="23">
                  <c:v>6832</c:v>
                </c:pt>
              </c:numCache>
            </c:numRef>
          </c:val>
        </c:ser>
        <c:ser>
          <c:idx val="4"/>
          <c:order val="4"/>
          <c:tx>
            <c:strRef>
              <c:f>ActSalesBacklog_Pivot!$F$3</c:f>
              <c:strCache>
                <c:ptCount val="1"/>
                <c:pt idx="0">
                  <c:v>May (60DB)</c:v>
                </c:pt>
              </c:strCache>
            </c:strRef>
          </c:tx>
          <c:spPr>
            <a:solidFill>
              <a:schemeClr val="accent6">
                <a:lumMod val="60000"/>
                <a:lumOff val="40000"/>
              </a:schemeClr>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ActSalesBacklog_Pivot!$F$4:$F$28</c:f>
              <c:numCache>
                <c:formatCode>_(* #,##0_);_(* \(#,##0\);_(* "-"??_);_(@_)</c:formatCode>
                <c:ptCount val="24"/>
                <c:pt idx="0">
                  <c:v>1523</c:v>
                </c:pt>
                <c:pt idx="1">
                  <c:v>2175</c:v>
                </c:pt>
                <c:pt idx="2">
                  <c:v>2915</c:v>
                </c:pt>
                <c:pt idx="3">
                  <c:v>3171</c:v>
                </c:pt>
                <c:pt idx="4">
                  <c:v>2175</c:v>
                </c:pt>
                <c:pt idx="5">
                  <c:v>2915</c:v>
                </c:pt>
                <c:pt idx="6">
                  <c:v>2641</c:v>
                </c:pt>
                <c:pt idx="7">
                  <c:v>1523</c:v>
                </c:pt>
                <c:pt idx="8">
                  <c:v>3171</c:v>
                </c:pt>
                <c:pt idx="9">
                  <c:v>3171</c:v>
                </c:pt>
                <c:pt idx="10">
                  <c:v>2915</c:v>
                </c:pt>
                <c:pt idx="11">
                  <c:v>2641</c:v>
                </c:pt>
                <c:pt idx="12">
                  <c:v>2915</c:v>
                </c:pt>
                <c:pt idx="13">
                  <c:v>1523</c:v>
                </c:pt>
                <c:pt idx="14">
                  <c:v>2641</c:v>
                </c:pt>
                <c:pt idx="15">
                  <c:v>2175</c:v>
                </c:pt>
                <c:pt idx="16">
                  <c:v>2641</c:v>
                </c:pt>
                <c:pt idx="17">
                  <c:v>1523</c:v>
                </c:pt>
                <c:pt idx="18">
                  <c:v>2175</c:v>
                </c:pt>
                <c:pt idx="19">
                  <c:v>3111</c:v>
                </c:pt>
                <c:pt idx="20">
                  <c:v>1523</c:v>
                </c:pt>
                <c:pt idx="21">
                  <c:v>2641</c:v>
                </c:pt>
                <c:pt idx="22">
                  <c:v>3171</c:v>
                </c:pt>
                <c:pt idx="23">
                  <c:v>2175</c:v>
                </c:pt>
              </c:numCache>
            </c:numRef>
          </c:val>
        </c:ser>
        <c:ser>
          <c:idx val="5"/>
          <c:order val="5"/>
          <c:tx>
            <c:strRef>
              <c:f>ActSalesBacklog_Pivot!$G$3</c:f>
              <c:strCache>
                <c:ptCount val="1"/>
                <c:pt idx="0">
                  <c:v>Jun (90DB)</c:v>
                </c:pt>
              </c:strCache>
            </c:strRef>
          </c:tx>
          <c:spPr>
            <a:solidFill>
              <a:schemeClr val="bg2">
                <a:lumMod val="75000"/>
              </a:schemeClr>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ActSalesBacklog_Pivot!$G$4:$G$28</c:f>
              <c:numCache>
                <c:formatCode>_(* #,##0_);_(* \(#,##0\);_(* "-"??_);_(@_)</c:formatCode>
                <c:ptCount val="24"/>
                <c:pt idx="0">
                  <c:v>542</c:v>
                </c:pt>
                <c:pt idx="1">
                  <c:v>317</c:v>
                </c:pt>
                <c:pt idx="2">
                  <c:v>875</c:v>
                </c:pt>
                <c:pt idx="3">
                  <c:v>317</c:v>
                </c:pt>
                <c:pt idx="4">
                  <c:v>875</c:v>
                </c:pt>
                <c:pt idx="5">
                  <c:v>542</c:v>
                </c:pt>
                <c:pt idx="6">
                  <c:v>875</c:v>
                </c:pt>
                <c:pt idx="7">
                  <c:v>521</c:v>
                </c:pt>
                <c:pt idx="8">
                  <c:v>1236</c:v>
                </c:pt>
                <c:pt idx="9">
                  <c:v>542</c:v>
                </c:pt>
                <c:pt idx="10">
                  <c:v>673</c:v>
                </c:pt>
                <c:pt idx="11">
                  <c:v>317</c:v>
                </c:pt>
                <c:pt idx="12">
                  <c:v>941</c:v>
                </c:pt>
                <c:pt idx="13">
                  <c:v>317</c:v>
                </c:pt>
                <c:pt idx="14">
                  <c:v>753</c:v>
                </c:pt>
                <c:pt idx="15">
                  <c:v>317</c:v>
                </c:pt>
                <c:pt idx="16">
                  <c:v>875</c:v>
                </c:pt>
                <c:pt idx="17">
                  <c:v>542</c:v>
                </c:pt>
                <c:pt idx="18">
                  <c:v>317</c:v>
                </c:pt>
                <c:pt idx="19">
                  <c:v>532</c:v>
                </c:pt>
                <c:pt idx="20">
                  <c:v>542</c:v>
                </c:pt>
                <c:pt idx="21">
                  <c:v>421</c:v>
                </c:pt>
                <c:pt idx="22">
                  <c:v>542</c:v>
                </c:pt>
                <c:pt idx="23">
                  <c:v>875</c:v>
                </c:pt>
              </c:numCache>
            </c:numRef>
          </c:val>
        </c:ser>
        <c:ser>
          <c:idx val="6"/>
          <c:order val="6"/>
          <c:tx>
            <c:strRef>
              <c:f>ActSalesBacklog_Pivot!$H$3</c:f>
              <c:strCache>
                <c:ptCount val="1"/>
                <c:pt idx="0">
                  <c:v>Jul (&gt;90DB)</c:v>
                </c:pt>
              </c:strCache>
            </c:strRef>
          </c:tx>
          <c:spPr>
            <a:solidFill>
              <a:schemeClr val="bg1">
                <a:lumMod val="95000"/>
              </a:schemeClr>
            </a:solidFill>
          </c:spPr>
          <c:invertIfNegative val="0"/>
          <c:cat>
            <c:strRef>
              <c:f>ActSalesBacklog_Pivot!$A$4:$A$28</c:f>
              <c:strCache>
                <c:ptCount val="24"/>
                <c:pt idx="0">
                  <c:v>Vera Wang</c:v>
                </c:pt>
                <c:pt idx="1">
                  <c:v>Tina Richardson</c:v>
                </c:pt>
                <c:pt idx="2">
                  <c:v>Tim Combs</c:v>
                </c:pt>
                <c:pt idx="3">
                  <c:v>Susan Collins</c:v>
                </c:pt>
                <c:pt idx="4">
                  <c:v>Rita Bryan</c:v>
                </c:pt>
                <c:pt idx="5">
                  <c:v>Richard Levin</c:v>
                </c:pt>
                <c:pt idx="6">
                  <c:v>Peter Rossi</c:v>
                </c:pt>
                <c:pt idx="7">
                  <c:v>Mariam Davis</c:v>
                </c:pt>
                <c:pt idx="8">
                  <c:v>Luke Matthew</c:v>
                </c:pt>
                <c:pt idx="9">
                  <c:v>Lucy King</c:v>
                </c:pt>
                <c:pt idx="10">
                  <c:v>Lisa Gutteridge</c:v>
                </c:pt>
                <c:pt idx="11">
                  <c:v>Kevin Smith</c:v>
                </c:pt>
                <c:pt idx="12">
                  <c:v>Kathy Brunello</c:v>
                </c:pt>
                <c:pt idx="13">
                  <c:v>Jonny Cheng</c:v>
                </c:pt>
                <c:pt idx="14">
                  <c:v>John McCowan</c:v>
                </c:pt>
                <c:pt idx="15">
                  <c:v>Jane Boyle</c:v>
                </c:pt>
                <c:pt idx="16">
                  <c:v>Duane Summer</c:v>
                </c:pt>
                <c:pt idx="17">
                  <c:v>Drew McCarthy</c:v>
                </c:pt>
                <c:pt idx="18">
                  <c:v>Denis Leung</c:v>
                </c:pt>
                <c:pt idx="19">
                  <c:v>David Rain</c:v>
                </c:pt>
                <c:pt idx="20">
                  <c:v>Audrey Holland</c:v>
                </c:pt>
                <c:pt idx="21">
                  <c:v>Anne Robertson</c:v>
                </c:pt>
                <c:pt idx="22">
                  <c:v>Andrew Vinsberg</c:v>
                </c:pt>
                <c:pt idx="23">
                  <c:v>Alice Miles</c:v>
                </c:pt>
              </c:strCache>
            </c:strRef>
          </c:cat>
          <c:val>
            <c:numRef>
              <c:f>ActSalesBacklog_Pivot!$H$4:$H$28</c:f>
              <c:numCache>
                <c:formatCode>_(* #,##0_);_(* \(#,##0\);_(* "-"??_);_(@_)</c:formatCode>
                <c:ptCount val="24"/>
                <c:pt idx="0">
                  <c:v>0</c:v>
                </c:pt>
                <c:pt idx="1">
                  <c:v>0</c:v>
                </c:pt>
                <c:pt idx="2">
                  <c:v>235</c:v>
                </c:pt>
                <c:pt idx="3">
                  <c:v>421</c:v>
                </c:pt>
                <c:pt idx="4">
                  <c:v>143</c:v>
                </c:pt>
                <c:pt idx="5">
                  <c:v>0</c:v>
                </c:pt>
                <c:pt idx="6">
                  <c:v>421</c:v>
                </c:pt>
                <c:pt idx="7">
                  <c:v>321</c:v>
                </c:pt>
                <c:pt idx="8">
                  <c:v>673</c:v>
                </c:pt>
                <c:pt idx="9">
                  <c:v>0</c:v>
                </c:pt>
                <c:pt idx="10">
                  <c:v>412</c:v>
                </c:pt>
                <c:pt idx="11">
                  <c:v>321</c:v>
                </c:pt>
                <c:pt idx="12">
                  <c:v>235</c:v>
                </c:pt>
                <c:pt idx="13">
                  <c:v>321</c:v>
                </c:pt>
                <c:pt idx="14">
                  <c:v>0</c:v>
                </c:pt>
                <c:pt idx="15">
                  <c:v>143</c:v>
                </c:pt>
                <c:pt idx="16">
                  <c:v>423</c:v>
                </c:pt>
                <c:pt idx="17">
                  <c:v>143</c:v>
                </c:pt>
                <c:pt idx="18">
                  <c:v>321</c:v>
                </c:pt>
                <c:pt idx="19">
                  <c:v>143</c:v>
                </c:pt>
                <c:pt idx="20">
                  <c:v>0</c:v>
                </c:pt>
                <c:pt idx="21">
                  <c:v>235</c:v>
                </c:pt>
                <c:pt idx="22">
                  <c:v>0</c:v>
                </c:pt>
                <c:pt idx="23">
                  <c:v>321</c:v>
                </c:pt>
              </c:numCache>
            </c:numRef>
          </c:val>
        </c:ser>
        <c:dLbls>
          <c:showLegendKey val="0"/>
          <c:showVal val="0"/>
          <c:showCatName val="0"/>
          <c:showSerName val="0"/>
          <c:showPercent val="0"/>
          <c:showBubbleSize val="0"/>
        </c:dLbls>
        <c:gapWidth val="150"/>
        <c:overlap val="100"/>
        <c:axId val="128244736"/>
        <c:axId val="120787712"/>
      </c:barChart>
      <c:catAx>
        <c:axId val="128244736"/>
        <c:scaling>
          <c:orientation val="minMax"/>
        </c:scaling>
        <c:delete val="0"/>
        <c:axPos val="l"/>
        <c:majorTickMark val="out"/>
        <c:minorTickMark val="none"/>
        <c:tickLblPos val="nextTo"/>
        <c:crossAx val="120787712"/>
        <c:crosses val="autoZero"/>
        <c:auto val="1"/>
        <c:lblAlgn val="ctr"/>
        <c:lblOffset val="100"/>
        <c:noMultiLvlLbl val="0"/>
      </c:catAx>
      <c:valAx>
        <c:axId val="120787712"/>
        <c:scaling>
          <c:orientation val="minMax"/>
        </c:scaling>
        <c:delete val="0"/>
        <c:axPos val="b"/>
        <c:majorGridlines/>
        <c:numFmt formatCode="_(* #,##0_);_(* \(#,##0\);_(* &quot;-&quot;??_);_(@_)" sourceLinked="1"/>
        <c:majorTickMark val="out"/>
        <c:minorTickMark val="none"/>
        <c:tickLblPos val="nextTo"/>
        <c:crossAx val="128244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microsoft.com/office/2007/relationships/hdphoto" Target="../media/hdphoto2.wdp"/><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image" Target="../media/image5.jpeg"/><Relationship Id="rId5" Type="http://schemas.openxmlformats.org/officeDocument/2006/relationships/image" Target="../media/image4.png"/><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381000</xdr:colOff>
      <xdr:row>0</xdr:row>
      <xdr:rowOff>19050</xdr:rowOff>
    </xdr:from>
    <xdr:ext cx="9893300" cy="914400"/>
    <xdr:sp macro="" textlink="">
      <xdr:nvSpPr>
        <xdr:cNvPr id="3" name="TextBox 2"/>
        <xdr:cNvSpPr txBox="1"/>
      </xdr:nvSpPr>
      <xdr:spPr>
        <a:xfrm>
          <a:off x="1600200" y="19050"/>
          <a:ext cx="9893300" cy="914400"/>
        </a:xfrm>
        <a:prstGeom prst="rect">
          <a:avLst/>
        </a:prstGeom>
        <a:solidFill>
          <a:srgbClr val="2A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a:solidFill>
                <a:schemeClr val="bg1"/>
              </a:solidFill>
            </a:rPr>
            <a:t>Scorecard</a:t>
          </a:r>
        </a:p>
      </xdr:txBody>
    </xdr:sp>
    <xdr:clientData/>
  </xdr:oneCellAnchor>
  <xdr:twoCellAnchor editAs="oneCell">
    <xdr:from>
      <xdr:col>0</xdr:col>
      <xdr:colOff>175895</xdr:colOff>
      <xdr:row>5</xdr:row>
      <xdr:rowOff>66041</xdr:rowOff>
    </xdr:from>
    <xdr:to>
      <xdr:col>2</xdr:col>
      <xdr:colOff>292100</xdr:colOff>
      <xdr:row>47</xdr:row>
      <xdr:rowOff>76200</xdr:rowOff>
    </xdr:to>
    <mc:AlternateContent xmlns:mc="http://schemas.openxmlformats.org/markup-compatibility/2006" xmlns:a14="http://schemas.microsoft.com/office/drawing/2010/main">
      <mc:Choice Requires="a14">
        <xdr:graphicFrame macro="">
          <xdr:nvGraphicFramePr>
            <xdr:cNvPr id="12" name="Sales Manager Name"/>
            <xdr:cNvGraphicFramePr/>
          </xdr:nvGraphicFramePr>
          <xdr:xfrm>
            <a:off x="0" y="0"/>
            <a:ext cx="0" cy="0"/>
          </xdr:xfrm>
          <a:graphic>
            <a:graphicData uri="http://schemas.microsoft.com/office/drawing/2010/slicer">
              <sle:slicer xmlns:sle="http://schemas.microsoft.com/office/drawing/2010/slicer" name="Sales Manager Name"/>
            </a:graphicData>
          </a:graphic>
        </xdr:graphicFrame>
      </mc:Choice>
      <mc:Fallback xmlns="">
        <xdr:sp macro="" textlink="">
          <xdr:nvSpPr>
            <xdr:cNvPr id="0" name=""/>
            <xdr:cNvSpPr>
              <a:spLocks noTextEdit="1"/>
            </xdr:cNvSpPr>
          </xdr:nvSpPr>
          <xdr:spPr>
            <a:xfrm>
              <a:off x="175895" y="970916"/>
              <a:ext cx="1335405" cy="761110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5</xdr:row>
      <xdr:rowOff>86590</xdr:rowOff>
    </xdr:from>
    <xdr:to>
      <xdr:col>9</xdr:col>
      <xdr:colOff>495300</xdr:colOff>
      <xdr:row>8</xdr:row>
      <xdr:rowOff>171450</xdr:rowOff>
    </xdr:to>
    <mc:AlternateContent xmlns:mc="http://schemas.openxmlformats.org/markup-compatibility/2006" xmlns:a14="http://schemas.microsoft.com/office/drawing/2010/main">
      <mc:Choice Requires="a14">
        <xdr:graphicFrame macro="">
          <xdr:nvGraphicFramePr>
            <xdr:cNvPr id="13" name="Sales Director"/>
            <xdr:cNvGraphicFramePr/>
          </xdr:nvGraphicFramePr>
          <xdr:xfrm>
            <a:off x="0" y="0"/>
            <a:ext cx="0" cy="0"/>
          </xdr:xfrm>
          <a:graphic>
            <a:graphicData uri="http://schemas.microsoft.com/office/drawing/2010/slicer">
              <sle:slicer xmlns:sle="http://schemas.microsoft.com/office/drawing/2010/slicer" name="Sales Director"/>
            </a:graphicData>
          </a:graphic>
        </xdr:graphicFrame>
      </mc:Choice>
      <mc:Fallback xmlns="">
        <xdr:sp macro="" textlink="">
          <xdr:nvSpPr>
            <xdr:cNvPr id="0" name=""/>
            <xdr:cNvSpPr>
              <a:spLocks noTextEdit="1"/>
            </xdr:cNvSpPr>
          </xdr:nvSpPr>
          <xdr:spPr>
            <a:xfrm>
              <a:off x="1600200" y="991465"/>
              <a:ext cx="4381500" cy="62778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376462</xdr:colOff>
      <xdr:row>9</xdr:row>
      <xdr:rowOff>42976</xdr:rowOff>
    </xdr:from>
    <xdr:to>
      <xdr:col>18</xdr:col>
      <xdr:colOff>520700</xdr:colOff>
      <xdr:row>47</xdr:row>
      <xdr:rowOff>57150</xdr:rowOff>
    </xdr:to>
    <xdr:sp macro="" textlink="">
      <xdr:nvSpPr>
        <xdr:cNvPr id="2" name="Rectangle 1"/>
        <xdr:cNvSpPr/>
      </xdr:nvSpPr>
      <xdr:spPr>
        <a:xfrm>
          <a:off x="1595662" y="1671751"/>
          <a:ext cx="9897838" cy="6891224"/>
        </a:xfrm>
        <a:prstGeom prst="rect">
          <a:avLst/>
        </a:prstGeom>
        <a:gradFill flip="none" rotWithShape="1">
          <a:gsLst>
            <a:gs pos="2000">
              <a:schemeClr val="tx1"/>
            </a:gs>
            <a:gs pos="70000">
              <a:srgbClr val="260000">
                <a:alpha val="72941"/>
              </a:srgbClr>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390676</xdr:colOff>
      <xdr:row>12</xdr:row>
      <xdr:rowOff>40564</xdr:rowOff>
    </xdr:from>
    <xdr:to>
      <xdr:col>6</xdr:col>
      <xdr:colOff>544924</xdr:colOff>
      <xdr:row>15</xdr:row>
      <xdr:rowOff>124142</xdr:rowOff>
    </xdr:to>
    <xdr:grpSp>
      <xdr:nvGrpSpPr>
        <xdr:cNvPr id="18" name="Group 17"/>
        <xdr:cNvGrpSpPr/>
      </xdr:nvGrpSpPr>
      <xdr:grpSpPr>
        <a:xfrm>
          <a:off x="1609876" y="2212264"/>
          <a:ext cx="2592648" cy="626503"/>
          <a:chOff x="1609876" y="1750695"/>
          <a:chExt cx="2592648" cy="634461"/>
        </a:xfrm>
      </xdr:grpSpPr>
      <xdr:sp macro="" textlink="ActSalesbyMgrSC_Pivot!$L$4">
        <xdr:nvSpPr>
          <xdr:cNvPr id="5" name="TextBox 4"/>
          <xdr:cNvSpPr txBox="1"/>
        </xdr:nvSpPr>
        <xdr:spPr>
          <a:xfrm>
            <a:off x="3699243" y="1752146"/>
            <a:ext cx="500009"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470AD2E-5DC2-4D69-AF14-9721AC6CC0F6}" type="TxLink">
              <a:rPr lang="en-US" sz="1100">
                <a:solidFill>
                  <a:schemeClr val="bg1"/>
                </a:solidFill>
              </a:rPr>
              <a:pPr/>
              <a:t>159%</a:t>
            </a:fld>
            <a:endParaRPr lang="en-US" sz="1100">
              <a:solidFill>
                <a:schemeClr val="bg1"/>
              </a:solidFill>
            </a:endParaRPr>
          </a:p>
        </xdr:txBody>
      </xdr:sp>
      <xdr:sp macro="" textlink="ActSalesbyMgrSC_Pivot!$L$5">
        <xdr:nvSpPr>
          <xdr:cNvPr id="6" name="TextBox 5"/>
          <xdr:cNvSpPr txBox="1"/>
        </xdr:nvSpPr>
        <xdr:spPr>
          <a:xfrm>
            <a:off x="3702515" y="1937203"/>
            <a:ext cx="500009"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870AC45-96BC-46D5-895A-AFD372C7F178}" type="TxLink">
              <a:rPr lang="en-US" sz="1100">
                <a:solidFill>
                  <a:schemeClr val="bg1"/>
                </a:solidFill>
              </a:rPr>
              <a:pPr/>
              <a:t>117%</a:t>
            </a:fld>
            <a:endParaRPr lang="en-US" sz="1100">
              <a:solidFill>
                <a:schemeClr val="bg1"/>
              </a:solidFill>
            </a:endParaRPr>
          </a:p>
        </xdr:txBody>
      </xdr:sp>
      <xdr:sp macro="" textlink="ActSalesbyMgrSC_Pivot!$L$6">
        <xdr:nvSpPr>
          <xdr:cNvPr id="7" name="TextBox 6"/>
          <xdr:cNvSpPr txBox="1"/>
        </xdr:nvSpPr>
        <xdr:spPr>
          <a:xfrm>
            <a:off x="3699250" y="2113794"/>
            <a:ext cx="500009"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627E4CC-A3C7-4DEA-9584-2F3A99BBCD20}" type="TxLink">
              <a:rPr lang="en-US" sz="1100">
                <a:solidFill>
                  <a:schemeClr val="bg1"/>
                </a:solidFill>
              </a:rPr>
              <a:pPr/>
              <a:t>113%</a:t>
            </a:fld>
            <a:endParaRPr lang="en-US" sz="1100">
              <a:solidFill>
                <a:schemeClr val="bg1"/>
              </a:solidFill>
            </a:endParaRPr>
          </a:p>
        </xdr:txBody>
      </xdr:sp>
      <xdr:sp macro="" textlink="">
        <xdr:nvSpPr>
          <xdr:cNvPr id="11" name="TextBox 10"/>
          <xdr:cNvSpPr txBox="1"/>
        </xdr:nvSpPr>
        <xdr:spPr>
          <a:xfrm>
            <a:off x="1615319" y="1752902"/>
            <a:ext cx="326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#1</a:t>
            </a:r>
          </a:p>
        </xdr:txBody>
      </xdr:sp>
      <xdr:sp macro="" textlink="ActSalesbyMgrSC_Pivot!$K$4">
        <xdr:nvSpPr>
          <xdr:cNvPr id="14" name="TextBox 13"/>
          <xdr:cNvSpPr txBox="1"/>
        </xdr:nvSpPr>
        <xdr:spPr>
          <a:xfrm>
            <a:off x="3104425" y="1753960"/>
            <a:ext cx="712567"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6D0226C-18F2-4325-AC88-93696D7019E4}" type="TxLink">
              <a:rPr lang="en-US" sz="1100">
                <a:solidFill>
                  <a:schemeClr val="bg1"/>
                </a:solidFill>
              </a:rPr>
              <a:pPr/>
              <a:t> $26,247 </a:t>
            </a:fld>
            <a:endParaRPr lang="en-US" sz="1100">
              <a:solidFill>
                <a:schemeClr val="bg1"/>
              </a:solidFill>
            </a:endParaRPr>
          </a:p>
        </xdr:txBody>
      </xdr:sp>
      <xdr:sp macro="" textlink="ActSalesbyMgrSC_Pivot!$K$5">
        <xdr:nvSpPr>
          <xdr:cNvPr id="15" name="TextBox 14"/>
          <xdr:cNvSpPr txBox="1"/>
        </xdr:nvSpPr>
        <xdr:spPr>
          <a:xfrm>
            <a:off x="3095437" y="1938109"/>
            <a:ext cx="712567"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3C364D0-29C5-4D8F-8352-DBB9F6CE5A5A}" type="TxLink">
              <a:rPr lang="en-US" sz="1100">
                <a:solidFill>
                  <a:schemeClr val="bg1"/>
                </a:solidFill>
              </a:rPr>
              <a:pPr/>
              <a:t> $21,671 </a:t>
            </a:fld>
            <a:endParaRPr lang="en-US" sz="1100">
              <a:solidFill>
                <a:schemeClr val="bg1"/>
              </a:solidFill>
            </a:endParaRPr>
          </a:p>
        </xdr:txBody>
      </xdr:sp>
      <xdr:sp macro="" textlink="ActSalesbyMgrSC_Pivot!$K$6">
        <xdr:nvSpPr>
          <xdr:cNvPr id="16" name="TextBox 15"/>
          <xdr:cNvSpPr txBox="1"/>
        </xdr:nvSpPr>
        <xdr:spPr>
          <a:xfrm>
            <a:off x="3112088" y="2113792"/>
            <a:ext cx="712567"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893BABC-EE76-436D-9318-E35E78AC7BB6}" type="TxLink">
              <a:rPr lang="en-US" sz="1100">
                <a:solidFill>
                  <a:schemeClr val="bg1"/>
                </a:solidFill>
              </a:rPr>
              <a:pPr/>
              <a:t> $18,509 </a:t>
            </a:fld>
            <a:endParaRPr lang="en-US" sz="1100">
              <a:solidFill>
                <a:schemeClr val="bg1"/>
              </a:solidFill>
            </a:endParaRPr>
          </a:p>
        </xdr:txBody>
      </xdr:sp>
      <xdr:sp macro="" textlink="ActSalesbyMgrSC_Pivot!$J$4">
        <xdr:nvSpPr>
          <xdr:cNvPr id="19" name="TextBox 18"/>
          <xdr:cNvSpPr txBox="1"/>
        </xdr:nvSpPr>
        <xdr:spPr>
          <a:xfrm>
            <a:off x="1824007" y="1750695"/>
            <a:ext cx="1367926" cy="2441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78E6030-9A19-45D7-AD41-076C0DC48CBB}" type="TxLink">
              <a:rPr lang="en-US" sz="1100">
                <a:solidFill>
                  <a:schemeClr val="bg1"/>
                </a:solidFill>
              </a:rPr>
              <a:pPr algn="l"/>
              <a:t>Denis Leung</a:t>
            </a:fld>
            <a:endParaRPr lang="en-US" sz="1100">
              <a:solidFill>
                <a:schemeClr val="bg1"/>
              </a:solidFill>
            </a:endParaRPr>
          </a:p>
        </xdr:txBody>
      </xdr:sp>
      <xdr:sp macro="" textlink="ActSalesbyMgrSC_Pivot!$J$5">
        <xdr:nvSpPr>
          <xdr:cNvPr id="20" name="TextBox 19"/>
          <xdr:cNvSpPr txBox="1"/>
        </xdr:nvSpPr>
        <xdr:spPr>
          <a:xfrm>
            <a:off x="1830824" y="1934296"/>
            <a:ext cx="1462709"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C60EC50B-2DDB-49EE-81D5-8A64F0DA5641}" type="TxLink">
              <a:rPr lang="en-US" sz="1100">
                <a:solidFill>
                  <a:schemeClr val="bg1"/>
                </a:solidFill>
              </a:rPr>
              <a:pPr algn="l"/>
              <a:t>Tina Richardson</a:t>
            </a:fld>
            <a:endParaRPr lang="en-US" sz="1100">
              <a:solidFill>
                <a:schemeClr val="bg1"/>
              </a:solidFill>
            </a:endParaRPr>
          </a:p>
        </xdr:txBody>
      </xdr:sp>
      <xdr:sp macro="" textlink="ActSalesbyMgrSC_Pivot!$J$6">
        <xdr:nvSpPr>
          <xdr:cNvPr id="21" name="TextBox 20"/>
          <xdr:cNvSpPr txBox="1"/>
        </xdr:nvSpPr>
        <xdr:spPr>
          <a:xfrm>
            <a:off x="1813327" y="2112946"/>
            <a:ext cx="1353206" cy="2679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5595508E-668E-4355-AE6A-9100B13693A9}" type="TxLink">
              <a:rPr lang="en-US" sz="1100">
                <a:solidFill>
                  <a:schemeClr val="bg1"/>
                </a:solidFill>
              </a:rPr>
              <a:pPr algn="l"/>
              <a:t>Jane Boyle</a:t>
            </a:fld>
            <a:endParaRPr lang="en-US" sz="1100">
              <a:solidFill>
                <a:schemeClr val="bg1"/>
              </a:solidFill>
            </a:endParaRPr>
          </a:p>
        </xdr:txBody>
      </xdr:sp>
      <xdr:sp macro="" textlink="">
        <xdr:nvSpPr>
          <xdr:cNvPr id="24" name="TextBox 23"/>
          <xdr:cNvSpPr txBox="1"/>
        </xdr:nvSpPr>
        <xdr:spPr>
          <a:xfrm>
            <a:off x="1609876" y="1940982"/>
            <a:ext cx="326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#2</a:t>
            </a:r>
          </a:p>
        </xdr:txBody>
      </xdr:sp>
      <xdr:sp macro="" textlink="">
        <xdr:nvSpPr>
          <xdr:cNvPr id="25" name="TextBox 24"/>
          <xdr:cNvSpPr txBox="1"/>
        </xdr:nvSpPr>
        <xdr:spPr>
          <a:xfrm>
            <a:off x="1612295" y="2120596"/>
            <a:ext cx="326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#3</a:t>
            </a:r>
          </a:p>
        </xdr:txBody>
      </xdr:sp>
    </xdr:grpSp>
    <xdr:clientData/>
  </xdr:twoCellAnchor>
  <xdr:twoCellAnchor>
    <xdr:from>
      <xdr:col>2</xdr:col>
      <xdr:colOff>525533</xdr:colOff>
      <xdr:row>9</xdr:row>
      <xdr:rowOff>156856</xdr:rowOff>
    </xdr:from>
    <xdr:to>
      <xdr:col>5</xdr:col>
      <xdr:colOff>279401</xdr:colOff>
      <xdr:row>11</xdr:row>
      <xdr:rowOff>61212</xdr:rowOff>
    </xdr:to>
    <xdr:grpSp>
      <xdr:nvGrpSpPr>
        <xdr:cNvPr id="17" name="Group 16"/>
        <xdr:cNvGrpSpPr/>
      </xdr:nvGrpSpPr>
      <xdr:grpSpPr>
        <a:xfrm>
          <a:off x="1744733" y="1785631"/>
          <a:ext cx="1582668" cy="266306"/>
          <a:chOff x="1744733" y="1439322"/>
          <a:chExt cx="1582668" cy="264713"/>
        </a:xfrm>
      </xdr:grpSpPr>
      <xdr:sp macro="" textlink="">
        <xdr:nvSpPr>
          <xdr:cNvPr id="27" name="Flowchart: Terminator 26"/>
          <xdr:cNvSpPr/>
        </xdr:nvSpPr>
        <xdr:spPr>
          <a:xfrm>
            <a:off x="1744733" y="1479248"/>
            <a:ext cx="1582668" cy="197277"/>
          </a:xfrm>
          <a:prstGeom prst="flowChartTerminator">
            <a:avLst/>
          </a:prstGeom>
          <a:solidFill>
            <a:schemeClr val="accent2">
              <a:lumMod val="40000"/>
              <a:lumOff val="6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2023540" y="1439322"/>
            <a:ext cx="1266950" cy="264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Top 3 Performers </a:t>
            </a:r>
          </a:p>
        </xdr:txBody>
      </xdr:sp>
      <xdr:pic>
        <xdr:nvPicPr>
          <xdr:cNvPr id="26" name="Picture 25" descr="Trophy - Free icons"/>
          <xdr:cNvPicPr>
            <a:picLocks noChangeAspect="1" noChangeArrowheads="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rcRect/>
          <a:stretch>
            <a:fillRect/>
          </a:stretch>
        </xdr:blipFill>
        <xdr:spPr bwMode="auto">
          <a:xfrm>
            <a:off x="1877798" y="1491337"/>
            <a:ext cx="179830" cy="17235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432724</xdr:colOff>
      <xdr:row>0</xdr:row>
      <xdr:rowOff>28734</xdr:rowOff>
    </xdr:from>
    <xdr:to>
      <xdr:col>6</xdr:col>
      <xdr:colOff>204124</xdr:colOff>
      <xdr:row>1</xdr:row>
      <xdr:rowOff>113185</xdr:rowOff>
    </xdr:to>
    <xdr:sp macro="" textlink="ActSalesbyMgrSC_Pivot!$F$1">
      <xdr:nvSpPr>
        <xdr:cNvPr id="23" name="TextBox 22"/>
        <xdr:cNvSpPr txBox="1"/>
      </xdr:nvSpPr>
      <xdr:spPr>
        <a:xfrm>
          <a:off x="1651924" y="28734"/>
          <a:ext cx="2209800" cy="2654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20C2B177-6522-4D31-AB34-9284A86A37A0}" type="TxLink">
            <a:rPr lang="en-US" sz="1100" b="0" i="1" u="none">
              <a:solidFill>
                <a:schemeClr val="accent2">
                  <a:lumMod val="20000"/>
                  <a:lumOff val="80000"/>
                </a:schemeClr>
              </a:solidFill>
            </a:rPr>
            <a:pPr algn="l"/>
            <a:t>Tuesday, July 12, 2022</a:t>
          </a:fld>
          <a:endParaRPr lang="en-US" sz="1100" b="0" i="1" u="none">
            <a:solidFill>
              <a:schemeClr val="accent2">
                <a:lumMod val="20000"/>
                <a:lumOff val="80000"/>
              </a:schemeClr>
            </a:solidFill>
          </a:endParaRPr>
        </a:p>
      </xdr:txBody>
    </xdr:sp>
    <xdr:clientData/>
  </xdr:twoCellAnchor>
  <xdr:twoCellAnchor>
    <xdr:from>
      <xdr:col>2</xdr:col>
      <xdr:colOff>476248</xdr:colOff>
      <xdr:row>19</xdr:row>
      <xdr:rowOff>172327</xdr:rowOff>
    </xdr:from>
    <xdr:to>
      <xdr:col>9</xdr:col>
      <xdr:colOff>489857</xdr:colOff>
      <xdr:row>43</xdr:row>
      <xdr:rowOff>130343</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395811</xdr:colOff>
      <xdr:row>18</xdr:row>
      <xdr:rowOff>14286</xdr:rowOff>
    </xdr:from>
    <xdr:to>
      <xdr:col>5</xdr:col>
      <xdr:colOff>183539</xdr:colOff>
      <xdr:row>19</xdr:row>
      <xdr:rowOff>100870</xdr:rowOff>
    </xdr:to>
    <xdr:grpSp>
      <xdr:nvGrpSpPr>
        <xdr:cNvPr id="33" name="Group 32"/>
        <xdr:cNvGrpSpPr/>
      </xdr:nvGrpSpPr>
      <xdr:grpSpPr>
        <a:xfrm>
          <a:off x="1615011" y="3271836"/>
          <a:ext cx="1616528" cy="267559"/>
          <a:chOff x="5992883" y="1084792"/>
          <a:chExt cx="1616528" cy="264560"/>
        </a:xfrm>
      </xdr:grpSpPr>
      <xdr:sp macro="" textlink="">
        <xdr:nvSpPr>
          <xdr:cNvPr id="31" name="Flowchart: Terminator 30"/>
          <xdr:cNvSpPr/>
        </xdr:nvSpPr>
        <xdr:spPr>
          <a:xfrm>
            <a:off x="5992883" y="1120261"/>
            <a:ext cx="1616528" cy="227632"/>
          </a:xfrm>
          <a:prstGeom prst="flowChartTerminator">
            <a:avLst/>
          </a:prstGeom>
          <a:solidFill>
            <a:schemeClr val="accent2">
              <a:lumMod val="40000"/>
              <a:lumOff val="6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xdr:cNvSpPr txBox="1"/>
        </xdr:nvSpPr>
        <xdr:spPr>
          <a:xfrm>
            <a:off x="6128815" y="1084792"/>
            <a:ext cx="13628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YTD Sales &amp; Backlog</a:t>
            </a:r>
          </a:p>
        </xdr:txBody>
      </xdr:sp>
    </xdr:grpSp>
    <xdr:clientData/>
  </xdr:twoCellAnchor>
  <xdr:twoCellAnchor>
    <xdr:from>
      <xdr:col>2</xdr:col>
      <xdr:colOff>382815</xdr:colOff>
      <xdr:row>17</xdr:row>
      <xdr:rowOff>59274</xdr:rowOff>
    </xdr:from>
    <xdr:to>
      <xdr:col>10</xdr:col>
      <xdr:colOff>166915</xdr:colOff>
      <xdr:row>17</xdr:row>
      <xdr:rowOff>71636</xdr:rowOff>
    </xdr:to>
    <xdr:cxnSp macro="">
      <xdr:nvCxnSpPr>
        <xdr:cNvPr id="28" name="Straight Connector 27"/>
        <xdr:cNvCxnSpPr/>
      </xdr:nvCxnSpPr>
      <xdr:spPr>
        <a:xfrm>
          <a:off x="1602015" y="3121129"/>
          <a:ext cx="4660900" cy="12362"/>
        </a:xfrm>
        <a:prstGeom prst="line">
          <a:avLst/>
        </a:prstGeom>
        <a:ln w="571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51861</xdr:colOff>
      <xdr:row>9</xdr:row>
      <xdr:rowOff>134343</xdr:rowOff>
    </xdr:from>
    <xdr:to>
      <xdr:col>10</xdr:col>
      <xdr:colOff>29636</xdr:colOff>
      <xdr:row>16</xdr:row>
      <xdr:rowOff>26298</xdr:rowOff>
    </xdr:to>
    <xdr:grpSp>
      <xdr:nvGrpSpPr>
        <xdr:cNvPr id="47" name="Group 46"/>
        <xdr:cNvGrpSpPr/>
      </xdr:nvGrpSpPr>
      <xdr:grpSpPr>
        <a:xfrm>
          <a:off x="4319061" y="1763118"/>
          <a:ext cx="1806575" cy="1158780"/>
          <a:chOff x="4213227" y="978309"/>
          <a:chExt cx="1806575" cy="1146825"/>
        </a:xfrm>
      </xdr:grpSpPr>
      <xdr:sp macro="" textlink="">
        <xdr:nvSpPr>
          <xdr:cNvPr id="10" name="Oval 9"/>
          <xdr:cNvSpPr/>
        </xdr:nvSpPr>
        <xdr:spPr>
          <a:xfrm>
            <a:off x="4254197" y="1384300"/>
            <a:ext cx="752777" cy="740834"/>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xdr:cNvSpPr txBox="1"/>
        </xdr:nvSpPr>
        <xdr:spPr>
          <a:xfrm>
            <a:off x="4335536" y="978309"/>
            <a:ext cx="617468" cy="3734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800" b="1" i="0">
                <a:solidFill>
                  <a:schemeClr val="bg1"/>
                </a:solidFill>
              </a:rPr>
              <a:t>Q1</a:t>
            </a:r>
          </a:p>
        </xdr:txBody>
      </xdr:sp>
      <xdr:sp macro="" textlink="">
        <xdr:nvSpPr>
          <xdr:cNvPr id="34" name="TextBox 33"/>
          <xdr:cNvSpPr txBox="1"/>
        </xdr:nvSpPr>
        <xdr:spPr>
          <a:xfrm>
            <a:off x="5273218" y="978309"/>
            <a:ext cx="617468" cy="3734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800" b="1" i="0">
                <a:solidFill>
                  <a:schemeClr val="bg1"/>
                </a:solidFill>
              </a:rPr>
              <a:t>Q2</a:t>
            </a:r>
          </a:p>
        </xdr:txBody>
      </xdr:sp>
      <xdr:sp macro="" textlink="">
        <xdr:nvSpPr>
          <xdr:cNvPr id="35" name="Oval 34"/>
          <xdr:cNvSpPr/>
        </xdr:nvSpPr>
        <xdr:spPr>
          <a:xfrm>
            <a:off x="5216222" y="1384300"/>
            <a:ext cx="752777" cy="740834"/>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Q1 Q2 Pivot'!$I$4">
        <xdr:nvSpPr>
          <xdr:cNvPr id="43" name="TextBox 42"/>
          <xdr:cNvSpPr txBox="1"/>
        </xdr:nvSpPr>
        <xdr:spPr>
          <a:xfrm>
            <a:off x="4292603" y="1481668"/>
            <a:ext cx="677334"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375D1B-82CB-4DC6-8548-42E2C91CDBAA}" type="TxLink">
              <a:rPr lang="en-US" sz="1600" b="1">
                <a:solidFill>
                  <a:schemeClr val="bg1"/>
                </a:solidFill>
              </a:rPr>
              <a:pPr algn="ctr"/>
              <a:t>91%</a:t>
            </a:fld>
            <a:endParaRPr lang="en-US" sz="1600" b="1">
              <a:solidFill>
                <a:schemeClr val="bg1"/>
              </a:solidFill>
            </a:endParaRPr>
          </a:p>
        </xdr:txBody>
      </xdr:sp>
      <xdr:sp macro="" textlink="'Q1 Q2 Pivot'!$J$4">
        <xdr:nvSpPr>
          <xdr:cNvPr id="44" name="TextBox 43"/>
          <xdr:cNvSpPr txBox="1"/>
        </xdr:nvSpPr>
        <xdr:spPr>
          <a:xfrm>
            <a:off x="5289552" y="1474259"/>
            <a:ext cx="628650" cy="30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733948-7463-46F0-BD06-5410C3A0D56E}" type="TxLink">
              <a:rPr lang="en-US" sz="1600" b="1">
                <a:solidFill>
                  <a:schemeClr val="bg1"/>
                </a:solidFill>
              </a:rPr>
              <a:pPr algn="ctr"/>
              <a:t>51%</a:t>
            </a:fld>
            <a:endParaRPr lang="en-US" sz="1600" b="1">
              <a:solidFill>
                <a:schemeClr val="bg1"/>
              </a:solidFill>
            </a:endParaRPr>
          </a:p>
        </xdr:txBody>
      </xdr:sp>
      <xdr:sp macro="" textlink="'Q1 Q2 Pivot'!$K$4">
        <xdr:nvSpPr>
          <xdr:cNvPr id="45" name="TextBox 44"/>
          <xdr:cNvSpPr txBox="1"/>
        </xdr:nvSpPr>
        <xdr:spPr>
          <a:xfrm>
            <a:off x="4213227" y="1714501"/>
            <a:ext cx="832909" cy="275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F1B7F-66C6-4BFD-84C6-1F599A66DF43}" type="TxLink">
              <a:rPr lang="en-US" sz="1200" b="0">
                <a:solidFill>
                  <a:schemeClr val="bg1"/>
                </a:solidFill>
              </a:rPr>
              <a:pPr algn="ctr"/>
              <a:t>$386,494</a:t>
            </a:fld>
            <a:endParaRPr lang="en-US" sz="1200" b="0">
              <a:solidFill>
                <a:schemeClr val="bg1"/>
              </a:solidFill>
            </a:endParaRPr>
          </a:p>
        </xdr:txBody>
      </xdr:sp>
      <xdr:sp macro="" textlink="'Q1 Q2 Pivot'!$L$4">
        <xdr:nvSpPr>
          <xdr:cNvPr id="46" name="TextBox 45"/>
          <xdr:cNvSpPr txBox="1"/>
        </xdr:nvSpPr>
        <xdr:spPr>
          <a:xfrm>
            <a:off x="5169960" y="1708150"/>
            <a:ext cx="849842" cy="289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3180EB-5816-40AE-8065-C5A41D9CD419}" type="TxLink">
              <a:rPr lang="en-US" sz="1200" b="0">
                <a:solidFill>
                  <a:schemeClr val="bg1"/>
                </a:solidFill>
              </a:rPr>
              <a:pPr algn="ctr"/>
              <a:t>$219,232</a:t>
            </a:fld>
            <a:endParaRPr lang="en-US" sz="1200" b="0">
              <a:solidFill>
                <a:schemeClr val="bg1"/>
              </a:solidFill>
            </a:endParaRPr>
          </a:p>
        </xdr:txBody>
      </xdr:sp>
    </xdr:grpSp>
    <xdr:clientData/>
  </xdr:twoCellAnchor>
  <xdr:twoCellAnchor>
    <xdr:from>
      <xdr:col>10</xdr:col>
      <xdr:colOff>365976</xdr:colOff>
      <xdr:row>9</xdr:row>
      <xdr:rowOff>143424</xdr:rowOff>
    </xdr:from>
    <xdr:to>
      <xdr:col>12</xdr:col>
      <xdr:colOff>329293</xdr:colOff>
      <xdr:row>11</xdr:row>
      <xdr:rowOff>47188</xdr:rowOff>
    </xdr:to>
    <xdr:grpSp>
      <xdr:nvGrpSpPr>
        <xdr:cNvPr id="76" name="Group 75"/>
        <xdr:cNvGrpSpPr/>
      </xdr:nvGrpSpPr>
      <xdr:grpSpPr>
        <a:xfrm>
          <a:off x="6461976" y="1772199"/>
          <a:ext cx="1182517" cy="265714"/>
          <a:chOff x="5992883" y="1084791"/>
          <a:chExt cx="1182517" cy="261871"/>
        </a:xfrm>
      </xdr:grpSpPr>
      <xdr:sp macro="" textlink="">
        <xdr:nvSpPr>
          <xdr:cNvPr id="77" name="Flowchart: Terminator 76"/>
          <xdr:cNvSpPr/>
        </xdr:nvSpPr>
        <xdr:spPr>
          <a:xfrm>
            <a:off x="5992883" y="1120261"/>
            <a:ext cx="1182517" cy="194868"/>
          </a:xfrm>
          <a:prstGeom prst="flowChartTerminator">
            <a:avLst/>
          </a:prstGeom>
          <a:solidFill>
            <a:schemeClr val="accent2">
              <a:lumMod val="40000"/>
              <a:lumOff val="6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TextBox 77"/>
          <xdr:cNvSpPr txBox="1"/>
        </xdr:nvSpPr>
        <xdr:spPr>
          <a:xfrm>
            <a:off x="6128814" y="1084791"/>
            <a:ext cx="1035699" cy="261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solidFill>
              </a:rPr>
              <a:t>Pipeline FY22</a:t>
            </a:r>
          </a:p>
        </xdr:txBody>
      </xdr:sp>
    </xdr:grpSp>
    <xdr:clientData/>
  </xdr:twoCellAnchor>
  <xdr:twoCellAnchor>
    <xdr:from>
      <xdr:col>10</xdr:col>
      <xdr:colOff>341483</xdr:colOff>
      <xdr:row>24</xdr:row>
      <xdr:rowOff>68467</xdr:rowOff>
    </xdr:from>
    <xdr:to>
      <xdr:col>12</xdr:col>
      <xdr:colOff>522514</xdr:colOff>
      <xdr:row>25</xdr:row>
      <xdr:rowOff>145868</xdr:rowOff>
    </xdr:to>
    <xdr:grpSp>
      <xdr:nvGrpSpPr>
        <xdr:cNvPr id="79" name="Group 78"/>
        <xdr:cNvGrpSpPr/>
      </xdr:nvGrpSpPr>
      <xdr:grpSpPr>
        <a:xfrm>
          <a:off x="6437483" y="4411867"/>
          <a:ext cx="1400231" cy="258376"/>
          <a:chOff x="5992883" y="1084792"/>
          <a:chExt cx="1182517" cy="255451"/>
        </a:xfrm>
      </xdr:grpSpPr>
      <xdr:sp macro="" textlink="">
        <xdr:nvSpPr>
          <xdr:cNvPr id="80" name="Flowchart: Terminator 79"/>
          <xdr:cNvSpPr/>
        </xdr:nvSpPr>
        <xdr:spPr>
          <a:xfrm>
            <a:off x="5992883" y="1120261"/>
            <a:ext cx="1182517" cy="194868"/>
          </a:xfrm>
          <a:prstGeom prst="flowChartTerminator">
            <a:avLst/>
          </a:prstGeom>
          <a:solidFill>
            <a:schemeClr val="accent2">
              <a:lumMod val="40000"/>
              <a:lumOff val="6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TextBox 80"/>
          <xdr:cNvSpPr txBox="1"/>
        </xdr:nvSpPr>
        <xdr:spPr>
          <a:xfrm>
            <a:off x="6055268" y="1084792"/>
            <a:ext cx="1046586" cy="255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bg1"/>
                </a:solidFill>
              </a:rPr>
              <a:t>Top 10</a:t>
            </a:r>
            <a:r>
              <a:rPr lang="en-US" sz="1100" b="1" baseline="0">
                <a:solidFill>
                  <a:schemeClr val="bg1"/>
                </a:solidFill>
              </a:rPr>
              <a:t> Customers</a:t>
            </a:r>
            <a:endParaRPr lang="en-US" sz="1100" b="1">
              <a:solidFill>
                <a:schemeClr val="bg1"/>
              </a:solidFill>
            </a:endParaRPr>
          </a:p>
        </xdr:txBody>
      </xdr:sp>
    </xdr:grpSp>
    <xdr:clientData/>
  </xdr:twoCellAnchor>
  <xdr:twoCellAnchor>
    <xdr:from>
      <xdr:col>10</xdr:col>
      <xdr:colOff>466482</xdr:colOff>
      <xdr:row>11</xdr:row>
      <xdr:rowOff>31368</xdr:rowOff>
    </xdr:from>
    <xdr:to>
      <xdr:col>18</xdr:col>
      <xdr:colOff>46152</xdr:colOff>
      <xdr:row>24</xdr:row>
      <xdr:rowOff>95501</xdr:rowOff>
    </xdr:to>
    <xdr:grpSp>
      <xdr:nvGrpSpPr>
        <xdr:cNvPr id="8" name="Group 7"/>
        <xdr:cNvGrpSpPr/>
      </xdr:nvGrpSpPr>
      <xdr:grpSpPr>
        <a:xfrm>
          <a:off x="6562482" y="2022093"/>
          <a:ext cx="4456470" cy="2416808"/>
          <a:chOff x="6562482" y="1621972"/>
          <a:chExt cx="4456470" cy="2471410"/>
        </a:xfrm>
      </xdr:grpSpPr>
      <xdr:grpSp>
        <xdr:nvGrpSpPr>
          <xdr:cNvPr id="59" name="Group 58"/>
          <xdr:cNvGrpSpPr/>
        </xdr:nvGrpSpPr>
        <xdr:grpSpPr>
          <a:xfrm>
            <a:off x="6562482" y="1621972"/>
            <a:ext cx="4456470" cy="2471410"/>
            <a:chOff x="3425809" y="1752600"/>
            <a:chExt cx="4456470" cy="2471410"/>
          </a:xfrm>
        </xdr:grpSpPr>
        <xdr:sp macro="" textlink="">
          <xdr:nvSpPr>
            <xdr:cNvPr id="60" name="Freeform 59"/>
            <xdr:cNvSpPr/>
          </xdr:nvSpPr>
          <xdr:spPr>
            <a:xfrm>
              <a:off x="3721100" y="1905000"/>
              <a:ext cx="4017056" cy="2044700"/>
            </a:xfrm>
            <a:custGeom>
              <a:avLst/>
              <a:gdLst>
                <a:gd name="connsiteX0" fmla="*/ 0 w 3784600"/>
                <a:gd name="connsiteY0" fmla="*/ 2044700 h 2044700"/>
                <a:gd name="connsiteX1" fmla="*/ 1028700 w 3784600"/>
                <a:gd name="connsiteY1" fmla="*/ 38100 h 2044700"/>
                <a:gd name="connsiteX2" fmla="*/ 2324100 w 3784600"/>
                <a:gd name="connsiteY2" fmla="*/ 1866900 h 2044700"/>
                <a:gd name="connsiteX3" fmla="*/ 3784600 w 3784600"/>
                <a:gd name="connsiteY3" fmla="*/ 0 h 2044700"/>
                <a:gd name="connsiteX4" fmla="*/ 3784600 w 3784600"/>
                <a:gd name="connsiteY4" fmla="*/ 0 h 2044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784600" h="2044700">
                  <a:moveTo>
                    <a:pt x="0" y="2044700"/>
                  </a:moveTo>
                  <a:cubicBezTo>
                    <a:pt x="320675" y="1056216"/>
                    <a:pt x="641350" y="67733"/>
                    <a:pt x="1028700" y="38100"/>
                  </a:cubicBezTo>
                  <a:cubicBezTo>
                    <a:pt x="1416050" y="8467"/>
                    <a:pt x="1864783" y="1873250"/>
                    <a:pt x="2324100" y="1866900"/>
                  </a:cubicBezTo>
                  <a:cubicBezTo>
                    <a:pt x="2783417" y="1860550"/>
                    <a:pt x="3784600" y="0"/>
                    <a:pt x="3784600" y="0"/>
                  </a:cubicBezTo>
                  <a:lnTo>
                    <a:pt x="3784600" y="0"/>
                  </a:lnTo>
                </a:path>
              </a:pathLst>
            </a:custGeom>
            <a:ln>
              <a:solidFill>
                <a:schemeClr val="bg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1" name="Straight Arrow Connector 60"/>
            <xdr:cNvCxnSpPr/>
          </xdr:nvCxnSpPr>
          <xdr:spPr>
            <a:xfrm>
              <a:off x="3706018" y="3962400"/>
              <a:ext cx="4140994" cy="0"/>
            </a:xfrm>
            <a:prstGeom prst="straightConnector1">
              <a:avLst/>
            </a:prstGeom>
            <a:ln>
              <a:solidFill>
                <a:schemeClr val="bg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2" name="Straight Arrow Connector 61"/>
            <xdr:cNvCxnSpPr/>
          </xdr:nvCxnSpPr>
          <xdr:spPr>
            <a:xfrm flipV="1">
              <a:off x="3706018" y="1828800"/>
              <a:ext cx="0" cy="2133600"/>
            </a:xfrm>
            <a:prstGeom prst="straightConnector1">
              <a:avLst/>
            </a:prstGeom>
            <a:ln>
              <a:solidFill>
                <a:schemeClr val="bg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Oval 62"/>
            <xdr:cNvSpPr/>
          </xdr:nvSpPr>
          <xdr:spPr>
            <a:xfrm>
              <a:off x="3884612" y="2679700"/>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4" name="Oval 63"/>
            <xdr:cNvSpPr/>
          </xdr:nvSpPr>
          <xdr:spPr>
            <a:xfrm>
              <a:off x="4494212" y="1752600"/>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5" name="Oval 64"/>
            <xdr:cNvSpPr/>
          </xdr:nvSpPr>
          <xdr:spPr>
            <a:xfrm>
              <a:off x="5169130" y="2650672"/>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6" name="Oval 65"/>
            <xdr:cNvSpPr/>
          </xdr:nvSpPr>
          <xdr:spPr>
            <a:xfrm>
              <a:off x="5920241" y="3363686"/>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 name="Oval 66"/>
            <xdr:cNvSpPr/>
          </xdr:nvSpPr>
          <xdr:spPr>
            <a:xfrm>
              <a:off x="6682241" y="2694214"/>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8" name="Oval 67"/>
            <xdr:cNvSpPr/>
          </xdr:nvSpPr>
          <xdr:spPr>
            <a:xfrm>
              <a:off x="7335384" y="1796143"/>
              <a:ext cx="533400" cy="533400"/>
            </a:xfrm>
            <a:prstGeom prst="ellipse">
              <a:avLst/>
            </a:prstGeom>
            <a:solidFill>
              <a:srgbClr val="471A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9" name="TextBox 11"/>
            <xdr:cNvSpPr txBox="1"/>
          </xdr:nvSpPr>
          <xdr:spPr>
            <a:xfrm rot="16200000">
              <a:off x="3161825" y="2802683"/>
              <a:ext cx="808174" cy="2802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rPr>
                <a:t>Volume</a:t>
              </a:r>
            </a:p>
          </xdr:txBody>
        </xdr:sp>
        <xdr:sp macro="" textlink="">
          <xdr:nvSpPr>
            <xdr:cNvPr id="70" name="TextBox 20"/>
            <xdr:cNvSpPr txBox="1"/>
          </xdr:nvSpPr>
          <xdr:spPr>
            <a:xfrm>
              <a:off x="3883024" y="3962400"/>
              <a:ext cx="357790"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0%</a:t>
              </a:r>
            </a:p>
          </xdr:txBody>
        </xdr:sp>
        <xdr:sp macro="" textlink="">
          <xdr:nvSpPr>
            <xdr:cNvPr id="71" name="TextBox 21"/>
            <xdr:cNvSpPr txBox="1"/>
          </xdr:nvSpPr>
          <xdr:spPr>
            <a:xfrm>
              <a:off x="4524754" y="3962400"/>
              <a:ext cx="429926"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25%</a:t>
              </a:r>
            </a:p>
          </xdr:txBody>
        </xdr:sp>
        <xdr:sp macro="" textlink="">
          <xdr:nvSpPr>
            <xdr:cNvPr id="72" name="TextBox 22"/>
            <xdr:cNvSpPr txBox="1"/>
          </xdr:nvSpPr>
          <xdr:spPr>
            <a:xfrm>
              <a:off x="5238620" y="3962400"/>
              <a:ext cx="429926"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50%</a:t>
              </a:r>
            </a:p>
          </xdr:txBody>
        </xdr:sp>
        <xdr:sp macro="" textlink="">
          <xdr:nvSpPr>
            <xdr:cNvPr id="73" name="TextBox 23"/>
            <xdr:cNvSpPr txBox="1"/>
          </xdr:nvSpPr>
          <xdr:spPr>
            <a:xfrm>
              <a:off x="5952486" y="3962400"/>
              <a:ext cx="429926"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75%</a:t>
              </a:r>
            </a:p>
          </xdr:txBody>
        </xdr:sp>
        <xdr:sp macro="" textlink="">
          <xdr:nvSpPr>
            <xdr:cNvPr id="74" name="TextBox 24"/>
            <xdr:cNvSpPr txBox="1"/>
          </xdr:nvSpPr>
          <xdr:spPr>
            <a:xfrm>
              <a:off x="6666352" y="3962400"/>
              <a:ext cx="429926"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90%</a:t>
              </a:r>
            </a:p>
          </xdr:txBody>
        </xdr:sp>
        <xdr:sp macro="" textlink="">
          <xdr:nvSpPr>
            <xdr:cNvPr id="75" name="TextBox 25"/>
            <xdr:cNvSpPr txBox="1"/>
          </xdr:nvSpPr>
          <xdr:spPr>
            <a:xfrm>
              <a:off x="7380218" y="3962400"/>
              <a:ext cx="502061"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bg1"/>
                  </a:solidFill>
                </a:rPr>
                <a:t>100%</a:t>
              </a:r>
            </a:p>
          </xdr:txBody>
        </xdr:sp>
      </xdr:grpSp>
      <xdr:sp macro="" textlink="Forecast_Pivot!$A$7">
        <xdr:nvSpPr>
          <xdr:cNvPr id="85" name="TextBox 84"/>
          <xdr:cNvSpPr txBox="1"/>
        </xdr:nvSpPr>
        <xdr:spPr>
          <a:xfrm>
            <a:off x="7028995" y="2681514"/>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341787-8AEF-454C-9117-B1D9F3FE8787}" type="TxLink">
              <a:rPr lang="en-US" sz="1200" b="1">
                <a:solidFill>
                  <a:schemeClr val="bg1"/>
                </a:solidFill>
              </a:rPr>
              <a:pPr/>
              <a:t>345K</a:t>
            </a:fld>
            <a:endParaRPr lang="en-US" sz="1200" b="1">
              <a:solidFill>
                <a:schemeClr val="bg1"/>
              </a:solidFill>
            </a:endParaRPr>
          </a:p>
        </xdr:txBody>
      </xdr:sp>
      <xdr:sp macro="" textlink="Forecast_Pivot!$D$7">
        <xdr:nvSpPr>
          <xdr:cNvPr id="86" name="TextBox 85"/>
          <xdr:cNvSpPr txBox="1"/>
        </xdr:nvSpPr>
        <xdr:spPr>
          <a:xfrm>
            <a:off x="7649916" y="1734459"/>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FB963BA-610C-4810-8403-CBE9E043525C}" type="TxLink">
              <a:rPr lang="en-US" sz="1200" b="1">
                <a:solidFill>
                  <a:schemeClr val="bg1"/>
                </a:solidFill>
              </a:rPr>
              <a:pPr/>
              <a:t>473K</a:t>
            </a:fld>
            <a:endParaRPr lang="en-US" sz="1200" b="1">
              <a:solidFill>
                <a:schemeClr val="bg1"/>
              </a:solidFill>
            </a:endParaRPr>
          </a:p>
        </xdr:txBody>
      </xdr:sp>
      <xdr:sp macro="" textlink="Forecast_Pivot!$G$7">
        <xdr:nvSpPr>
          <xdr:cNvPr id="87" name="TextBox 86"/>
          <xdr:cNvSpPr txBox="1"/>
        </xdr:nvSpPr>
        <xdr:spPr>
          <a:xfrm>
            <a:off x="8336151" y="2659742"/>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5F47AF5-9E59-4948-8976-8DC8CBA79E69}" type="TxLink">
              <a:rPr lang="en-US" sz="1200" b="1">
                <a:solidFill>
                  <a:schemeClr val="bg1"/>
                </a:solidFill>
              </a:rPr>
              <a:pPr/>
              <a:t>598K</a:t>
            </a:fld>
            <a:endParaRPr lang="en-US" sz="1200" b="1">
              <a:solidFill>
                <a:schemeClr val="bg1"/>
              </a:solidFill>
            </a:endParaRPr>
          </a:p>
        </xdr:txBody>
      </xdr:sp>
      <xdr:sp macro="" textlink="Forecast_Pivot!$J$7">
        <xdr:nvSpPr>
          <xdr:cNvPr id="88" name="TextBox 87"/>
          <xdr:cNvSpPr txBox="1"/>
        </xdr:nvSpPr>
        <xdr:spPr>
          <a:xfrm>
            <a:off x="9076817" y="3367314"/>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060A252-D2B0-440F-97F5-736BC9FF21A1}" type="TxLink">
              <a:rPr lang="en-US" sz="1200" b="1">
                <a:solidFill>
                  <a:schemeClr val="bg1"/>
                </a:solidFill>
              </a:rPr>
              <a:pPr/>
              <a:t>396K</a:t>
            </a:fld>
            <a:endParaRPr lang="en-US" sz="1200" b="1">
              <a:solidFill>
                <a:schemeClr val="bg1"/>
              </a:solidFill>
            </a:endParaRPr>
          </a:p>
        </xdr:txBody>
      </xdr:sp>
      <xdr:sp macro="" textlink="Forecast_Pivot!$M$7">
        <xdr:nvSpPr>
          <xdr:cNvPr id="89" name="TextBox 88"/>
          <xdr:cNvSpPr txBox="1"/>
        </xdr:nvSpPr>
        <xdr:spPr>
          <a:xfrm>
            <a:off x="9839252" y="2692400"/>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75E993C-B2CA-444A-A404-8AEADE1ABA8C}" type="TxLink">
              <a:rPr lang="en-US" sz="1200" b="1">
                <a:solidFill>
                  <a:schemeClr val="bg1"/>
                </a:solidFill>
              </a:rPr>
              <a:pPr/>
              <a:t>325K</a:t>
            </a:fld>
            <a:endParaRPr lang="en-US" sz="1200" b="1">
              <a:solidFill>
                <a:schemeClr val="bg1"/>
              </a:solidFill>
            </a:endParaRPr>
          </a:p>
        </xdr:txBody>
      </xdr:sp>
      <xdr:sp macro="" textlink="Forecast_Pivot!$P$7">
        <xdr:nvSpPr>
          <xdr:cNvPr id="90" name="TextBox 89"/>
          <xdr:cNvSpPr txBox="1"/>
        </xdr:nvSpPr>
        <xdr:spPr>
          <a:xfrm>
            <a:off x="10492830" y="1778000"/>
            <a:ext cx="502766" cy="28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64DD5FF-4C6B-492E-B7BD-FA3EEF6C03B9}" type="TxLink">
              <a:rPr lang="en-US" sz="1200" b="1">
                <a:solidFill>
                  <a:schemeClr val="bg1"/>
                </a:solidFill>
              </a:rPr>
              <a:pPr/>
              <a:t>229K</a:t>
            </a:fld>
            <a:endParaRPr lang="en-US" sz="1200" b="1">
              <a:solidFill>
                <a:schemeClr val="bg1"/>
              </a:solidFill>
            </a:endParaRPr>
          </a:p>
        </xdr:txBody>
      </xdr:sp>
    </xdr:grpSp>
    <xdr:clientData/>
  </xdr:twoCellAnchor>
  <xdr:twoCellAnchor editAs="oneCell">
    <xdr:from>
      <xdr:col>18</xdr:col>
      <xdr:colOff>596535</xdr:colOff>
      <xdr:row>9</xdr:row>
      <xdr:rowOff>48893</xdr:rowOff>
    </xdr:from>
    <xdr:to>
      <xdr:col>21</xdr:col>
      <xdr:colOff>203200</xdr:colOff>
      <xdr:row>47</xdr:row>
      <xdr:rowOff>79375</xdr:rowOff>
    </xdr:to>
    <mc:AlternateContent xmlns:mc="http://schemas.openxmlformats.org/markup-compatibility/2006" xmlns:a14="http://schemas.microsoft.com/office/drawing/2010/main">
      <mc:Choice Requires="a14">
        <xdr:graphicFrame macro="">
          <xdr:nvGraphicFramePr>
            <xdr:cNvPr id="92" name="Sales Manager Name 2"/>
            <xdr:cNvGraphicFramePr/>
          </xdr:nvGraphicFramePr>
          <xdr:xfrm>
            <a:off x="0" y="0"/>
            <a:ext cx="0" cy="0"/>
          </xdr:xfrm>
          <a:graphic>
            <a:graphicData uri="http://schemas.microsoft.com/office/drawing/2010/slicer">
              <sle:slicer xmlns:sle="http://schemas.microsoft.com/office/drawing/2010/slicer" name="Sales Manager Name 2"/>
            </a:graphicData>
          </a:graphic>
        </xdr:graphicFrame>
      </mc:Choice>
      <mc:Fallback xmlns="">
        <xdr:sp macro="" textlink="">
          <xdr:nvSpPr>
            <xdr:cNvPr id="0" name=""/>
            <xdr:cNvSpPr>
              <a:spLocks noTextEdit="1"/>
            </xdr:cNvSpPr>
          </xdr:nvSpPr>
          <xdr:spPr>
            <a:xfrm>
              <a:off x="11569335" y="1677668"/>
              <a:ext cx="1435465" cy="69075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596537</xdr:colOff>
      <xdr:row>0</xdr:row>
      <xdr:rowOff>25401</xdr:rowOff>
    </xdr:from>
    <xdr:to>
      <xdr:col>21</xdr:col>
      <xdr:colOff>203200</xdr:colOff>
      <xdr:row>8</xdr:row>
      <xdr:rowOff>171451</xdr:rowOff>
    </xdr:to>
    <mc:AlternateContent xmlns:mc="http://schemas.openxmlformats.org/markup-compatibility/2006" xmlns:a14="http://schemas.microsoft.com/office/drawing/2010/main">
      <mc:Choice Requires="a14">
        <xdr:graphicFrame macro="">
          <xdr:nvGraphicFramePr>
            <xdr:cNvPr id="93" name="Sales Director 2"/>
            <xdr:cNvGraphicFramePr/>
          </xdr:nvGraphicFramePr>
          <xdr:xfrm>
            <a:off x="0" y="0"/>
            <a:ext cx="0" cy="0"/>
          </xdr:xfrm>
          <a:graphic>
            <a:graphicData uri="http://schemas.microsoft.com/office/drawing/2010/slicer">
              <sle:slicer xmlns:sle="http://schemas.microsoft.com/office/drawing/2010/slicer" name="Sales Director 2"/>
            </a:graphicData>
          </a:graphic>
        </xdr:graphicFrame>
      </mc:Choice>
      <mc:Fallback xmlns="">
        <xdr:sp macro="" textlink="">
          <xdr:nvSpPr>
            <xdr:cNvPr id="0" name=""/>
            <xdr:cNvSpPr>
              <a:spLocks noTextEdit="1"/>
            </xdr:cNvSpPr>
          </xdr:nvSpPr>
          <xdr:spPr>
            <a:xfrm>
              <a:off x="11569337" y="25401"/>
              <a:ext cx="1435463" cy="1593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556260</xdr:colOff>
      <xdr:row>5</xdr:row>
      <xdr:rowOff>85997</xdr:rowOff>
    </xdr:from>
    <xdr:to>
      <xdr:col>18</xdr:col>
      <xdr:colOff>525780</xdr:colOff>
      <xdr:row>8</xdr:row>
      <xdr:rowOff>175260</xdr:rowOff>
    </xdr:to>
    <mc:AlternateContent xmlns:mc="http://schemas.openxmlformats.org/markup-compatibility/2006" xmlns:a14="http://schemas.microsoft.com/office/drawing/2010/main">
      <mc:Choice Requires="a14">
        <xdr:graphicFrame macro="">
          <xdr:nvGraphicFramePr>
            <xdr:cNvPr id="94"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042660" y="990872"/>
              <a:ext cx="5455920" cy="6321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560614</xdr:colOff>
      <xdr:row>9</xdr:row>
      <xdr:rowOff>18523</xdr:rowOff>
    </xdr:from>
    <xdr:to>
      <xdr:col>10</xdr:col>
      <xdr:colOff>141517</xdr:colOff>
      <xdr:row>47</xdr:row>
      <xdr:rowOff>88900</xdr:rowOff>
    </xdr:to>
    <xdr:grpSp>
      <xdr:nvGrpSpPr>
        <xdr:cNvPr id="49" name="Group 48"/>
        <xdr:cNvGrpSpPr/>
      </xdr:nvGrpSpPr>
      <xdr:grpSpPr>
        <a:xfrm>
          <a:off x="4218214" y="1647298"/>
          <a:ext cx="2019303" cy="6947427"/>
          <a:chOff x="4218214" y="1639505"/>
          <a:chExt cx="2019303" cy="6915134"/>
        </a:xfrm>
      </xdr:grpSpPr>
      <xdr:cxnSp macro="">
        <xdr:nvCxnSpPr>
          <xdr:cNvPr id="55" name="Straight Connector 54"/>
          <xdr:cNvCxnSpPr/>
        </xdr:nvCxnSpPr>
        <xdr:spPr>
          <a:xfrm flipH="1">
            <a:off x="6235700" y="1639505"/>
            <a:ext cx="1817" cy="6915134"/>
          </a:xfrm>
          <a:prstGeom prst="line">
            <a:avLst/>
          </a:prstGeom>
          <a:ln w="571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xdr:cNvCxnSpPr/>
        </xdr:nvCxnSpPr>
        <xdr:spPr>
          <a:xfrm flipH="1">
            <a:off x="4218214" y="1658064"/>
            <a:ext cx="5443" cy="1440874"/>
          </a:xfrm>
          <a:prstGeom prst="line">
            <a:avLst/>
          </a:prstGeom>
          <a:ln w="5715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252637</xdr:colOff>
      <xdr:row>29</xdr:row>
      <xdr:rowOff>4876</xdr:rowOff>
    </xdr:from>
    <xdr:to>
      <xdr:col>13</xdr:col>
      <xdr:colOff>39277</xdr:colOff>
      <xdr:row>41</xdr:row>
      <xdr:rowOff>76842</xdr:rowOff>
    </xdr:to>
    <xdr:grpSp>
      <xdr:nvGrpSpPr>
        <xdr:cNvPr id="37" name="Group 36"/>
        <xdr:cNvGrpSpPr/>
      </xdr:nvGrpSpPr>
      <xdr:grpSpPr>
        <a:xfrm>
          <a:off x="6348637" y="5253151"/>
          <a:ext cx="1615440" cy="2243666"/>
          <a:chOff x="6386737" y="5367451"/>
          <a:chExt cx="1615440" cy="2243666"/>
        </a:xfrm>
      </xdr:grpSpPr>
      <xdr:sp macro="" textlink="Customer_Pivot!$A$5">
        <xdr:nvSpPr>
          <xdr:cNvPr id="194" name="TextBox 193"/>
          <xdr:cNvSpPr txBox="1">
            <a:spLocks noChangeAspect="1"/>
          </xdr:cNvSpPr>
        </xdr:nvSpPr>
        <xdr:spPr>
          <a:xfrm>
            <a:off x="6386737" y="5367451"/>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ECDA4F6-040D-4B0D-9FE7-FDCFECD83D46}" type="TxLink">
              <a:rPr lang="en-US" sz="1100">
                <a:solidFill>
                  <a:schemeClr val="bg1"/>
                </a:solidFill>
              </a:rPr>
              <a:pPr algn="l"/>
              <a:t>Samsung Electronics Canada Inc.</a:t>
            </a:fld>
            <a:endParaRPr lang="en-US" sz="1100">
              <a:solidFill>
                <a:schemeClr val="bg1"/>
              </a:solidFill>
            </a:endParaRPr>
          </a:p>
        </xdr:txBody>
      </xdr:sp>
      <xdr:sp macro="" textlink="Customer_Pivot!$B$5">
        <xdr:nvSpPr>
          <xdr:cNvPr id="195" name="TextBox 194"/>
          <xdr:cNvSpPr txBox="1">
            <a:spLocks noChangeAspect="1"/>
          </xdr:cNvSpPr>
        </xdr:nvSpPr>
        <xdr:spPr>
          <a:xfrm>
            <a:off x="7666897" y="5367455"/>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8480D4A-88FF-4BCA-8D2A-C607E86E7330}" type="TxLink">
              <a:rPr lang="en-US" sz="1100">
                <a:solidFill>
                  <a:schemeClr val="bg1"/>
                </a:solidFill>
              </a:rPr>
              <a:pPr algn="ctr"/>
              <a:t>13K</a:t>
            </a:fld>
            <a:endParaRPr lang="en-US" sz="1100">
              <a:solidFill>
                <a:schemeClr val="bg1"/>
              </a:solidFill>
            </a:endParaRPr>
          </a:p>
        </xdr:txBody>
      </xdr:sp>
      <xdr:sp macro="" textlink="Customer_Pivot!$A$6">
        <xdr:nvSpPr>
          <xdr:cNvPr id="196" name="TextBox 195"/>
          <xdr:cNvSpPr txBox="1">
            <a:spLocks noChangeAspect="1"/>
          </xdr:cNvSpPr>
        </xdr:nvSpPr>
        <xdr:spPr>
          <a:xfrm>
            <a:off x="6386737" y="559181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732D491-6669-4640-BD9A-ABB8BFF60436}" type="TxLink">
              <a:rPr lang="en-US" sz="1100">
                <a:solidFill>
                  <a:schemeClr val="bg1"/>
                </a:solidFill>
              </a:rPr>
              <a:pPr algn="l"/>
              <a:t>BC Public Service</a:t>
            </a:fld>
            <a:endParaRPr lang="en-US" sz="1100">
              <a:solidFill>
                <a:schemeClr val="bg1"/>
              </a:solidFill>
            </a:endParaRPr>
          </a:p>
        </xdr:txBody>
      </xdr:sp>
      <xdr:sp macro="" textlink="Customer_Pivot!$B$6">
        <xdr:nvSpPr>
          <xdr:cNvPr id="197" name="TextBox 196"/>
          <xdr:cNvSpPr txBox="1">
            <a:spLocks noChangeAspect="1"/>
          </xdr:cNvSpPr>
        </xdr:nvSpPr>
        <xdr:spPr>
          <a:xfrm>
            <a:off x="7666897" y="559182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D6B0D99-A8CC-4B67-8C1E-5329FE16B36A}" type="TxLink">
              <a:rPr lang="en-US" sz="1100">
                <a:solidFill>
                  <a:schemeClr val="bg1"/>
                </a:solidFill>
              </a:rPr>
              <a:pPr algn="ctr"/>
              <a:t>13K</a:t>
            </a:fld>
            <a:endParaRPr lang="en-US" sz="1100">
              <a:solidFill>
                <a:schemeClr val="bg1"/>
              </a:solidFill>
            </a:endParaRPr>
          </a:p>
        </xdr:txBody>
      </xdr:sp>
      <xdr:sp macro="" textlink="Customer_Pivot!$A$7">
        <xdr:nvSpPr>
          <xdr:cNvPr id="198" name="TextBox 197"/>
          <xdr:cNvSpPr txBox="1">
            <a:spLocks noChangeAspect="1"/>
          </xdr:cNvSpPr>
        </xdr:nvSpPr>
        <xdr:spPr>
          <a:xfrm>
            <a:off x="6386737" y="5816184"/>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D9DE57C-2269-4412-8410-DDB5BA94B879}" type="TxLink">
              <a:rPr lang="en-US" sz="1100">
                <a:solidFill>
                  <a:schemeClr val="bg1"/>
                </a:solidFill>
              </a:rPr>
              <a:pPr algn="l"/>
              <a:t>Hatch Ltd.</a:t>
            </a:fld>
            <a:endParaRPr lang="en-US" sz="1100">
              <a:solidFill>
                <a:schemeClr val="bg1"/>
              </a:solidFill>
            </a:endParaRPr>
          </a:p>
        </xdr:txBody>
      </xdr:sp>
      <xdr:sp macro="" textlink="Customer_Pivot!$B$7">
        <xdr:nvSpPr>
          <xdr:cNvPr id="199" name="TextBox 198"/>
          <xdr:cNvSpPr txBox="1">
            <a:spLocks noChangeAspect="1"/>
          </xdr:cNvSpPr>
        </xdr:nvSpPr>
        <xdr:spPr>
          <a:xfrm>
            <a:off x="7666897" y="5816188"/>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E0044CE-25CB-410C-8726-0513D2EF44D9}" type="TxLink">
              <a:rPr lang="en-US" sz="1100">
                <a:solidFill>
                  <a:schemeClr val="bg1"/>
                </a:solidFill>
              </a:rPr>
              <a:pPr algn="ctr"/>
              <a:t>13K</a:t>
            </a:fld>
            <a:endParaRPr lang="en-US" sz="1100">
              <a:solidFill>
                <a:schemeClr val="bg1"/>
              </a:solidFill>
            </a:endParaRPr>
          </a:p>
        </xdr:txBody>
      </xdr:sp>
      <xdr:sp macro="" textlink="Customer_Pivot!$A$8">
        <xdr:nvSpPr>
          <xdr:cNvPr id="200" name="TextBox 199"/>
          <xdr:cNvSpPr txBox="1">
            <a:spLocks noChangeAspect="1"/>
          </xdr:cNvSpPr>
        </xdr:nvSpPr>
        <xdr:spPr>
          <a:xfrm>
            <a:off x="6386737" y="6040551"/>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9701850-CE3E-4852-B8C8-F31F77548D46}" type="TxLink">
              <a:rPr lang="en-US" sz="1100">
                <a:solidFill>
                  <a:schemeClr val="bg1"/>
                </a:solidFill>
              </a:rPr>
              <a:pPr algn="l"/>
              <a:t>Bell Canada</a:t>
            </a:fld>
            <a:endParaRPr lang="en-US" sz="1100">
              <a:solidFill>
                <a:schemeClr val="bg1"/>
              </a:solidFill>
            </a:endParaRPr>
          </a:p>
        </xdr:txBody>
      </xdr:sp>
      <xdr:sp macro="" textlink="Customer_Pivot!$B$8">
        <xdr:nvSpPr>
          <xdr:cNvPr id="201" name="TextBox 200"/>
          <xdr:cNvSpPr txBox="1">
            <a:spLocks noChangeAspect="1"/>
          </xdr:cNvSpPr>
        </xdr:nvSpPr>
        <xdr:spPr>
          <a:xfrm>
            <a:off x="7666897" y="6040555"/>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AF2A120-42E7-4221-8E39-3E16F7D9D732}" type="TxLink">
              <a:rPr lang="en-US" sz="1100">
                <a:solidFill>
                  <a:schemeClr val="bg1"/>
                </a:solidFill>
              </a:rPr>
              <a:pPr algn="ctr"/>
              <a:t>13K</a:t>
            </a:fld>
            <a:endParaRPr lang="en-US" sz="1100">
              <a:solidFill>
                <a:schemeClr val="bg1"/>
              </a:solidFill>
            </a:endParaRPr>
          </a:p>
        </xdr:txBody>
      </xdr:sp>
      <xdr:sp macro="" textlink="Customer_Pivot!$A$9">
        <xdr:nvSpPr>
          <xdr:cNvPr id="202" name="TextBox 201"/>
          <xdr:cNvSpPr txBox="1">
            <a:spLocks noChangeAspect="1"/>
          </xdr:cNvSpPr>
        </xdr:nvSpPr>
        <xdr:spPr>
          <a:xfrm>
            <a:off x="6386737" y="626491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ACC6813-A51F-4934-988D-5765FF4258A6}" type="TxLink">
              <a:rPr lang="en-US" sz="1100">
                <a:solidFill>
                  <a:schemeClr val="bg1"/>
                </a:solidFill>
              </a:rPr>
              <a:pPr algn="l"/>
              <a:t>ResMed Halifax ULC</a:t>
            </a:fld>
            <a:endParaRPr lang="en-US" sz="1100">
              <a:solidFill>
                <a:schemeClr val="bg1"/>
              </a:solidFill>
            </a:endParaRPr>
          </a:p>
        </xdr:txBody>
      </xdr:sp>
      <xdr:sp macro="" textlink="Customer_Pivot!$B$9">
        <xdr:nvSpPr>
          <xdr:cNvPr id="203" name="TextBox 202"/>
          <xdr:cNvSpPr txBox="1">
            <a:spLocks noChangeAspect="1"/>
          </xdr:cNvSpPr>
        </xdr:nvSpPr>
        <xdr:spPr>
          <a:xfrm>
            <a:off x="7666897" y="626492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886D704-FB8C-41E3-9C71-A2D9EC62AEBD}" type="TxLink">
              <a:rPr lang="en-US" sz="1100">
                <a:solidFill>
                  <a:schemeClr val="bg1"/>
                </a:solidFill>
              </a:rPr>
              <a:pPr algn="ctr"/>
              <a:t>12K</a:t>
            </a:fld>
            <a:endParaRPr lang="en-US" sz="1100">
              <a:solidFill>
                <a:schemeClr val="bg1"/>
              </a:solidFill>
            </a:endParaRPr>
          </a:p>
        </xdr:txBody>
      </xdr:sp>
      <xdr:sp macro="" textlink="Customer_Pivot!$A$10">
        <xdr:nvSpPr>
          <xdr:cNvPr id="204" name="TextBox 203"/>
          <xdr:cNvSpPr txBox="1">
            <a:spLocks noChangeAspect="1"/>
          </xdr:cNvSpPr>
        </xdr:nvSpPr>
        <xdr:spPr>
          <a:xfrm>
            <a:off x="6386737" y="6492671"/>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6393762-D0F0-4CD5-BD48-04AC1FB620AE}" type="TxLink">
              <a:rPr lang="en-US" sz="1100">
                <a:solidFill>
                  <a:schemeClr val="bg1"/>
                </a:solidFill>
              </a:rPr>
              <a:pPr algn="l"/>
              <a:t>IG Wealth Management</a:t>
            </a:fld>
            <a:endParaRPr lang="en-US" sz="1100">
              <a:solidFill>
                <a:schemeClr val="bg1"/>
              </a:solidFill>
            </a:endParaRPr>
          </a:p>
        </xdr:txBody>
      </xdr:sp>
      <xdr:sp macro="" textlink="Customer_Pivot!$B$10">
        <xdr:nvSpPr>
          <xdr:cNvPr id="205" name="TextBox 204"/>
          <xdr:cNvSpPr txBox="1">
            <a:spLocks noChangeAspect="1"/>
          </xdr:cNvSpPr>
        </xdr:nvSpPr>
        <xdr:spPr>
          <a:xfrm>
            <a:off x="7666897" y="6487595"/>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67274AB-4D7B-4536-89C4-FC26E3D8FBF5}" type="TxLink">
              <a:rPr lang="en-US" sz="1100">
                <a:solidFill>
                  <a:schemeClr val="bg1"/>
                </a:solidFill>
              </a:rPr>
              <a:pPr algn="ctr"/>
              <a:t>11K</a:t>
            </a:fld>
            <a:endParaRPr lang="en-US" sz="1100">
              <a:solidFill>
                <a:schemeClr val="bg1"/>
              </a:solidFill>
            </a:endParaRPr>
          </a:p>
        </xdr:txBody>
      </xdr:sp>
      <xdr:sp macro="" textlink="Customer_Pivot!$A$12">
        <xdr:nvSpPr>
          <xdr:cNvPr id="206" name="TextBox 205"/>
          <xdr:cNvSpPr txBox="1">
            <a:spLocks noChangeAspect="1"/>
          </xdr:cNvSpPr>
        </xdr:nvSpPr>
        <xdr:spPr>
          <a:xfrm>
            <a:off x="6386737" y="6941404"/>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5FFF049-34A7-483E-979F-15FA0D6272DB}" type="TxLink">
              <a:rPr lang="en-US" sz="1100">
                <a:solidFill>
                  <a:schemeClr val="bg1"/>
                </a:solidFill>
              </a:rPr>
              <a:pPr algn="l"/>
              <a:t>Manulife</a:t>
            </a:fld>
            <a:endParaRPr lang="en-US" sz="1100">
              <a:solidFill>
                <a:schemeClr val="bg1"/>
              </a:solidFill>
            </a:endParaRPr>
          </a:p>
        </xdr:txBody>
      </xdr:sp>
      <xdr:sp macro="" textlink="Customer_Pivot!$A$13">
        <xdr:nvSpPr>
          <xdr:cNvPr id="207" name="TextBox 206"/>
          <xdr:cNvSpPr txBox="1">
            <a:spLocks noChangeAspect="1"/>
          </xdr:cNvSpPr>
        </xdr:nvSpPr>
        <xdr:spPr>
          <a:xfrm>
            <a:off x="6386737" y="7165771"/>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03D70F6-1CC0-4031-8942-E0DC2647350C}" type="TxLink">
              <a:rPr lang="en-US" sz="1100">
                <a:solidFill>
                  <a:schemeClr val="bg1"/>
                </a:solidFill>
              </a:rPr>
              <a:pPr algn="l"/>
              <a:t>GlaxoSmithKline Inc. / GSK</a:t>
            </a:fld>
            <a:endParaRPr lang="en-US" sz="1100">
              <a:solidFill>
                <a:schemeClr val="bg1"/>
              </a:solidFill>
            </a:endParaRPr>
          </a:p>
        </xdr:txBody>
      </xdr:sp>
      <xdr:sp macro="" textlink="Customer_Pivot!$B$12">
        <xdr:nvSpPr>
          <xdr:cNvPr id="208" name="TextBox 207"/>
          <xdr:cNvSpPr txBox="1">
            <a:spLocks noChangeAspect="1"/>
          </xdr:cNvSpPr>
        </xdr:nvSpPr>
        <xdr:spPr>
          <a:xfrm>
            <a:off x="7666897" y="6941408"/>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763648D-5AF4-495B-95D3-46F37EC40ABD}" type="TxLink">
              <a:rPr lang="en-US" sz="1100">
                <a:solidFill>
                  <a:schemeClr val="bg1"/>
                </a:solidFill>
              </a:rPr>
              <a:pPr algn="ctr"/>
              <a:t>11K</a:t>
            </a:fld>
            <a:endParaRPr lang="en-US" sz="1100">
              <a:solidFill>
                <a:schemeClr val="bg1"/>
              </a:solidFill>
            </a:endParaRPr>
          </a:p>
        </xdr:txBody>
      </xdr:sp>
      <xdr:sp macro="" textlink="Customer_Pivot!$A$14">
        <xdr:nvSpPr>
          <xdr:cNvPr id="209" name="TextBox 208"/>
          <xdr:cNvSpPr txBox="1">
            <a:spLocks noChangeAspect="1"/>
          </xdr:cNvSpPr>
        </xdr:nvSpPr>
        <xdr:spPr>
          <a:xfrm>
            <a:off x="6386737" y="739013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20A0F0C-76E4-4961-BF21-0905F537F551}" type="TxLink">
              <a:rPr lang="en-US" sz="1100">
                <a:solidFill>
                  <a:schemeClr val="bg1"/>
                </a:solidFill>
              </a:rPr>
              <a:pPr algn="l"/>
              <a:t>Kellogg Canada Inc.</a:t>
            </a:fld>
            <a:endParaRPr lang="en-US" sz="1100">
              <a:solidFill>
                <a:schemeClr val="bg1"/>
              </a:solidFill>
            </a:endParaRPr>
          </a:p>
        </xdr:txBody>
      </xdr:sp>
      <xdr:sp macro="" textlink="Customer_Pivot!$B$13">
        <xdr:nvSpPr>
          <xdr:cNvPr id="210" name="TextBox 209"/>
          <xdr:cNvSpPr txBox="1">
            <a:spLocks noChangeAspect="1"/>
          </xdr:cNvSpPr>
        </xdr:nvSpPr>
        <xdr:spPr>
          <a:xfrm>
            <a:off x="7666897" y="7165775"/>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DA53C3B-7B36-4D62-ADFF-164ED5917ED2}" type="TxLink">
              <a:rPr lang="en-US" sz="1100">
                <a:solidFill>
                  <a:schemeClr val="bg1"/>
                </a:solidFill>
              </a:rPr>
              <a:pPr algn="ctr"/>
              <a:t>10K</a:t>
            </a:fld>
            <a:endParaRPr lang="en-US" sz="1100">
              <a:solidFill>
                <a:schemeClr val="bg1"/>
              </a:solidFill>
            </a:endParaRPr>
          </a:p>
        </xdr:txBody>
      </xdr:sp>
      <xdr:sp macro="" textlink="Customer_Pivot!$A$11">
        <xdr:nvSpPr>
          <xdr:cNvPr id="211" name="TextBox 210"/>
          <xdr:cNvSpPr txBox="1">
            <a:spLocks noChangeAspect="1"/>
          </xdr:cNvSpPr>
        </xdr:nvSpPr>
        <xdr:spPr>
          <a:xfrm>
            <a:off x="6386737" y="6717037"/>
            <a:ext cx="127508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44558E7-13D7-4693-976E-303394BF141E}" type="TxLink">
              <a:rPr lang="en-US" sz="1100">
                <a:solidFill>
                  <a:schemeClr val="bg1"/>
                </a:solidFill>
              </a:rPr>
              <a:pPr algn="l"/>
              <a:t>Export Development Canada</a:t>
            </a:fld>
            <a:endParaRPr lang="en-US" sz="1100">
              <a:solidFill>
                <a:schemeClr val="bg1"/>
              </a:solidFill>
            </a:endParaRPr>
          </a:p>
        </xdr:txBody>
      </xdr:sp>
      <xdr:sp macro="" textlink="Customer_Pivot!$B$14">
        <xdr:nvSpPr>
          <xdr:cNvPr id="212" name="TextBox 211"/>
          <xdr:cNvSpPr txBox="1">
            <a:spLocks noChangeAspect="1"/>
          </xdr:cNvSpPr>
        </xdr:nvSpPr>
        <xdr:spPr>
          <a:xfrm>
            <a:off x="7666897" y="739014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DB3084C-8637-4946-8B08-2C8DF50EA975}" type="TxLink">
              <a:rPr lang="en-US" sz="1100">
                <a:solidFill>
                  <a:schemeClr val="bg1"/>
                </a:solidFill>
              </a:rPr>
              <a:pPr algn="ctr"/>
              <a:t>10K</a:t>
            </a:fld>
            <a:endParaRPr lang="en-US" sz="1100">
              <a:solidFill>
                <a:schemeClr val="bg1"/>
              </a:solidFill>
            </a:endParaRPr>
          </a:p>
        </xdr:txBody>
      </xdr:sp>
      <xdr:sp macro="" textlink="Customer_Pivot!$B$11">
        <xdr:nvSpPr>
          <xdr:cNvPr id="213" name="TextBox 212"/>
          <xdr:cNvSpPr txBox="1">
            <a:spLocks noChangeAspect="1"/>
          </xdr:cNvSpPr>
        </xdr:nvSpPr>
        <xdr:spPr>
          <a:xfrm>
            <a:off x="7664357" y="671704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618ADEA7-A268-46D8-A897-F696E2A047DE}" type="TxLink">
              <a:rPr lang="en-US" sz="1100">
                <a:solidFill>
                  <a:schemeClr val="bg1"/>
                </a:solidFill>
              </a:rPr>
              <a:pPr algn="ctr"/>
              <a:t>11K</a:t>
            </a:fld>
            <a:endParaRPr lang="en-US" sz="1100">
              <a:solidFill>
                <a:schemeClr val="bg1"/>
              </a:solidFill>
            </a:endParaRPr>
          </a:p>
        </xdr:txBody>
      </xdr:sp>
    </xdr:grpSp>
    <xdr:clientData/>
  </xdr:twoCellAnchor>
  <xdr:twoCellAnchor>
    <xdr:from>
      <xdr:col>13</xdr:col>
      <xdr:colOff>147862</xdr:colOff>
      <xdr:row>29</xdr:row>
      <xdr:rowOff>4876</xdr:rowOff>
    </xdr:from>
    <xdr:to>
      <xdr:col>15</xdr:col>
      <xdr:colOff>544102</xdr:colOff>
      <xdr:row>41</xdr:row>
      <xdr:rowOff>76842</xdr:rowOff>
    </xdr:to>
    <xdr:grpSp>
      <xdr:nvGrpSpPr>
        <xdr:cNvPr id="214" name="Group 213"/>
        <xdr:cNvGrpSpPr/>
      </xdr:nvGrpSpPr>
      <xdr:grpSpPr>
        <a:xfrm>
          <a:off x="8072662" y="5253151"/>
          <a:ext cx="1615440" cy="2243666"/>
          <a:chOff x="9274387" y="745067"/>
          <a:chExt cx="1615440" cy="2243666"/>
        </a:xfrm>
      </xdr:grpSpPr>
      <xdr:sp macro="" textlink="Customer_Pivot!$D$5">
        <xdr:nvSpPr>
          <xdr:cNvPr id="215" name="TextBox 214"/>
          <xdr:cNvSpPr txBox="1">
            <a:spLocks noChangeAspect="1"/>
          </xdr:cNvSpPr>
        </xdr:nvSpPr>
        <xdr:spPr>
          <a:xfrm>
            <a:off x="9274387" y="74506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B7397D8-784C-4515-B916-934ADF289BFF}" type="TxLink">
              <a:rPr lang="en-US" sz="1100">
                <a:solidFill>
                  <a:schemeClr val="bg1"/>
                </a:solidFill>
              </a:rPr>
              <a:pPr algn="l"/>
              <a:t>Medavie Inc.</a:t>
            </a:fld>
            <a:endParaRPr lang="en-US" sz="1100">
              <a:solidFill>
                <a:schemeClr val="bg1"/>
              </a:solidFill>
            </a:endParaRPr>
          </a:p>
        </xdr:txBody>
      </xdr:sp>
      <xdr:sp macro="" textlink="Customer_Pivot!$E$5">
        <xdr:nvSpPr>
          <xdr:cNvPr id="216" name="TextBox 215"/>
          <xdr:cNvSpPr txBox="1">
            <a:spLocks noChangeAspect="1"/>
          </xdr:cNvSpPr>
        </xdr:nvSpPr>
        <xdr:spPr>
          <a:xfrm>
            <a:off x="10554547" y="74507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089670B8-1D03-442E-B284-6ECB9C33A18B}" type="TxLink">
              <a:rPr lang="en-US" sz="1100">
                <a:solidFill>
                  <a:schemeClr val="bg1"/>
                </a:solidFill>
              </a:rPr>
              <a:pPr algn="ctr"/>
              <a:t>23K</a:t>
            </a:fld>
            <a:endParaRPr lang="en-US" sz="1100">
              <a:solidFill>
                <a:schemeClr val="bg1"/>
              </a:solidFill>
            </a:endParaRPr>
          </a:p>
        </xdr:txBody>
      </xdr:sp>
      <xdr:sp macro="" textlink="Customer_Pivot!$D$6">
        <xdr:nvSpPr>
          <xdr:cNvPr id="217" name="TextBox 216"/>
          <xdr:cNvSpPr txBox="1">
            <a:spLocks noChangeAspect="1"/>
          </xdr:cNvSpPr>
        </xdr:nvSpPr>
        <xdr:spPr>
          <a:xfrm>
            <a:off x="9274387" y="96943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E296BF0A-0EEE-4C25-BE2C-746CE5847F87}" type="TxLink">
              <a:rPr lang="en-US" sz="1100">
                <a:solidFill>
                  <a:schemeClr val="bg1"/>
                </a:solidFill>
              </a:rPr>
              <a:pPr algn="l"/>
              <a:t>Labatt Brewing Company Limited</a:t>
            </a:fld>
            <a:endParaRPr lang="en-US" sz="1100">
              <a:solidFill>
                <a:schemeClr val="bg1"/>
              </a:solidFill>
            </a:endParaRPr>
          </a:p>
        </xdr:txBody>
      </xdr:sp>
      <xdr:sp macro="" textlink="Customer_Pivot!$E$6">
        <xdr:nvSpPr>
          <xdr:cNvPr id="218" name="TextBox 217"/>
          <xdr:cNvSpPr txBox="1">
            <a:spLocks noChangeAspect="1"/>
          </xdr:cNvSpPr>
        </xdr:nvSpPr>
        <xdr:spPr>
          <a:xfrm>
            <a:off x="10554547" y="96943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574E363-27E2-49A4-B118-28D9C43DBB7A}" type="TxLink">
              <a:rPr lang="en-US" sz="1100">
                <a:solidFill>
                  <a:schemeClr val="bg1"/>
                </a:solidFill>
              </a:rPr>
              <a:pPr algn="ctr"/>
              <a:t>21K</a:t>
            </a:fld>
            <a:endParaRPr lang="en-US" sz="1100">
              <a:solidFill>
                <a:schemeClr val="bg1"/>
              </a:solidFill>
            </a:endParaRPr>
          </a:p>
        </xdr:txBody>
      </xdr:sp>
      <xdr:sp macro="" textlink="Customer_Pivot!$D$7">
        <xdr:nvSpPr>
          <xdr:cNvPr id="219" name="TextBox 218"/>
          <xdr:cNvSpPr txBox="1">
            <a:spLocks noChangeAspect="1"/>
          </xdr:cNvSpPr>
        </xdr:nvSpPr>
        <xdr:spPr>
          <a:xfrm>
            <a:off x="9274387" y="1193800"/>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9E577EF-11B6-41E5-A95F-2A4B72020420}" type="TxLink">
              <a:rPr lang="en-US" sz="1100">
                <a:solidFill>
                  <a:schemeClr val="bg1"/>
                </a:solidFill>
              </a:rPr>
              <a:pPr algn="l"/>
              <a:t>SAP Canada Inc.</a:t>
            </a:fld>
            <a:endParaRPr lang="en-US" sz="1100">
              <a:solidFill>
                <a:schemeClr val="bg1"/>
              </a:solidFill>
            </a:endParaRPr>
          </a:p>
        </xdr:txBody>
      </xdr:sp>
      <xdr:sp macro="" textlink="Customer_Pivot!$E$7">
        <xdr:nvSpPr>
          <xdr:cNvPr id="220" name="TextBox 219"/>
          <xdr:cNvSpPr txBox="1">
            <a:spLocks noChangeAspect="1"/>
          </xdr:cNvSpPr>
        </xdr:nvSpPr>
        <xdr:spPr>
          <a:xfrm>
            <a:off x="10554547" y="1193804"/>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0EBC48B-358F-4868-83D7-D3151AFD0ACA}" type="TxLink">
              <a:rPr lang="en-US" sz="1100">
                <a:solidFill>
                  <a:schemeClr val="bg1"/>
                </a:solidFill>
              </a:rPr>
              <a:pPr algn="ctr"/>
              <a:t>20K</a:t>
            </a:fld>
            <a:endParaRPr lang="en-US" sz="1100">
              <a:solidFill>
                <a:schemeClr val="bg1"/>
              </a:solidFill>
            </a:endParaRPr>
          </a:p>
        </xdr:txBody>
      </xdr:sp>
      <xdr:sp macro="" textlink="Customer_Pivot!$D$8">
        <xdr:nvSpPr>
          <xdr:cNvPr id="221" name="TextBox 220"/>
          <xdr:cNvSpPr txBox="1">
            <a:spLocks noChangeAspect="1"/>
          </xdr:cNvSpPr>
        </xdr:nvSpPr>
        <xdr:spPr>
          <a:xfrm>
            <a:off x="9274387" y="141816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FE33D25-F20C-4328-99B7-A5628ED1ADB0}" type="TxLink">
              <a:rPr lang="en-US" sz="1100">
                <a:solidFill>
                  <a:schemeClr val="bg1"/>
                </a:solidFill>
              </a:rPr>
              <a:pPr algn="l"/>
              <a:t>Aboriginal Peoples Television Network Inc. / APTN</a:t>
            </a:fld>
            <a:endParaRPr lang="en-US" sz="1100">
              <a:solidFill>
                <a:schemeClr val="bg1"/>
              </a:solidFill>
            </a:endParaRPr>
          </a:p>
        </xdr:txBody>
      </xdr:sp>
      <xdr:sp macro="" textlink="Customer_Pivot!$E$8">
        <xdr:nvSpPr>
          <xdr:cNvPr id="222" name="TextBox 221"/>
          <xdr:cNvSpPr txBox="1">
            <a:spLocks noChangeAspect="1"/>
          </xdr:cNvSpPr>
        </xdr:nvSpPr>
        <xdr:spPr>
          <a:xfrm>
            <a:off x="10554547" y="141817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70B8A63-2C1C-44D6-AC85-3796F7233436}" type="TxLink">
              <a:rPr lang="en-US" sz="1100">
                <a:solidFill>
                  <a:schemeClr val="bg1"/>
                </a:solidFill>
              </a:rPr>
              <a:pPr algn="ctr"/>
              <a:t>20K</a:t>
            </a:fld>
            <a:endParaRPr lang="en-US" sz="1100">
              <a:solidFill>
                <a:schemeClr val="bg1"/>
              </a:solidFill>
            </a:endParaRPr>
          </a:p>
        </xdr:txBody>
      </xdr:sp>
      <xdr:sp macro="" textlink="Customer_Pivot!$D$9">
        <xdr:nvSpPr>
          <xdr:cNvPr id="223" name="TextBox 222"/>
          <xdr:cNvSpPr txBox="1">
            <a:spLocks noChangeAspect="1"/>
          </xdr:cNvSpPr>
        </xdr:nvSpPr>
        <xdr:spPr>
          <a:xfrm>
            <a:off x="9274387" y="164253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42E755D-CD99-4A8D-9812-CE65CDA94405}" type="TxLink">
              <a:rPr lang="en-US" sz="1100">
                <a:solidFill>
                  <a:schemeClr val="bg1"/>
                </a:solidFill>
              </a:rPr>
              <a:pPr algn="l"/>
              <a:t>Hershey Canada Inc.</a:t>
            </a:fld>
            <a:endParaRPr lang="en-US" sz="1100">
              <a:solidFill>
                <a:schemeClr val="bg1"/>
              </a:solidFill>
            </a:endParaRPr>
          </a:p>
        </xdr:txBody>
      </xdr:sp>
      <xdr:sp macro="" textlink="Customer_Pivot!$E$9">
        <xdr:nvSpPr>
          <xdr:cNvPr id="224" name="TextBox 223"/>
          <xdr:cNvSpPr txBox="1">
            <a:spLocks noChangeAspect="1"/>
          </xdr:cNvSpPr>
        </xdr:nvSpPr>
        <xdr:spPr>
          <a:xfrm>
            <a:off x="10554547" y="164253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CAC3962-5C5C-4E91-9CA9-679A678F5493}" type="TxLink">
              <a:rPr lang="en-US" sz="1100">
                <a:solidFill>
                  <a:schemeClr val="bg1"/>
                </a:solidFill>
              </a:rPr>
              <a:pPr algn="ctr"/>
              <a:t>19K</a:t>
            </a:fld>
            <a:endParaRPr lang="en-US" sz="1100">
              <a:solidFill>
                <a:schemeClr val="bg1"/>
              </a:solidFill>
            </a:endParaRPr>
          </a:p>
        </xdr:txBody>
      </xdr:sp>
      <xdr:sp macro="" textlink="Customer_Pivot!$D$10">
        <xdr:nvSpPr>
          <xdr:cNvPr id="225" name="TextBox 224"/>
          <xdr:cNvSpPr txBox="1">
            <a:spLocks noChangeAspect="1"/>
          </xdr:cNvSpPr>
        </xdr:nvSpPr>
        <xdr:spPr>
          <a:xfrm>
            <a:off x="9274387" y="187028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5E53B31-1E18-4297-B56A-C8F7269054D0}" type="TxLink">
              <a:rPr lang="en-US" sz="1100">
                <a:solidFill>
                  <a:schemeClr val="bg1"/>
                </a:solidFill>
              </a:rPr>
              <a:pPr algn="l"/>
              <a:t>Boston Consulting Group Canada ULC</a:t>
            </a:fld>
            <a:endParaRPr lang="en-US" sz="1100">
              <a:solidFill>
                <a:schemeClr val="bg1"/>
              </a:solidFill>
            </a:endParaRPr>
          </a:p>
        </xdr:txBody>
      </xdr:sp>
      <xdr:sp macro="" textlink="Customer_Pivot!$E$10">
        <xdr:nvSpPr>
          <xdr:cNvPr id="226" name="TextBox 225"/>
          <xdr:cNvSpPr txBox="1">
            <a:spLocks noChangeAspect="1"/>
          </xdr:cNvSpPr>
        </xdr:nvSpPr>
        <xdr:spPr>
          <a:xfrm>
            <a:off x="10554547" y="186521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FBDC91E7-BF6F-4C68-8B03-3D9998F7F550}" type="TxLink">
              <a:rPr lang="en-US" sz="1100">
                <a:solidFill>
                  <a:schemeClr val="bg1"/>
                </a:solidFill>
              </a:rPr>
              <a:pPr algn="ctr"/>
              <a:t>18K</a:t>
            </a:fld>
            <a:endParaRPr lang="en-US" sz="1100">
              <a:solidFill>
                <a:schemeClr val="bg1"/>
              </a:solidFill>
            </a:endParaRPr>
          </a:p>
        </xdr:txBody>
      </xdr:sp>
      <xdr:sp macro="" textlink="Customer_Pivot!$D$12">
        <xdr:nvSpPr>
          <xdr:cNvPr id="227" name="TextBox 226"/>
          <xdr:cNvSpPr txBox="1">
            <a:spLocks noChangeAspect="1"/>
          </xdr:cNvSpPr>
        </xdr:nvSpPr>
        <xdr:spPr>
          <a:xfrm>
            <a:off x="9274387" y="2319020"/>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D993D55-FF24-4002-949D-61845BA43E13}" type="TxLink">
              <a:rPr lang="en-US" sz="1100">
                <a:solidFill>
                  <a:schemeClr val="bg1"/>
                </a:solidFill>
              </a:rPr>
              <a:pPr algn="l"/>
              <a:t>Greater Vancouver Food Bank</a:t>
            </a:fld>
            <a:endParaRPr lang="en-US" sz="1100">
              <a:solidFill>
                <a:schemeClr val="bg1"/>
              </a:solidFill>
            </a:endParaRPr>
          </a:p>
        </xdr:txBody>
      </xdr:sp>
      <xdr:sp macro="" textlink="Customer_Pivot!$D$13">
        <xdr:nvSpPr>
          <xdr:cNvPr id="228" name="TextBox 227"/>
          <xdr:cNvSpPr txBox="1">
            <a:spLocks noChangeAspect="1"/>
          </xdr:cNvSpPr>
        </xdr:nvSpPr>
        <xdr:spPr>
          <a:xfrm>
            <a:off x="9274387" y="254338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0C40400-E289-4F7B-98B2-30DECB432D42}" type="TxLink">
              <a:rPr lang="en-US" sz="1100">
                <a:solidFill>
                  <a:schemeClr val="bg1"/>
                </a:solidFill>
              </a:rPr>
              <a:pPr algn="l"/>
              <a:t>Adobe Systems Canada Inc.</a:t>
            </a:fld>
            <a:endParaRPr lang="en-US" sz="1100">
              <a:solidFill>
                <a:schemeClr val="bg1"/>
              </a:solidFill>
            </a:endParaRPr>
          </a:p>
        </xdr:txBody>
      </xdr:sp>
      <xdr:sp macro="" textlink="Customer_Pivot!$E$12">
        <xdr:nvSpPr>
          <xdr:cNvPr id="229" name="TextBox 228"/>
          <xdr:cNvSpPr txBox="1">
            <a:spLocks noChangeAspect="1"/>
          </xdr:cNvSpPr>
        </xdr:nvSpPr>
        <xdr:spPr>
          <a:xfrm>
            <a:off x="10554547" y="2319024"/>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FA84D6BE-F128-411D-B783-2491F0F5DA05}" type="TxLink">
              <a:rPr lang="en-US" sz="1100">
                <a:solidFill>
                  <a:schemeClr val="bg1"/>
                </a:solidFill>
              </a:rPr>
              <a:pPr algn="ctr"/>
              <a:t>17K</a:t>
            </a:fld>
            <a:endParaRPr lang="en-US" sz="1100">
              <a:solidFill>
                <a:schemeClr val="bg1"/>
              </a:solidFill>
            </a:endParaRPr>
          </a:p>
        </xdr:txBody>
      </xdr:sp>
      <xdr:sp macro="" textlink="Customer_Pivot!$D$14">
        <xdr:nvSpPr>
          <xdr:cNvPr id="230" name="TextBox 229"/>
          <xdr:cNvSpPr txBox="1">
            <a:spLocks noChangeAspect="1"/>
          </xdr:cNvSpPr>
        </xdr:nvSpPr>
        <xdr:spPr>
          <a:xfrm>
            <a:off x="9274387" y="276775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890A558-BA18-4216-A24E-A49F8F4177D0}" type="TxLink">
              <a:rPr lang="en-US" sz="1100">
                <a:solidFill>
                  <a:schemeClr val="bg1"/>
                </a:solidFill>
              </a:rPr>
              <a:pPr algn="l"/>
              <a:t>Rogers Communications Inc.</a:t>
            </a:fld>
            <a:endParaRPr lang="en-US" sz="1100">
              <a:solidFill>
                <a:schemeClr val="bg1"/>
              </a:solidFill>
            </a:endParaRPr>
          </a:p>
        </xdr:txBody>
      </xdr:sp>
      <xdr:sp macro="" textlink="Customer_Pivot!$E$13">
        <xdr:nvSpPr>
          <xdr:cNvPr id="231" name="TextBox 230"/>
          <xdr:cNvSpPr txBox="1">
            <a:spLocks noChangeAspect="1"/>
          </xdr:cNvSpPr>
        </xdr:nvSpPr>
        <xdr:spPr>
          <a:xfrm>
            <a:off x="10554547" y="254339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3DFCCF9-A7CB-43FA-A292-8CD731DB1508}" type="TxLink">
              <a:rPr lang="en-US" sz="1100">
                <a:solidFill>
                  <a:schemeClr val="bg1"/>
                </a:solidFill>
              </a:rPr>
              <a:pPr algn="ctr"/>
              <a:t>17K</a:t>
            </a:fld>
            <a:endParaRPr lang="en-US" sz="1100">
              <a:solidFill>
                <a:schemeClr val="bg1"/>
              </a:solidFill>
            </a:endParaRPr>
          </a:p>
        </xdr:txBody>
      </xdr:sp>
      <xdr:sp macro="" textlink="Customer_Pivot!$D$11">
        <xdr:nvSpPr>
          <xdr:cNvPr id="232" name="TextBox 231"/>
          <xdr:cNvSpPr txBox="1">
            <a:spLocks noChangeAspect="1"/>
          </xdr:cNvSpPr>
        </xdr:nvSpPr>
        <xdr:spPr>
          <a:xfrm>
            <a:off x="9274387" y="2094653"/>
            <a:ext cx="127508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32CF4A7-467E-4881-8C86-C6F763ACE022}" type="TxLink">
              <a:rPr lang="en-US" sz="1100">
                <a:solidFill>
                  <a:schemeClr val="bg1"/>
                </a:solidFill>
              </a:rPr>
              <a:pPr algn="l"/>
              <a:t>Yukon, Government of</a:t>
            </a:fld>
            <a:endParaRPr lang="en-US" sz="1100">
              <a:solidFill>
                <a:schemeClr val="bg1"/>
              </a:solidFill>
            </a:endParaRPr>
          </a:p>
        </xdr:txBody>
      </xdr:sp>
      <xdr:sp macro="" textlink="Customer_Pivot!$E$14">
        <xdr:nvSpPr>
          <xdr:cNvPr id="233" name="TextBox 232"/>
          <xdr:cNvSpPr txBox="1">
            <a:spLocks noChangeAspect="1"/>
          </xdr:cNvSpPr>
        </xdr:nvSpPr>
        <xdr:spPr>
          <a:xfrm>
            <a:off x="10554547" y="276775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460DAD0-B848-4086-B8E6-06829788A2B3}" type="TxLink">
              <a:rPr lang="en-US" sz="1100">
                <a:solidFill>
                  <a:schemeClr val="bg1"/>
                </a:solidFill>
              </a:rPr>
              <a:pPr algn="ctr"/>
              <a:t>17K</a:t>
            </a:fld>
            <a:endParaRPr lang="en-US" sz="1100">
              <a:solidFill>
                <a:schemeClr val="bg1"/>
              </a:solidFill>
            </a:endParaRPr>
          </a:p>
        </xdr:txBody>
      </xdr:sp>
      <xdr:sp macro="" textlink="Customer_Pivot!$E$11">
        <xdr:nvSpPr>
          <xdr:cNvPr id="234" name="TextBox 233"/>
          <xdr:cNvSpPr txBox="1">
            <a:spLocks noChangeAspect="1"/>
          </xdr:cNvSpPr>
        </xdr:nvSpPr>
        <xdr:spPr>
          <a:xfrm>
            <a:off x="10552007" y="209465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FAC939E-43A5-40ED-BD15-4C6FF85D207D}" type="TxLink">
              <a:rPr lang="en-US" sz="1100">
                <a:solidFill>
                  <a:schemeClr val="bg1"/>
                </a:solidFill>
              </a:rPr>
              <a:pPr algn="ctr"/>
              <a:t>18K</a:t>
            </a:fld>
            <a:endParaRPr lang="en-US" sz="1100">
              <a:solidFill>
                <a:schemeClr val="bg1"/>
              </a:solidFill>
            </a:endParaRPr>
          </a:p>
        </xdr:txBody>
      </xdr:sp>
    </xdr:grpSp>
    <xdr:clientData/>
  </xdr:twoCellAnchor>
  <xdr:twoCellAnchor>
    <xdr:from>
      <xdr:col>16</xdr:col>
      <xdr:colOff>33562</xdr:colOff>
      <xdr:row>29</xdr:row>
      <xdr:rowOff>4876</xdr:rowOff>
    </xdr:from>
    <xdr:to>
      <xdr:col>18</xdr:col>
      <xdr:colOff>429802</xdr:colOff>
      <xdr:row>41</xdr:row>
      <xdr:rowOff>76842</xdr:rowOff>
    </xdr:to>
    <xdr:grpSp>
      <xdr:nvGrpSpPr>
        <xdr:cNvPr id="235" name="Group 234"/>
        <xdr:cNvGrpSpPr/>
      </xdr:nvGrpSpPr>
      <xdr:grpSpPr>
        <a:xfrm>
          <a:off x="9787162" y="5253151"/>
          <a:ext cx="1615440" cy="2243666"/>
          <a:chOff x="12677987" y="760307"/>
          <a:chExt cx="1615440" cy="2243666"/>
        </a:xfrm>
      </xdr:grpSpPr>
      <xdr:sp macro="" textlink="Customer_Pivot!$G$5">
        <xdr:nvSpPr>
          <xdr:cNvPr id="236" name="TextBox 235"/>
          <xdr:cNvSpPr txBox="1">
            <a:spLocks noChangeAspect="1"/>
          </xdr:cNvSpPr>
        </xdr:nvSpPr>
        <xdr:spPr>
          <a:xfrm>
            <a:off x="12677987" y="76030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86E51B2-BC0B-423A-8FA6-BADCA876225E}" type="TxLink">
              <a:rPr lang="en-US" sz="1100">
                <a:solidFill>
                  <a:schemeClr val="bg1"/>
                </a:solidFill>
              </a:rPr>
              <a:pPr algn="l"/>
              <a:t>Adobe Systems Canada Inc.</a:t>
            </a:fld>
            <a:endParaRPr lang="en-US" sz="1100">
              <a:solidFill>
                <a:schemeClr val="bg1"/>
              </a:solidFill>
            </a:endParaRPr>
          </a:p>
        </xdr:txBody>
      </xdr:sp>
      <xdr:sp macro="" textlink="Customer_Pivot!$H$5">
        <xdr:nvSpPr>
          <xdr:cNvPr id="237" name="TextBox 236"/>
          <xdr:cNvSpPr txBox="1">
            <a:spLocks noChangeAspect="1"/>
          </xdr:cNvSpPr>
        </xdr:nvSpPr>
        <xdr:spPr>
          <a:xfrm>
            <a:off x="13958147" y="76031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D1267515-572E-40EB-BB93-547769D5F143}" type="TxLink">
              <a:rPr lang="en-US" sz="1100">
                <a:solidFill>
                  <a:schemeClr val="bg1"/>
                </a:solidFill>
              </a:rPr>
              <a:pPr algn="ctr"/>
              <a:t>20K</a:t>
            </a:fld>
            <a:endParaRPr lang="en-US" sz="1100">
              <a:solidFill>
                <a:schemeClr val="bg1"/>
              </a:solidFill>
            </a:endParaRPr>
          </a:p>
        </xdr:txBody>
      </xdr:sp>
      <xdr:sp macro="" textlink="Customer_Pivot!$G$6">
        <xdr:nvSpPr>
          <xdr:cNvPr id="238" name="TextBox 237"/>
          <xdr:cNvSpPr txBox="1">
            <a:spLocks noChangeAspect="1"/>
          </xdr:cNvSpPr>
        </xdr:nvSpPr>
        <xdr:spPr>
          <a:xfrm>
            <a:off x="12677987" y="98467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4169A9F-C81A-4D28-91BD-B0CA05BB2458}" type="TxLink">
              <a:rPr lang="en-US" sz="1100">
                <a:solidFill>
                  <a:schemeClr val="bg1"/>
                </a:solidFill>
              </a:rPr>
              <a:pPr algn="l"/>
              <a:t>Citi Canada</a:t>
            </a:fld>
            <a:endParaRPr lang="en-US" sz="1100">
              <a:solidFill>
                <a:schemeClr val="bg1"/>
              </a:solidFill>
            </a:endParaRPr>
          </a:p>
        </xdr:txBody>
      </xdr:sp>
      <xdr:sp macro="" textlink="Customer_Pivot!$H$6">
        <xdr:nvSpPr>
          <xdr:cNvPr id="239" name="TextBox 238"/>
          <xdr:cNvSpPr txBox="1">
            <a:spLocks noChangeAspect="1"/>
          </xdr:cNvSpPr>
        </xdr:nvSpPr>
        <xdr:spPr>
          <a:xfrm>
            <a:off x="13958147" y="98467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0D155A0-4AB4-40EC-BB6F-74B48CDDD0C6}" type="TxLink">
              <a:rPr lang="en-US" sz="1100">
                <a:solidFill>
                  <a:schemeClr val="bg1"/>
                </a:solidFill>
              </a:rPr>
              <a:pPr algn="ctr"/>
              <a:t>19K</a:t>
            </a:fld>
            <a:endParaRPr lang="en-US" sz="1100">
              <a:solidFill>
                <a:schemeClr val="bg1"/>
              </a:solidFill>
            </a:endParaRPr>
          </a:p>
        </xdr:txBody>
      </xdr:sp>
      <xdr:sp macro="" textlink="Customer_Pivot!$G$7">
        <xdr:nvSpPr>
          <xdr:cNvPr id="240" name="TextBox 239"/>
          <xdr:cNvSpPr txBox="1">
            <a:spLocks noChangeAspect="1"/>
          </xdr:cNvSpPr>
        </xdr:nvSpPr>
        <xdr:spPr>
          <a:xfrm>
            <a:off x="12677987" y="1209040"/>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E2EB302E-ECC6-4C2A-BB1A-E1017EF30491}" type="TxLink">
              <a:rPr lang="en-US" sz="1100">
                <a:solidFill>
                  <a:schemeClr val="bg1"/>
                </a:solidFill>
              </a:rPr>
              <a:pPr algn="l"/>
              <a:t>Pfizer Canada ULC</a:t>
            </a:fld>
            <a:endParaRPr lang="en-US" sz="1100">
              <a:solidFill>
                <a:schemeClr val="bg1"/>
              </a:solidFill>
            </a:endParaRPr>
          </a:p>
        </xdr:txBody>
      </xdr:sp>
      <xdr:sp macro="" textlink="Customer_Pivot!$H$7">
        <xdr:nvSpPr>
          <xdr:cNvPr id="241" name="TextBox 240"/>
          <xdr:cNvSpPr txBox="1">
            <a:spLocks noChangeAspect="1"/>
          </xdr:cNvSpPr>
        </xdr:nvSpPr>
        <xdr:spPr>
          <a:xfrm>
            <a:off x="13958147" y="1209044"/>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CA903C4-972D-4BF7-A23C-C3CB3F76EF43}" type="TxLink">
              <a:rPr lang="en-US" sz="1100">
                <a:solidFill>
                  <a:schemeClr val="bg1"/>
                </a:solidFill>
              </a:rPr>
              <a:pPr algn="ctr"/>
              <a:t>18K</a:t>
            </a:fld>
            <a:endParaRPr lang="en-US" sz="1100">
              <a:solidFill>
                <a:schemeClr val="bg1"/>
              </a:solidFill>
            </a:endParaRPr>
          </a:p>
        </xdr:txBody>
      </xdr:sp>
      <xdr:sp macro="" textlink="Customer_Pivot!$G$8">
        <xdr:nvSpPr>
          <xdr:cNvPr id="242" name="TextBox 241"/>
          <xdr:cNvSpPr txBox="1">
            <a:spLocks noChangeAspect="1"/>
          </xdr:cNvSpPr>
        </xdr:nvSpPr>
        <xdr:spPr>
          <a:xfrm>
            <a:off x="12677987" y="143340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C9968E0-DCD4-46A1-BB2B-E27F23CB4D3C}" type="TxLink">
              <a:rPr lang="en-US" sz="1100">
                <a:solidFill>
                  <a:schemeClr val="bg1"/>
                </a:solidFill>
              </a:rPr>
              <a:pPr algn="l"/>
              <a:t>Canada Revenue Agency / CRA</a:t>
            </a:fld>
            <a:endParaRPr lang="en-US" sz="1100">
              <a:solidFill>
                <a:schemeClr val="bg1"/>
              </a:solidFill>
            </a:endParaRPr>
          </a:p>
        </xdr:txBody>
      </xdr:sp>
      <xdr:sp macro="" textlink="Customer_Pivot!$H$8">
        <xdr:nvSpPr>
          <xdr:cNvPr id="243" name="TextBox 242"/>
          <xdr:cNvSpPr txBox="1">
            <a:spLocks noChangeAspect="1"/>
          </xdr:cNvSpPr>
        </xdr:nvSpPr>
        <xdr:spPr>
          <a:xfrm>
            <a:off x="13958147" y="143341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4045C27-99F4-4BF4-A1BA-CECEE262825F}" type="TxLink">
              <a:rPr lang="en-US" sz="1100">
                <a:solidFill>
                  <a:schemeClr val="bg1"/>
                </a:solidFill>
              </a:rPr>
              <a:pPr algn="ctr"/>
              <a:t>18K</a:t>
            </a:fld>
            <a:endParaRPr lang="en-US" sz="1100">
              <a:solidFill>
                <a:schemeClr val="bg1"/>
              </a:solidFill>
            </a:endParaRPr>
          </a:p>
        </xdr:txBody>
      </xdr:sp>
      <xdr:sp macro="" textlink="Customer_Pivot!$G$9">
        <xdr:nvSpPr>
          <xdr:cNvPr id="244" name="TextBox 243"/>
          <xdr:cNvSpPr txBox="1">
            <a:spLocks noChangeAspect="1"/>
          </xdr:cNvSpPr>
        </xdr:nvSpPr>
        <xdr:spPr>
          <a:xfrm>
            <a:off x="12677987" y="165777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3854AC3A-B7DA-4F2E-A5BA-00D50BF0F269}" type="TxLink">
              <a:rPr lang="en-US" sz="1100">
                <a:solidFill>
                  <a:schemeClr val="bg1"/>
                </a:solidFill>
              </a:rPr>
              <a:pPr algn="l"/>
              <a:t>IG Wealth Management</a:t>
            </a:fld>
            <a:endParaRPr lang="en-US" sz="1100">
              <a:solidFill>
                <a:schemeClr val="bg1"/>
              </a:solidFill>
            </a:endParaRPr>
          </a:p>
        </xdr:txBody>
      </xdr:sp>
      <xdr:sp macro="" textlink="Customer_Pivot!$H$9">
        <xdr:nvSpPr>
          <xdr:cNvPr id="245" name="TextBox 244"/>
          <xdr:cNvSpPr txBox="1">
            <a:spLocks noChangeAspect="1"/>
          </xdr:cNvSpPr>
        </xdr:nvSpPr>
        <xdr:spPr>
          <a:xfrm>
            <a:off x="13958147" y="165777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287CD2C0-0DD1-48E3-9AB4-50BF75971DDE}" type="TxLink">
              <a:rPr lang="en-US" sz="1100">
                <a:solidFill>
                  <a:schemeClr val="bg1"/>
                </a:solidFill>
              </a:rPr>
              <a:pPr algn="ctr"/>
              <a:t>17K</a:t>
            </a:fld>
            <a:endParaRPr lang="en-US" sz="1100">
              <a:solidFill>
                <a:schemeClr val="bg1"/>
              </a:solidFill>
            </a:endParaRPr>
          </a:p>
        </xdr:txBody>
      </xdr:sp>
      <xdr:sp macro="" textlink="Customer_Pivot!$G$10">
        <xdr:nvSpPr>
          <xdr:cNvPr id="246" name="TextBox 245"/>
          <xdr:cNvSpPr txBox="1">
            <a:spLocks noChangeAspect="1"/>
          </xdr:cNvSpPr>
        </xdr:nvSpPr>
        <xdr:spPr>
          <a:xfrm>
            <a:off x="12677987" y="188552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FF7733F-9AC3-4A9C-8425-3993927270AF}" type="TxLink">
              <a:rPr lang="en-US" sz="1100">
                <a:solidFill>
                  <a:schemeClr val="bg1"/>
                </a:solidFill>
              </a:rPr>
              <a:pPr algn="l"/>
              <a:t>Emera Inc.</a:t>
            </a:fld>
            <a:endParaRPr lang="en-US" sz="1100">
              <a:solidFill>
                <a:schemeClr val="bg1"/>
              </a:solidFill>
            </a:endParaRPr>
          </a:p>
        </xdr:txBody>
      </xdr:sp>
      <xdr:sp macro="" textlink="Customer_Pivot!$H$10">
        <xdr:nvSpPr>
          <xdr:cNvPr id="247" name="TextBox 246"/>
          <xdr:cNvSpPr txBox="1">
            <a:spLocks noChangeAspect="1"/>
          </xdr:cNvSpPr>
        </xdr:nvSpPr>
        <xdr:spPr>
          <a:xfrm>
            <a:off x="13958147" y="188045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293F3390-1E6F-4866-B307-AC2296BB716F}" type="TxLink">
              <a:rPr lang="en-US" sz="1100">
                <a:solidFill>
                  <a:schemeClr val="bg1"/>
                </a:solidFill>
              </a:rPr>
              <a:pPr algn="ctr"/>
              <a:t>17K</a:t>
            </a:fld>
            <a:endParaRPr lang="en-US" sz="1100">
              <a:solidFill>
                <a:schemeClr val="bg1"/>
              </a:solidFill>
            </a:endParaRPr>
          </a:p>
        </xdr:txBody>
      </xdr:sp>
      <xdr:sp macro="" textlink="Customer_Pivot!$G$12">
        <xdr:nvSpPr>
          <xdr:cNvPr id="248" name="TextBox 247"/>
          <xdr:cNvSpPr txBox="1">
            <a:spLocks noChangeAspect="1"/>
          </xdr:cNvSpPr>
        </xdr:nvSpPr>
        <xdr:spPr>
          <a:xfrm>
            <a:off x="12677987" y="2334260"/>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1B1F96-D6CA-428A-B3E6-A20DF9792C6F}" type="TxLink">
              <a:rPr lang="en-US" sz="1100">
                <a:solidFill>
                  <a:schemeClr val="bg1"/>
                </a:solidFill>
              </a:rPr>
              <a:pPr algn="l"/>
              <a:t>PCL Construction</a:t>
            </a:fld>
            <a:endParaRPr lang="en-US" sz="1100">
              <a:solidFill>
                <a:schemeClr val="bg1"/>
              </a:solidFill>
            </a:endParaRPr>
          </a:p>
        </xdr:txBody>
      </xdr:sp>
      <xdr:sp macro="" textlink="Customer_Pivot!$G$13">
        <xdr:nvSpPr>
          <xdr:cNvPr id="249" name="TextBox 248"/>
          <xdr:cNvSpPr txBox="1">
            <a:spLocks noChangeAspect="1"/>
          </xdr:cNvSpPr>
        </xdr:nvSpPr>
        <xdr:spPr>
          <a:xfrm>
            <a:off x="12677987" y="2558627"/>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46C32649-0926-4567-985D-C4E74A721699}" type="TxLink">
              <a:rPr lang="en-US" sz="1100">
                <a:solidFill>
                  <a:schemeClr val="bg1"/>
                </a:solidFill>
              </a:rPr>
              <a:pPr algn="l"/>
              <a:t>Rio Tinto</a:t>
            </a:fld>
            <a:endParaRPr lang="en-US" sz="1100">
              <a:solidFill>
                <a:schemeClr val="bg1"/>
              </a:solidFill>
            </a:endParaRPr>
          </a:p>
        </xdr:txBody>
      </xdr:sp>
      <xdr:sp macro="" textlink="Customer_Pivot!$H$12">
        <xdr:nvSpPr>
          <xdr:cNvPr id="250" name="TextBox 249"/>
          <xdr:cNvSpPr txBox="1">
            <a:spLocks noChangeAspect="1"/>
          </xdr:cNvSpPr>
        </xdr:nvSpPr>
        <xdr:spPr>
          <a:xfrm>
            <a:off x="13958147" y="2334264"/>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92E6606-FF7D-41CD-BA6E-A0031AE1C4BB}" type="TxLink">
              <a:rPr lang="en-US" sz="1100">
                <a:solidFill>
                  <a:schemeClr val="bg1"/>
                </a:solidFill>
              </a:rPr>
              <a:pPr algn="ctr"/>
              <a:t>15K</a:t>
            </a:fld>
            <a:endParaRPr lang="en-US" sz="1100">
              <a:solidFill>
                <a:schemeClr val="bg1"/>
              </a:solidFill>
            </a:endParaRPr>
          </a:p>
        </xdr:txBody>
      </xdr:sp>
      <xdr:sp macro="" textlink="Customer_Pivot!$G$14">
        <xdr:nvSpPr>
          <xdr:cNvPr id="251" name="TextBox 250"/>
          <xdr:cNvSpPr txBox="1">
            <a:spLocks noChangeAspect="1"/>
          </xdr:cNvSpPr>
        </xdr:nvSpPr>
        <xdr:spPr>
          <a:xfrm>
            <a:off x="12677987" y="2782993"/>
            <a:ext cx="127254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2370111-19CE-4028-B9A6-A675797E0114}" type="TxLink">
              <a:rPr lang="en-US" sz="1100">
                <a:solidFill>
                  <a:schemeClr val="bg1"/>
                </a:solidFill>
              </a:rPr>
              <a:pPr algn="l"/>
              <a:t>Pomerleau Inc.</a:t>
            </a:fld>
            <a:endParaRPr lang="en-US" sz="1100">
              <a:solidFill>
                <a:schemeClr val="bg1"/>
              </a:solidFill>
            </a:endParaRPr>
          </a:p>
        </xdr:txBody>
      </xdr:sp>
      <xdr:sp macro="" textlink="Customer_Pivot!$H$13">
        <xdr:nvSpPr>
          <xdr:cNvPr id="252" name="TextBox 251"/>
          <xdr:cNvSpPr txBox="1">
            <a:spLocks noChangeAspect="1"/>
          </xdr:cNvSpPr>
        </xdr:nvSpPr>
        <xdr:spPr>
          <a:xfrm>
            <a:off x="13958147" y="2558631"/>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FDF0953-1441-4D5C-9FD5-A629FF4D03AC}" type="TxLink">
              <a:rPr lang="en-US" sz="1100">
                <a:solidFill>
                  <a:schemeClr val="bg1"/>
                </a:solidFill>
              </a:rPr>
              <a:pPr algn="ctr"/>
              <a:t>15K</a:t>
            </a:fld>
            <a:endParaRPr lang="en-US" sz="1100">
              <a:solidFill>
                <a:schemeClr val="bg1"/>
              </a:solidFill>
            </a:endParaRPr>
          </a:p>
        </xdr:txBody>
      </xdr:sp>
      <xdr:sp macro="" textlink="Customer_Pivot!$G$11">
        <xdr:nvSpPr>
          <xdr:cNvPr id="253" name="TextBox 252"/>
          <xdr:cNvSpPr txBox="1">
            <a:spLocks noChangeAspect="1"/>
          </xdr:cNvSpPr>
        </xdr:nvSpPr>
        <xdr:spPr>
          <a:xfrm>
            <a:off x="12677987" y="2109893"/>
            <a:ext cx="1275080" cy="220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9076D4D3-1FD7-43D5-B7D9-19FCBBB25113}" type="TxLink">
              <a:rPr lang="en-US" sz="1100">
                <a:solidFill>
                  <a:schemeClr val="bg1"/>
                </a:solidFill>
              </a:rPr>
              <a:pPr algn="l"/>
              <a:t>Salesforce</a:t>
            </a:fld>
            <a:endParaRPr lang="en-US" sz="1100">
              <a:solidFill>
                <a:schemeClr val="bg1"/>
              </a:solidFill>
            </a:endParaRPr>
          </a:p>
        </xdr:txBody>
      </xdr:sp>
      <xdr:sp macro="" textlink="Customer_Pivot!$H$14">
        <xdr:nvSpPr>
          <xdr:cNvPr id="254" name="TextBox 253"/>
          <xdr:cNvSpPr txBox="1">
            <a:spLocks noChangeAspect="1"/>
          </xdr:cNvSpPr>
        </xdr:nvSpPr>
        <xdr:spPr>
          <a:xfrm>
            <a:off x="13958147" y="278299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5D568F8-57B1-402A-A053-F7ED3D05EDD9}" type="TxLink">
              <a:rPr lang="en-US" sz="1100">
                <a:solidFill>
                  <a:schemeClr val="bg1"/>
                </a:solidFill>
              </a:rPr>
              <a:pPr algn="ctr"/>
              <a:t>14K</a:t>
            </a:fld>
            <a:endParaRPr lang="en-US" sz="1100">
              <a:solidFill>
                <a:schemeClr val="bg1"/>
              </a:solidFill>
            </a:endParaRPr>
          </a:p>
        </xdr:txBody>
      </xdr:sp>
      <xdr:sp macro="" textlink="Customer_Pivot!$H$11">
        <xdr:nvSpPr>
          <xdr:cNvPr id="255" name="TextBox 254"/>
          <xdr:cNvSpPr txBox="1">
            <a:spLocks noChangeAspect="1"/>
          </xdr:cNvSpPr>
        </xdr:nvSpPr>
        <xdr:spPr>
          <a:xfrm>
            <a:off x="13955607" y="2109897"/>
            <a:ext cx="335280" cy="2194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7EDECB4-02EC-4B7C-B75D-B57A2CF6F115}" type="TxLink">
              <a:rPr lang="en-US" sz="1100">
                <a:solidFill>
                  <a:schemeClr val="bg1"/>
                </a:solidFill>
              </a:rPr>
              <a:pPr algn="ctr"/>
              <a:t>15K</a:t>
            </a:fld>
            <a:endParaRPr lang="en-US" sz="1100">
              <a:solidFill>
                <a:schemeClr val="bg1"/>
              </a:solidFill>
            </a:endParaRPr>
          </a:p>
        </xdr:txBody>
      </xdr:sp>
    </xdr:grpSp>
    <xdr:clientData/>
  </xdr:twoCellAnchor>
  <xdr:twoCellAnchor>
    <xdr:from>
      <xdr:col>13</xdr:col>
      <xdr:colOff>130629</xdr:colOff>
      <xdr:row>29</xdr:row>
      <xdr:rowOff>108857</xdr:rowOff>
    </xdr:from>
    <xdr:to>
      <xdr:col>13</xdr:col>
      <xdr:colOff>130629</xdr:colOff>
      <xdr:row>41</xdr:row>
      <xdr:rowOff>65314</xdr:rowOff>
    </xdr:to>
    <xdr:cxnSp macro="">
      <xdr:nvCxnSpPr>
        <xdr:cNvPr id="40" name="Straight Connector 39"/>
        <xdr:cNvCxnSpPr/>
      </xdr:nvCxnSpPr>
      <xdr:spPr>
        <a:xfrm>
          <a:off x="8055429" y="5475514"/>
          <a:ext cx="0" cy="217714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10886</xdr:colOff>
      <xdr:row>29</xdr:row>
      <xdr:rowOff>76200</xdr:rowOff>
    </xdr:from>
    <xdr:to>
      <xdr:col>16</xdr:col>
      <xdr:colOff>10886</xdr:colOff>
      <xdr:row>41</xdr:row>
      <xdr:rowOff>32657</xdr:rowOff>
    </xdr:to>
    <xdr:cxnSp macro="">
      <xdr:nvCxnSpPr>
        <xdr:cNvPr id="257" name="Straight Connector 256"/>
        <xdr:cNvCxnSpPr/>
      </xdr:nvCxnSpPr>
      <xdr:spPr>
        <a:xfrm>
          <a:off x="9764486" y="5442857"/>
          <a:ext cx="0" cy="217714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374196</xdr:colOff>
      <xdr:row>26</xdr:row>
      <xdr:rowOff>85724</xdr:rowOff>
    </xdr:from>
    <xdr:to>
      <xdr:col>18</xdr:col>
      <xdr:colOff>185057</xdr:colOff>
      <xdr:row>29</xdr:row>
      <xdr:rowOff>2962</xdr:rowOff>
    </xdr:to>
    <xdr:grpSp>
      <xdr:nvGrpSpPr>
        <xdr:cNvPr id="36" name="Group 35"/>
        <xdr:cNvGrpSpPr/>
      </xdr:nvGrpSpPr>
      <xdr:grpSpPr>
        <a:xfrm>
          <a:off x="6470196" y="4791074"/>
          <a:ext cx="4687661" cy="460163"/>
          <a:chOff x="6470196" y="4791074"/>
          <a:chExt cx="4687661" cy="460163"/>
        </a:xfrm>
      </xdr:grpSpPr>
      <xdr:grpSp>
        <xdr:nvGrpSpPr>
          <xdr:cNvPr id="38" name="Group 37"/>
          <xdr:cNvGrpSpPr/>
        </xdr:nvGrpSpPr>
        <xdr:grpSpPr>
          <a:xfrm>
            <a:off x="6470196" y="4791074"/>
            <a:ext cx="4687661" cy="460163"/>
            <a:chOff x="6470196" y="4791074"/>
            <a:chExt cx="4687661" cy="460163"/>
          </a:xfrm>
        </xdr:grpSpPr>
        <xdr:grpSp>
          <xdr:nvGrpSpPr>
            <xdr:cNvPr id="22" name="Group 21"/>
            <xdr:cNvGrpSpPr/>
          </xdr:nvGrpSpPr>
          <xdr:grpSpPr>
            <a:xfrm>
              <a:off x="6470196" y="4964328"/>
              <a:ext cx="4687661" cy="286909"/>
              <a:chOff x="6470196" y="4376985"/>
              <a:chExt cx="4687661" cy="292986"/>
            </a:xfrm>
          </xdr:grpSpPr>
          <xdr:cxnSp macro="">
            <xdr:nvCxnSpPr>
              <xdr:cNvPr id="9" name="Straight Connector 8"/>
              <xdr:cNvCxnSpPr/>
            </xdr:nvCxnSpPr>
            <xdr:spPr>
              <a:xfrm>
                <a:off x="6470196" y="4662261"/>
                <a:ext cx="4687661" cy="771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TextBox 81"/>
              <xdr:cNvSpPr txBox="1"/>
            </xdr:nvSpPr>
            <xdr:spPr>
              <a:xfrm>
                <a:off x="6513683" y="4387872"/>
                <a:ext cx="1239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bg1"/>
                    </a:solidFill>
                  </a:rPr>
                  <a:t>100-90%</a:t>
                </a:r>
              </a:p>
            </xdr:txBody>
          </xdr:sp>
          <xdr:sp macro="" textlink="">
            <xdr:nvSpPr>
              <xdr:cNvPr id="83" name="TextBox 82"/>
              <xdr:cNvSpPr txBox="1"/>
            </xdr:nvSpPr>
            <xdr:spPr>
              <a:xfrm>
                <a:off x="8157426" y="4387869"/>
                <a:ext cx="1239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bg1"/>
                    </a:solidFill>
                  </a:rPr>
                  <a:t>75-50%%</a:t>
                </a:r>
              </a:p>
            </xdr:txBody>
          </xdr:sp>
          <xdr:sp macro="" textlink="">
            <xdr:nvSpPr>
              <xdr:cNvPr id="84" name="TextBox 83"/>
              <xdr:cNvSpPr txBox="1"/>
            </xdr:nvSpPr>
            <xdr:spPr>
              <a:xfrm>
                <a:off x="9801169" y="4376985"/>
                <a:ext cx="1239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bg1"/>
                    </a:solidFill>
                  </a:rPr>
                  <a:t>&lt; 50%</a:t>
                </a:r>
              </a:p>
            </xdr:txBody>
          </xdr:sp>
        </xdr:grpSp>
        <xdr:pic>
          <xdr:nvPicPr>
            <xdr:cNvPr id="97" name="Picture 96" descr="confused by road directions Icon - Free PNG &amp; SVG 2760070 - Noun Project"/>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harpenSoften amount="50000"/>
                      </a14:imgEffect>
                      <a14:imgEffect>
                        <a14:colorTemperature colorTemp="11200"/>
                      </a14:imgEffect>
                      <a14:imgEffect>
                        <a14:saturation sat="400000"/>
                      </a14:imgEffect>
                      <a14:imgEffect>
                        <a14:brightnessContrast bright="100000" contrast="34000"/>
                      </a14:imgEffect>
                    </a14:imgLayer>
                  </a14:imgProps>
                </a:ext>
                <a:ext uri="{28A0092B-C50C-407E-A947-70E740481C1C}">
                  <a14:useLocalDpi xmlns:a14="http://schemas.microsoft.com/office/drawing/2010/main" val="0"/>
                </a:ext>
              </a:extLst>
            </a:blip>
            <a:srcRect/>
            <a:stretch>
              <a:fillRect/>
            </a:stretch>
          </xdr:blipFill>
          <xdr:spPr bwMode="auto">
            <a:xfrm>
              <a:off x="9020285" y="4791074"/>
              <a:ext cx="395401" cy="3954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8" name="Picture 97" descr="Waiter serving a drink on a tray free vector icons designed by Freepik |  Free icons, Waiter, Pictogram"/>
            <xdr:cNvPicPr>
              <a:picLocks noChangeAspect="1" noChangeArrowheads="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rcRect/>
            <a:stretch>
              <a:fillRect/>
            </a:stretch>
          </xdr:blipFill>
          <xdr:spPr bwMode="auto">
            <a:xfrm>
              <a:off x="7405913" y="4795952"/>
              <a:ext cx="385538" cy="385538"/>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48" name="Picture 147" descr="The Icon Shows A Telephone Receiver That Would Seen - Telephone - Free  Transparent PNG Download - PNGkey"/>
          <xdr:cNvPicPr>
            <a:picLocks noChangeAspect="1" noChangeArrowheads="1"/>
          </xdr:cNvPicPr>
        </xdr:nvPicPr>
        <xdr:blipFill>
          <a:blip xmlns:r="http://schemas.openxmlformats.org/officeDocument/2006/relationships" r:embed="rId6" cstate="print">
            <a:clrChange>
              <a:clrFrom>
                <a:srgbClr val="F6F6F6"/>
              </a:clrFrom>
              <a:clrTo>
                <a:srgbClr val="F6F6F6">
                  <a:alpha val="0"/>
                </a:srgbClr>
              </a:clrTo>
            </a:clrChange>
            <a:lum bright="70000" contrast="-70000"/>
            <a:extLst>
              <a:ext uri="{BEBA8EAE-BF5A-486C-A8C5-ECC9F3942E4B}">
                <a14:imgProps xmlns:a14="http://schemas.microsoft.com/office/drawing/2010/main">
                  <a14:imgLayer r:embed="rId7">
                    <a14:imgEffect>
                      <a14:sharpenSoften amount="50000"/>
                    </a14:imgEffect>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10729595" y="4838066"/>
            <a:ext cx="333920" cy="35305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457200</xdr:colOff>
      <xdr:row>9</xdr:row>
      <xdr:rowOff>121920</xdr:rowOff>
    </xdr:from>
    <xdr:ext cx="500009" cy="264560"/>
    <xdr:sp macro="" textlink="ActSalesbyMgrSC_Pivot!$L$4">
      <xdr:nvSpPr>
        <xdr:cNvPr id="3" name="TextBox 2"/>
        <xdr:cNvSpPr txBox="1"/>
      </xdr:nvSpPr>
      <xdr:spPr>
        <a:xfrm>
          <a:off x="9296400" y="1750695"/>
          <a:ext cx="500009"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470AD2E-5DC2-4D69-AF14-9721AC6CC0F6}" type="TxLink">
            <a:rPr lang="en-US" sz="1100"/>
            <a:pPr/>
            <a:t>159%</a:t>
          </a:fld>
          <a:endParaRPr lang="en-US" sz="1100"/>
        </a:p>
      </xdr:txBody>
    </xdr:sp>
    <xdr:clientData/>
  </xdr:oneCellAnchor>
  <xdr:oneCellAnchor>
    <xdr:from>
      <xdr:col>11</xdr:col>
      <xdr:colOff>449580</xdr:colOff>
      <xdr:row>11</xdr:row>
      <xdr:rowOff>91440</xdr:rowOff>
    </xdr:from>
    <xdr:ext cx="500009" cy="264560"/>
    <xdr:sp macro="" textlink="ActSalesbyMgrSC_Pivot!$L$5">
      <xdr:nvSpPr>
        <xdr:cNvPr id="4" name="TextBox 3"/>
        <xdr:cNvSpPr txBox="1"/>
      </xdr:nvSpPr>
      <xdr:spPr>
        <a:xfrm>
          <a:off x="9288780" y="2082165"/>
          <a:ext cx="500009"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870AC45-96BC-46D5-895A-AFD372C7F178}" type="TxLink">
            <a:rPr lang="en-US" sz="1100"/>
            <a:pPr/>
            <a:t>117%</a:t>
          </a:fld>
          <a:endParaRPr lang="en-US" sz="1100"/>
        </a:p>
      </xdr:txBody>
    </xdr:sp>
    <xdr:clientData/>
  </xdr:oneCellAnchor>
  <xdr:oneCellAnchor>
    <xdr:from>
      <xdr:col>11</xdr:col>
      <xdr:colOff>457200</xdr:colOff>
      <xdr:row>13</xdr:row>
      <xdr:rowOff>76200</xdr:rowOff>
    </xdr:from>
    <xdr:ext cx="500009" cy="264560"/>
    <xdr:sp macro="" textlink="ActSalesbyMgrSC_Pivot!$L$6">
      <xdr:nvSpPr>
        <xdr:cNvPr id="5" name="TextBox 4"/>
        <xdr:cNvSpPr txBox="1"/>
      </xdr:nvSpPr>
      <xdr:spPr>
        <a:xfrm>
          <a:off x="9296400" y="2428875"/>
          <a:ext cx="500009"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627E4CC-A3C7-4DEA-9584-2F3A99BBCD20}" type="TxLink">
            <a:rPr lang="en-US" sz="1100"/>
            <a:pPr/>
            <a:t>113%</a:t>
          </a:fld>
          <a:endParaRPr lang="en-US" sz="1100"/>
        </a:p>
      </xdr:txBody>
    </xdr:sp>
    <xdr:clientData/>
  </xdr:oneCellAnchor>
  <xdr:oneCellAnchor>
    <xdr:from>
      <xdr:col>11</xdr:col>
      <xdr:colOff>480060</xdr:colOff>
      <xdr:row>15</xdr:row>
      <xdr:rowOff>60960</xdr:rowOff>
    </xdr:from>
    <xdr:ext cx="500009" cy="264560"/>
    <xdr:sp macro="" textlink="ActSalesbyMgrSC_Pivot!$L$7">
      <xdr:nvSpPr>
        <xdr:cNvPr id="6" name="TextBox 5"/>
        <xdr:cNvSpPr txBox="1"/>
      </xdr:nvSpPr>
      <xdr:spPr>
        <a:xfrm>
          <a:off x="9319260" y="2775585"/>
          <a:ext cx="500009"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55B6257-0A2B-425B-8321-E85ADF74D3D9}" type="TxLink">
            <a:rPr lang="en-US" sz="1100"/>
            <a:pPr/>
            <a:t>111%</a:t>
          </a:fld>
          <a:endParaRPr lang="en-US" sz="1100"/>
        </a:p>
      </xdr:txBody>
    </xdr:sp>
    <xdr:clientData/>
  </xdr:oneCellAnchor>
  <xdr:oneCellAnchor>
    <xdr:from>
      <xdr:col>11</xdr:col>
      <xdr:colOff>472440</xdr:colOff>
      <xdr:row>17</xdr:row>
      <xdr:rowOff>38100</xdr:rowOff>
    </xdr:from>
    <xdr:ext cx="500009" cy="264560"/>
    <xdr:sp macro="" textlink="ActSalesbyMgrSC_Pivot!$L$8">
      <xdr:nvSpPr>
        <xdr:cNvPr id="7" name="TextBox 6"/>
        <xdr:cNvSpPr txBox="1"/>
      </xdr:nvSpPr>
      <xdr:spPr>
        <a:xfrm>
          <a:off x="9311640" y="3114675"/>
          <a:ext cx="500009"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3D16A41-BF69-4229-B00E-2CB59DDCA6D5}" type="TxLink">
            <a:rPr lang="en-US" sz="1100"/>
            <a:pPr/>
            <a:t>111%</a:t>
          </a:fld>
          <a:endParaRPr lang="en-US" sz="1100"/>
        </a:p>
      </xdr:txBody>
    </xdr:sp>
    <xdr:clientData/>
  </xdr:oneCellAnchor>
  <xdr:oneCellAnchor>
    <xdr:from>
      <xdr:col>10</xdr:col>
      <xdr:colOff>259080</xdr:colOff>
      <xdr:row>9</xdr:row>
      <xdr:rowOff>114300</xdr:rowOff>
    </xdr:from>
    <xdr:ext cx="712567" cy="264560"/>
    <xdr:sp macro="" textlink="ActSalesbyMgrSC_Pivot!$K$4">
      <xdr:nvSpPr>
        <xdr:cNvPr id="8" name="TextBox 7"/>
        <xdr:cNvSpPr txBox="1"/>
      </xdr:nvSpPr>
      <xdr:spPr>
        <a:xfrm>
          <a:off x="8046720" y="1760220"/>
          <a:ext cx="71256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6D0226C-18F2-4325-AC88-93696D7019E4}" type="TxLink">
            <a:rPr lang="en-US" sz="1100"/>
            <a:pPr/>
            <a:t> $26,247 </a:t>
          </a:fld>
          <a:endParaRPr lang="en-US" sz="1100"/>
        </a:p>
      </xdr:txBody>
    </xdr:sp>
    <xdr:clientData/>
  </xdr:oneCellAnchor>
  <xdr:oneCellAnchor>
    <xdr:from>
      <xdr:col>10</xdr:col>
      <xdr:colOff>251460</xdr:colOff>
      <xdr:row>11</xdr:row>
      <xdr:rowOff>83820</xdr:rowOff>
    </xdr:from>
    <xdr:ext cx="712567" cy="264560"/>
    <xdr:sp macro="" textlink="ActSalesbyMgrSC_Pivot!$K$5">
      <xdr:nvSpPr>
        <xdr:cNvPr id="9" name="TextBox 8"/>
        <xdr:cNvSpPr txBox="1"/>
      </xdr:nvSpPr>
      <xdr:spPr>
        <a:xfrm>
          <a:off x="8039100" y="2095500"/>
          <a:ext cx="71256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3C364D0-29C5-4D8F-8352-DBB9F6CE5A5A}" type="TxLink">
            <a:rPr lang="en-US" sz="1100"/>
            <a:pPr/>
            <a:t> $21,671 </a:t>
          </a:fld>
          <a:endParaRPr lang="en-US" sz="1100"/>
        </a:p>
      </xdr:txBody>
    </xdr:sp>
    <xdr:clientData/>
  </xdr:oneCellAnchor>
  <xdr:oneCellAnchor>
    <xdr:from>
      <xdr:col>10</xdr:col>
      <xdr:colOff>259080</xdr:colOff>
      <xdr:row>13</xdr:row>
      <xdr:rowOff>68580</xdr:rowOff>
    </xdr:from>
    <xdr:ext cx="712567" cy="264560"/>
    <xdr:sp macro="" textlink="ActSalesbyMgrSC_Pivot!$K$6">
      <xdr:nvSpPr>
        <xdr:cNvPr id="10" name="TextBox 9"/>
        <xdr:cNvSpPr txBox="1"/>
      </xdr:nvSpPr>
      <xdr:spPr>
        <a:xfrm>
          <a:off x="11498580" y="2421255"/>
          <a:ext cx="71256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893BABC-EE76-436D-9318-E35E78AC7BB6}" type="TxLink">
            <a:rPr lang="en-US" sz="1100"/>
            <a:pPr/>
            <a:t> $18,509 </a:t>
          </a:fld>
          <a:endParaRPr lang="en-US" sz="1100"/>
        </a:p>
      </xdr:txBody>
    </xdr:sp>
    <xdr:clientData/>
  </xdr:oneCellAnchor>
  <xdr:oneCellAnchor>
    <xdr:from>
      <xdr:col>10</xdr:col>
      <xdr:colOff>281940</xdr:colOff>
      <xdr:row>15</xdr:row>
      <xdr:rowOff>53340</xdr:rowOff>
    </xdr:from>
    <xdr:ext cx="712567" cy="264560"/>
    <xdr:sp macro="" textlink="ActSalesbyMgrSC_Pivot!$K$7">
      <xdr:nvSpPr>
        <xdr:cNvPr id="11" name="TextBox 10"/>
        <xdr:cNvSpPr txBox="1"/>
      </xdr:nvSpPr>
      <xdr:spPr>
        <a:xfrm>
          <a:off x="8069580" y="2796540"/>
          <a:ext cx="71256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86BCE11-68AB-4C1D-876F-4EB42DD3CDA9}" type="TxLink">
            <a:rPr lang="en-US" sz="1100"/>
            <a:pPr/>
            <a:t> $19,265 </a:t>
          </a:fld>
          <a:endParaRPr lang="en-US" sz="1100"/>
        </a:p>
      </xdr:txBody>
    </xdr:sp>
    <xdr:clientData/>
  </xdr:oneCellAnchor>
  <xdr:oneCellAnchor>
    <xdr:from>
      <xdr:col>10</xdr:col>
      <xdr:colOff>274320</xdr:colOff>
      <xdr:row>17</xdr:row>
      <xdr:rowOff>30480</xdr:rowOff>
    </xdr:from>
    <xdr:ext cx="712567" cy="264560"/>
    <xdr:sp macro="" textlink="ActSalesbyMgrSC_Pivot!$K$8">
      <xdr:nvSpPr>
        <xdr:cNvPr id="12" name="TextBox 11"/>
        <xdr:cNvSpPr txBox="1"/>
      </xdr:nvSpPr>
      <xdr:spPr>
        <a:xfrm>
          <a:off x="8351520" y="3107055"/>
          <a:ext cx="71256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0AA2F3A-E8F9-47BE-8383-431F7EAB6A44}" type="TxLink">
            <a:rPr lang="en-US" sz="1100"/>
            <a:pPr/>
            <a:t> $17,467 </a:t>
          </a:fld>
          <a:endParaRPr lang="en-US" sz="1100"/>
        </a:p>
      </xdr:txBody>
    </xdr:sp>
    <xdr:clientData/>
  </xdr:oneCellAnchor>
  <xdr:oneCellAnchor>
    <xdr:from>
      <xdr:col>8</xdr:col>
      <xdr:colOff>38100</xdr:colOff>
      <xdr:row>9</xdr:row>
      <xdr:rowOff>121920</xdr:rowOff>
    </xdr:from>
    <xdr:ext cx="879408" cy="264560"/>
    <xdr:sp macro="" textlink="ActSalesbyMgrSC_Pivot!$J$4">
      <xdr:nvSpPr>
        <xdr:cNvPr id="13" name="TextBox 12"/>
        <xdr:cNvSpPr txBox="1"/>
      </xdr:nvSpPr>
      <xdr:spPr>
        <a:xfrm>
          <a:off x="6896100" y="1750695"/>
          <a:ext cx="879408"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78E6030-9A19-45D7-AD41-076C0DC48CBB}" type="TxLink">
            <a:rPr lang="en-US" sz="1100"/>
            <a:pPr/>
            <a:t>Denis Leung</a:t>
          </a:fld>
          <a:endParaRPr lang="en-US" sz="1100"/>
        </a:p>
      </xdr:txBody>
    </xdr:sp>
    <xdr:clientData/>
  </xdr:oneCellAnchor>
  <xdr:oneCellAnchor>
    <xdr:from>
      <xdr:col>8</xdr:col>
      <xdr:colOff>30480</xdr:colOff>
      <xdr:row>11</xdr:row>
      <xdr:rowOff>91440</xdr:rowOff>
    </xdr:from>
    <xdr:ext cx="1096647" cy="264560"/>
    <xdr:sp macro="" textlink="ActSalesbyMgrSC_Pivot!$J$5">
      <xdr:nvSpPr>
        <xdr:cNvPr id="14" name="TextBox 13"/>
        <xdr:cNvSpPr txBox="1"/>
      </xdr:nvSpPr>
      <xdr:spPr>
        <a:xfrm>
          <a:off x="6888480" y="2082165"/>
          <a:ext cx="1096647"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60EC50B-2DDB-49EE-81D5-8A64F0DA5641}" type="TxLink">
            <a:rPr lang="en-US" sz="1100"/>
            <a:pPr/>
            <a:t>Tina Richardson</a:t>
          </a:fld>
          <a:endParaRPr lang="en-US" sz="1100"/>
        </a:p>
      </xdr:txBody>
    </xdr:sp>
    <xdr:clientData/>
  </xdr:oneCellAnchor>
  <xdr:oneCellAnchor>
    <xdr:from>
      <xdr:col>8</xdr:col>
      <xdr:colOff>38100</xdr:colOff>
      <xdr:row>13</xdr:row>
      <xdr:rowOff>76200</xdr:rowOff>
    </xdr:from>
    <xdr:ext cx="790986" cy="264560"/>
    <xdr:sp macro="" textlink="ActSalesbyMgrSC_Pivot!$J$6">
      <xdr:nvSpPr>
        <xdr:cNvPr id="15" name="TextBox 14"/>
        <xdr:cNvSpPr txBox="1"/>
      </xdr:nvSpPr>
      <xdr:spPr>
        <a:xfrm>
          <a:off x="6896100" y="2428875"/>
          <a:ext cx="790986"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595508E-668E-4355-AE6A-9100B13693A9}" type="TxLink">
            <a:rPr lang="en-US" sz="1100"/>
            <a:pPr/>
            <a:t>Jane Boyle</a:t>
          </a:fld>
          <a:endParaRPr lang="en-US" sz="1100"/>
        </a:p>
      </xdr:txBody>
    </xdr:sp>
    <xdr:clientData/>
  </xdr:oneCellAnchor>
  <xdr:oneCellAnchor>
    <xdr:from>
      <xdr:col>8</xdr:col>
      <xdr:colOff>60960</xdr:colOff>
      <xdr:row>15</xdr:row>
      <xdr:rowOff>60960</xdr:rowOff>
    </xdr:from>
    <xdr:ext cx="819968" cy="264560"/>
    <xdr:sp macro="" textlink="ActSalesbyMgrSC_Pivot!$J$7">
      <xdr:nvSpPr>
        <xdr:cNvPr id="16" name="TextBox 15"/>
        <xdr:cNvSpPr txBox="1"/>
      </xdr:nvSpPr>
      <xdr:spPr>
        <a:xfrm>
          <a:off x="6918960" y="2775585"/>
          <a:ext cx="819968"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EB71C0F-F16A-4659-B773-D1E2E1CE899C}" type="TxLink">
            <a:rPr lang="en-US" sz="1100"/>
            <a:pPr/>
            <a:t>Peter Rossi</a:t>
          </a:fld>
          <a:endParaRPr lang="en-US" sz="1100"/>
        </a:p>
      </xdr:txBody>
    </xdr:sp>
    <xdr:clientData/>
  </xdr:oneCellAnchor>
  <xdr:oneCellAnchor>
    <xdr:from>
      <xdr:col>8</xdr:col>
      <xdr:colOff>53340</xdr:colOff>
      <xdr:row>17</xdr:row>
      <xdr:rowOff>38100</xdr:rowOff>
    </xdr:from>
    <xdr:ext cx="1081065" cy="264560"/>
    <xdr:sp macro="" textlink="ActSalesbyMgrSC_Pivot!$J$8">
      <xdr:nvSpPr>
        <xdr:cNvPr id="17" name="TextBox 16"/>
        <xdr:cNvSpPr txBox="1"/>
      </xdr:nvSpPr>
      <xdr:spPr>
        <a:xfrm>
          <a:off x="6911340" y="3114675"/>
          <a:ext cx="1081065"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546F61-B9AD-4D13-AF28-F45D6C72EABD}" type="TxLink">
            <a:rPr lang="en-US" sz="1100"/>
            <a:pPr/>
            <a:t>Drew McCarthy</a:t>
          </a:fld>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320313</xdr:colOff>
      <xdr:row>29</xdr:row>
      <xdr:rowOff>179887</xdr:rowOff>
    </xdr:from>
    <xdr:to>
      <xdr:col>8</xdr:col>
      <xdr:colOff>1534887</xdr:colOff>
      <xdr:row>58</xdr:row>
      <xdr:rowOff>85996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123825</xdr:colOff>
      <xdr:row>17</xdr:row>
      <xdr:rowOff>9525</xdr:rowOff>
    </xdr:from>
    <xdr:to>
      <xdr:col>8</xdr:col>
      <xdr:colOff>1038225</xdr:colOff>
      <xdr:row>20</xdr:row>
      <xdr:rowOff>76200</xdr:rowOff>
    </xdr:to>
    <xdr:sp macro="" textlink="'Q1 Q2 Pivot'!$I$4">
      <xdr:nvSpPr>
        <xdr:cNvPr id="2" name="TextBox 1"/>
        <xdr:cNvSpPr txBox="1"/>
      </xdr:nvSpPr>
      <xdr:spPr>
        <a:xfrm>
          <a:off x="11001375" y="3086100"/>
          <a:ext cx="9144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375D1B-82CB-4DC6-8548-42E2C91CDBAA}" type="TxLink">
            <a:rPr lang="en-US" sz="1100"/>
            <a:pPr/>
            <a:t>91%</a:t>
          </a:fld>
          <a:endParaRPr lang="en-US" sz="1100"/>
        </a:p>
      </xdr:txBody>
    </xdr:sp>
    <xdr:clientData/>
  </xdr:twoCellAnchor>
  <xdr:twoCellAnchor>
    <xdr:from>
      <xdr:col>9</xdr:col>
      <xdr:colOff>200025</xdr:colOff>
      <xdr:row>17</xdr:row>
      <xdr:rowOff>19050</xdr:rowOff>
    </xdr:from>
    <xdr:to>
      <xdr:col>9</xdr:col>
      <xdr:colOff>1114425</xdr:colOff>
      <xdr:row>20</xdr:row>
      <xdr:rowOff>85725</xdr:rowOff>
    </xdr:to>
    <xdr:sp macro="" textlink="'Q1 Q2 Pivot'!$J$4">
      <xdr:nvSpPr>
        <xdr:cNvPr id="3" name="TextBox 2"/>
        <xdr:cNvSpPr txBox="1"/>
      </xdr:nvSpPr>
      <xdr:spPr>
        <a:xfrm>
          <a:off x="12353925" y="3095625"/>
          <a:ext cx="9144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33948-7463-46F0-BD06-5410C3A0D56E}" type="TxLink">
            <a:rPr lang="en-US" sz="1100"/>
            <a:pPr/>
            <a:t>51%</a:t>
          </a:fld>
          <a:endParaRPr lang="en-US" sz="1100"/>
        </a:p>
      </xdr:txBody>
    </xdr:sp>
    <xdr:clientData/>
  </xdr:twoCellAnchor>
  <xdr:twoCellAnchor>
    <xdr:from>
      <xdr:col>10</xdr:col>
      <xdr:colOff>209550</xdr:colOff>
      <xdr:row>17</xdr:row>
      <xdr:rowOff>47625</xdr:rowOff>
    </xdr:from>
    <xdr:to>
      <xdr:col>10</xdr:col>
      <xdr:colOff>1123950</xdr:colOff>
      <xdr:row>20</xdr:row>
      <xdr:rowOff>114300</xdr:rowOff>
    </xdr:to>
    <xdr:sp macro="" textlink="'Q1 Q2 Pivot'!$K$4">
      <xdr:nvSpPr>
        <xdr:cNvPr id="4" name="TextBox 3"/>
        <xdr:cNvSpPr txBox="1"/>
      </xdr:nvSpPr>
      <xdr:spPr>
        <a:xfrm>
          <a:off x="13639800" y="3124200"/>
          <a:ext cx="9144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BF1B7F-66C6-4BFD-84C6-1F599A66DF43}" type="TxLink">
            <a:rPr lang="en-US" sz="1100"/>
            <a:pPr/>
            <a:t>$386,494</a:t>
          </a:fld>
          <a:endParaRPr lang="en-US" sz="1100"/>
        </a:p>
      </xdr:txBody>
    </xdr:sp>
    <xdr:clientData/>
  </xdr:twoCellAnchor>
  <xdr:twoCellAnchor>
    <xdr:from>
      <xdr:col>11</xdr:col>
      <xdr:colOff>466725</xdr:colOff>
      <xdr:row>17</xdr:row>
      <xdr:rowOff>66675</xdr:rowOff>
    </xdr:from>
    <xdr:to>
      <xdr:col>11</xdr:col>
      <xdr:colOff>1381125</xdr:colOff>
      <xdr:row>20</xdr:row>
      <xdr:rowOff>133350</xdr:rowOff>
    </xdr:to>
    <xdr:sp macro="" textlink="'Q1 Q2 Pivot'!$L$4">
      <xdr:nvSpPr>
        <xdr:cNvPr id="5" name="TextBox 4"/>
        <xdr:cNvSpPr txBox="1"/>
      </xdr:nvSpPr>
      <xdr:spPr>
        <a:xfrm>
          <a:off x="15240000" y="3143250"/>
          <a:ext cx="9144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3180EB-5816-40AE-8065-C5A41D9CD419}" type="TxLink">
            <a:rPr lang="en-US" sz="1100"/>
            <a:pPr/>
            <a:t>$219,232</a:t>
          </a:fld>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388620</xdr:colOff>
      <xdr:row>15</xdr:row>
      <xdr:rowOff>0</xdr:rowOff>
    </xdr:from>
    <xdr:to>
      <xdr:col>9</xdr:col>
      <xdr:colOff>121920</xdr:colOff>
      <xdr:row>28</xdr:row>
      <xdr:rowOff>89535</xdr:rowOff>
    </xdr:to>
    <mc:AlternateContent xmlns:mc="http://schemas.openxmlformats.org/markup-compatibility/2006" xmlns:a14="http://schemas.microsoft.com/office/drawing/2010/main">
      <mc:Choice Requires="a14">
        <xdr:graphicFrame macro="">
          <xdr:nvGraphicFramePr>
            <xdr:cNvPr id="3" name="Sales Manager Name 1"/>
            <xdr:cNvGraphicFramePr/>
          </xdr:nvGraphicFramePr>
          <xdr:xfrm>
            <a:off x="0" y="0"/>
            <a:ext cx="0" cy="0"/>
          </xdr:xfrm>
          <a:graphic>
            <a:graphicData uri="http://schemas.microsoft.com/office/drawing/2010/slicer">
              <sle:slicer xmlns:sle="http://schemas.microsoft.com/office/drawing/2010/slicer" name="Sales Manager Name 1"/>
            </a:graphicData>
          </a:graphic>
        </xdr:graphicFrame>
      </mc:Choice>
      <mc:Fallback xmlns="">
        <xdr:sp macro="" textlink="">
          <xdr:nvSpPr>
            <xdr:cNvPr id="0" name=""/>
            <xdr:cNvSpPr>
              <a:spLocks noTextEdit="1"/>
            </xdr:cNvSpPr>
          </xdr:nvSpPr>
          <xdr:spPr>
            <a:xfrm>
              <a:off x="2773680" y="2743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14</xdr:row>
      <xdr:rowOff>167640</xdr:rowOff>
    </xdr:from>
    <xdr:to>
      <xdr:col>5</xdr:col>
      <xdr:colOff>137160</xdr:colOff>
      <xdr:row>28</xdr:row>
      <xdr:rowOff>74295</xdr:rowOff>
    </xdr:to>
    <mc:AlternateContent xmlns:mc="http://schemas.openxmlformats.org/markup-compatibility/2006" xmlns:a14="http://schemas.microsoft.com/office/drawing/2010/main">
      <mc:Choice Requires="a14">
        <xdr:graphicFrame macro="">
          <xdr:nvGraphicFramePr>
            <xdr:cNvPr id="4" name="Sales Director 1"/>
            <xdr:cNvGraphicFramePr/>
          </xdr:nvGraphicFramePr>
          <xdr:xfrm>
            <a:off x="0" y="0"/>
            <a:ext cx="0" cy="0"/>
          </xdr:xfrm>
          <a:graphic>
            <a:graphicData uri="http://schemas.microsoft.com/office/drawing/2010/slicer">
              <sle:slicer xmlns:sle="http://schemas.microsoft.com/office/drawing/2010/slicer" name="Sales Director 1"/>
            </a:graphicData>
          </a:graphic>
        </xdr:graphicFrame>
      </mc:Choice>
      <mc:Fallback xmlns="">
        <xdr:sp macro="" textlink="">
          <xdr:nvSpPr>
            <xdr:cNvPr id="0" name=""/>
            <xdr:cNvSpPr>
              <a:spLocks noTextEdit="1"/>
            </xdr:cNvSpPr>
          </xdr:nvSpPr>
          <xdr:spPr>
            <a:xfrm>
              <a:off x="1082040" y="2727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0</xdr:col>
      <xdr:colOff>480060</xdr:colOff>
      <xdr:row>7</xdr:row>
      <xdr:rowOff>76200</xdr:rowOff>
    </xdr:from>
    <xdr:ext cx="472437" cy="264560"/>
    <xdr:sp macro="" textlink="Forecast_Pivot!$A$7">
      <xdr:nvSpPr>
        <xdr:cNvPr id="5" name="TextBox 4"/>
        <xdr:cNvSpPr txBox="1"/>
      </xdr:nvSpPr>
      <xdr:spPr>
        <a:xfrm>
          <a:off x="480060"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341787-8AEF-454C-9117-B1D9F3FE8787}" type="TxLink">
            <a:rPr lang="en-US" sz="1100"/>
            <a:pPr/>
            <a:t>345K</a:t>
          </a:fld>
          <a:endParaRPr lang="en-US" sz="1100"/>
        </a:p>
      </xdr:txBody>
    </xdr:sp>
    <xdr:clientData/>
  </xdr:oneCellAnchor>
  <xdr:oneCellAnchor>
    <xdr:from>
      <xdr:col>3</xdr:col>
      <xdr:colOff>458724</xdr:colOff>
      <xdr:row>7</xdr:row>
      <xdr:rowOff>76200</xdr:rowOff>
    </xdr:from>
    <xdr:ext cx="472437" cy="264560"/>
    <xdr:sp macro="" textlink="Forecast_Pivot!$D$7">
      <xdr:nvSpPr>
        <xdr:cNvPr id="7" name="TextBox 6"/>
        <xdr:cNvSpPr txBox="1"/>
      </xdr:nvSpPr>
      <xdr:spPr>
        <a:xfrm>
          <a:off x="1906524"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FB963BA-610C-4810-8403-CBE9E043525C}" type="TxLink">
            <a:rPr lang="en-US" sz="1100"/>
            <a:pPr/>
            <a:t>473K</a:t>
          </a:fld>
          <a:endParaRPr lang="en-US" sz="1100"/>
        </a:p>
      </xdr:txBody>
    </xdr:sp>
    <xdr:clientData/>
  </xdr:oneCellAnchor>
  <xdr:oneCellAnchor>
    <xdr:from>
      <xdr:col>6</xdr:col>
      <xdr:colOff>368808</xdr:colOff>
      <xdr:row>7</xdr:row>
      <xdr:rowOff>76200</xdr:rowOff>
    </xdr:from>
    <xdr:ext cx="472437" cy="264560"/>
    <xdr:sp macro="" textlink="Forecast_Pivot!$G$7">
      <xdr:nvSpPr>
        <xdr:cNvPr id="8" name="TextBox 7"/>
        <xdr:cNvSpPr txBox="1"/>
      </xdr:nvSpPr>
      <xdr:spPr>
        <a:xfrm>
          <a:off x="3332988"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5F47AF5-9E59-4948-8976-8DC8CBA79E69}" type="TxLink">
            <a:rPr lang="en-US" sz="1100"/>
            <a:pPr/>
            <a:t>598K</a:t>
          </a:fld>
          <a:endParaRPr lang="en-US" sz="1100"/>
        </a:p>
      </xdr:txBody>
    </xdr:sp>
    <xdr:clientData/>
  </xdr:oneCellAnchor>
  <xdr:oneCellAnchor>
    <xdr:from>
      <xdr:col>9</xdr:col>
      <xdr:colOff>278892</xdr:colOff>
      <xdr:row>7</xdr:row>
      <xdr:rowOff>76200</xdr:rowOff>
    </xdr:from>
    <xdr:ext cx="472437" cy="264560"/>
    <xdr:sp macro="" textlink="Forecast_Pivot!$J$7">
      <xdr:nvSpPr>
        <xdr:cNvPr id="9" name="TextBox 8"/>
        <xdr:cNvSpPr txBox="1"/>
      </xdr:nvSpPr>
      <xdr:spPr>
        <a:xfrm>
          <a:off x="4759452"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060A252-D2B0-440F-97F5-736BC9FF21A1}" type="TxLink">
            <a:rPr lang="en-US" sz="1100"/>
            <a:pPr/>
            <a:t>396K</a:t>
          </a:fld>
          <a:endParaRPr lang="en-US" sz="1100"/>
        </a:p>
      </xdr:txBody>
    </xdr:sp>
    <xdr:clientData/>
  </xdr:oneCellAnchor>
  <xdr:oneCellAnchor>
    <xdr:from>
      <xdr:col>12</xdr:col>
      <xdr:colOff>188976</xdr:colOff>
      <xdr:row>7</xdr:row>
      <xdr:rowOff>76200</xdr:rowOff>
    </xdr:from>
    <xdr:ext cx="472437" cy="264560"/>
    <xdr:sp macro="" textlink="Forecast_Pivot!$M$7">
      <xdr:nvSpPr>
        <xdr:cNvPr id="10" name="TextBox 9"/>
        <xdr:cNvSpPr txBox="1"/>
      </xdr:nvSpPr>
      <xdr:spPr>
        <a:xfrm>
          <a:off x="6185916"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75E993C-B2CA-444A-A404-8AEADE1ABA8C}" type="TxLink">
            <a:rPr lang="en-US" sz="1100"/>
            <a:pPr/>
            <a:t>325K</a:t>
          </a:fld>
          <a:endParaRPr lang="en-US" sz="1100"/>
        </a:p>
      </xdr:txBody>
    </xdr:sp>
    <xdr:clientData/>
  </xdr:oneCellAnchor>
  <xdr:oneCellAnchor>
    <xdr:from>
      <xdr:col>15</xdr:col>
      <xdr:colOff>99060</xdr:colOff>
      <xdr:row>7</xdr:row>
      <xdr:rowOff>76200</xdr:rowOff>
    </xdr:from>
    <xdr:ext cx="472437" cy="264560"/>
    <xdr:sp macro="" textlink="Forecast_Pivot!$P$7">
      <xdr:nvSpPr>
        <xdr:cNvPr id="11" name="TextBox 10"/>
        <xdr:cNvSpPr txBox="1"/>
      </xdr:nvSpPr>
      <xdr:spPr>
        <a:xfrm>
          <a:off x="7612380" y="1356360"/>
          <a:ext cx="4724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64DD5FF-4C6B-492E-B7BD-FA3EEF6C03B9}" type="TxLink">
            <a:rPr lang="en-US" sz="1100"/>
            <a:pPr/>
            <a:t>229K</a:t>
          </a:fld>
          <a:endParaRPr lang="en-US" sz="1100"/>
        </a:p>
      </xdr:txBody>
    </xdr:sp>
    <xdr:clientData/>
  </xdr:oneCellAnchor>
  <xdr:twoCellAnchor editAs="oneCell">
    <xdr:from>
      <xdr:col>9</xdr:col>
      <xdr:colOff>739140</xdr:colOff>
      <xdr:row>14</xdr:row>
      <xdr:rowOff>175260</xdr:rowOff>
    </xdr:from>
    <xdr:to>
      <xdr:col>13</xdr:col>
      <xdr:colOff>83820</xdr:colOff>
      <xdr:row>28</xdr:row>
      <xdr:rowOff>81915</xdr:rowOff>
    </xdr:to>
    <mc:AlternateContent xmlns:mc="http://schemas.openxmlformats.org/markup-compatibility/2006" xmlns:a14="http://schemas.microsoft.com/office/drawing/2010/main">
      <mc:Choice Requires="a14">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19700" y="2735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579120</xdr:colOff>
      <xdr:row>4</xdr:row>
      <xdr:rowOff>0</xdr:rowOff>
    </xdr:from>
    <xdr:to>
      <xdr:col>2</xdr:col>
      <xdr:colOff>2194560</xdr:colOff>
      <xdr:row>16</xdr:row>
      <xdr:rowOff>8466</xdr:rowOff>
    </xdr:to>
    <xdr:grpSp>
      <xdr:nvGrpSpPr>
        <xdr:cNvPr id="64" name="Group 63"/>
        <xdr:cNvGrpSpPr/>
      </xdr:nvGrpSpPr>
      <xdr:grpSpPr>
        <a:xfrm>
          <a:off x="5489787" y="745067"/>
          <a:ext cx="1615440" cy="2243666"/>
          <a:chOff x="5261187" y="745067"/>
          <a:chExt cx="1615440" cy="2243666"/>
        </a:xfrm>
      </xdr:grpSpPr>
      <xdr:sp macro="" textlink="Customer_Pivot!$A$5">
        <xdr:nvSpPr>
          <xdr:cNvPr id="3" name="TextBox 2"/>
          <xdr:cNvSpPr txBox="1">
            <a:spLocks noChangeAspect="1"/>
          </xdr:cNvSpPr>
        </xdr:nvSpPr>
        <xdr:spPr>
          <a:xfrm>
            <a:off x="5261187" y="74506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ECDA4F6-040D-4B0D-9FE7-FDCFECD83D46}" type="TxLink">
              <a:rPr lang="en-US" sz="1100"/>
              <a:pPr algn="l"/>
              <a:t>Samsung Electronics Canada Inc.</a:t>
            </a:fld>
            <a:endParaRPr lang="en-US" sz="1100"/>
          </a:p>
        </xdr:txBody>
      </xdr:sp>
      <xdr:sp macro="" textlink="Customer_Pivot!$B$5">
        <xdr:nvSpPr>
          <xdr:cNvPr id="4" name="TextBox 3"/>
          <xdr:cNvSpPr txBox="1">
            <a:spLocks noChangeAspect="1"/>
          </xdr:cNvSpPr>
        </xdr:nvSpPr>
        <xdr:spPr>
          <a:xfrm>
            <a:off x="6541347" y="74507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8480D4A-88FF-4BCA-8D2A-C607E86E7330}" type="TxLink">
              <a:rPr lang="en-US" sz="1100"/>
              <a:pPr algn="ctr"/>
              <a:t>13K</a:t>
            </a:fld>
            <a:endParaRPr lang="en-US" sz="1100"/>
          </a:p>
        </xdr:txBody>
      </xdr:sp>
      <xdr:sp macro="" textlink="Customer_Pivot!$A$6">
        <xdr:nvSpPr>
          <xdr:cNvPr id="5" name="TextBox 4"/>
          <xdr:cNvSpPr txBox="1">
            <a:spLocks noChangeAspect="1"/>
          </xdr:cNvSpPr>
        </xdr:nvSpPr>
        <xdr:spPr>
          <a:xfrm>
            <a:off x="5261187" y="96943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732D491-6669-4640-BD9A-ABB8BFF60436}" type="TxLink">
              <a:rPr lang="en-US" sz="1100"/>
              <a:pPr algn="l"/>
              <a:t>BC Public Service</a:t>
            </a:fld>
            <a:endParaRPr lang="en-US" sz="1100"/>
          </a:p>
        </xdr:txBody>
      </xdr:sp>
      <xdr:sp macro="" textlink="Customer_Pivot!$B$6">
        <xdr:nvSpPr>
          <xdr:cNvPr id="6" name="TextBox 5"/>
          <xdr:cNvSpPr txBox="1">
            <a:spLocks noChangeAspect="1"/>
          </xdr:cNvSpPr>
        </xdr:nvSpPr>
        <xdr:spPr>
          <a:xfrm>
            <a:off x="6541347" y="96943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D6B0D99-A8CC-4B67-8C1E-5329FE16B36A}" type="TxLink">
              <a:rPr lang="en-US" sz="1100"/>
              <a:pPr algn="ctr"/>
              <a:t>13K</a:t>
            </a:fld>
            <a:endParaRPr lang="en-US" sz="1100"/>
          </a:p>
        </xdr:txBody>
      </xdr:sp>
      <xdr:sp macro="" textlink="Customer_Pivot!$A$7">
        <xdr:nvSpPr>
          <xdr:cNvPr id="7" name="TextBox 6"/>
          <xdr:cNvSpPr txBox="1">
            <a:spLocks noChangeAspect="1"/>
          </xdr:cNvSpPr>
        </xdr:nvSpPr>
        <xdr:spPr>
          <a:xfrm>
            <a:off x="5261187" y="119380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D9DE57C-2269-4412-8410-DDB5BA94B879}" type="TxLink">
              <a:rPr lang="en-US" sz="1100"/>
              <a:pPr algn="l"/>
              <a:t>Hatch Ltd.</a:t>
            </a:fld>
            <a:endParaRPr lang="en-US" sz="1100"/>
          </a:p>
        </xdr:txBody>
      </xdr:sp>
      <xdr:sp macro="" textlink="Customer_Pivot!$B$7">
        <xdr:nvSpPr>
          <xdr:cNvPr id="8" name="TextBox 7"/>
          <xdr:cNvSpPr txBox="1">
            <a:spLocks noChangeAspect="1"/>
          </xdr:cNvSpPr>
        </xdr:nvSpPr>
        <xdr:spPr>
          <a:xfrm>
            <a:off x="6541347" y="119380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E0044CE-25CB-410C-8726-0513D2EF44D9}" type="TxLink">
              <a:rPr lang="en-US" sz="1100"/>
              <a:pPr algn="ctr"/>
              <a:t>13K</a:t>
            </a:fld>
            <a:endParaRPr lang="en-US" sz="1100"/>
          </a:p>
        </xdr:txBody>
      </xdr:sp>
      <xdr:sp macro="" textlink="Customer_Pivot!$A$8">
        <xdr:nvSpPr>
          <xdr:cNvPr id="9" name="TextBox 8"/>
          <xdr:cNvSpPr txBox="1">
            <a:spLocks noChangeAspect="1"/>
          </xdr:cNvSpPr>
        </xdr:nvSpPr>
        <xdr:spPr>
          <a:xfrm>
            <a:off x="5261187" y="141816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9701850-CE3E-4852-B8C8-F31F77548D46}" type="TxLink">
              <a:rPr lang="en-US" sz="1100"/>
              <a:pPr algn="l"/>
              <a:t>Bell Canada</a:t>
            </a:fld>
            <a:endParaRPr lang="en-US" sz="1100"/>
          </a:p>
        </xdr:txBody>
      </xdr:sp>
      <xdr:sp macro="" textlink="Customer_Pivot!$B$8">
        <xdr:nvSpPr>
          <xdr:cNvPr id="10" name="TextBox 9"/>
          <xdr:cNvSpPr txBox="1">
            <a:spLocks noChangeAspect="1"/>
          </xdr:cNvSpPr>
        </xdr:nvSpPr>
        <xdr:spPr>
          <a:xfrm>
            <a:off x="6541347" y="141817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AF2A120-42E7-4221-8E39-3E16F7D9D732}" type="TxLink">
              <a:rPr lang="en-US" sz="1100"/>
              <a:pPr algn="ctr"/>
              <a:t>13K</a:t>
            </a:fld>
            <a:endParaRPr lang="en-US" sz="1100"/>
          </a:p>
        </xdr:txBody>
      </xdr:sp>
      <xdr:sp macro="" textlink="Customer_Pivot!$A$9">
        <xdr:nvSpPr>
          <xdr:cNvPr id="11" name="TextBox 10"/>
          <xdr:cNvSpPr txBox="1">
            <a:spLocks noChangeAspect="1"/>
          </xdr:cNvSpPr>
        </xdr:nvSpPr>
        <xdr:spPr>
          <a:xfrm>
            <a:off x="5261187" y="164253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ACC6813-A51F-4934-988D-5765FF4258A6}" type="TxLink">
              <a:rPr lang="en-US" sz="1100"/>
              <a:pPr algn="l"/>
              <a:t>ResMed Halifax ULC</a:t>
            </a:fld>
            <a:endParaRPr lang="en-US" sz="1100"/>
          </a:p>
        </xdr:txBody>
      </xdr:sp>
      <xdr:sp macro="" textlink="Customer_Pivot!$B$9">
        <xdr:nvSpPr>
          <xdr:cNvPr id="12" name="TextBox 11"/>
          <xdr:cNvSpPr txBox="1">
            <a:spLocks noChangeAspect="1"/>
          </xdr:cNvSpPr>
        </xdr:nvSpPr>
        <xdr:spPr>
          <a:xfrm>
            <a:off x="6541347" y="164253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886D704-FB8C-41E3-9C71-A2D9EC62AEBD}" type="TxLink">
              <a:rPr lang="en-US" sz="1100"/>
              <a:pPr algn="ctr"/>
              <a:t>12K</a:t>
            </a:fld>
            <a:endParaRPr lang="en-US" sz="1100"/>
          </a:p>
        </xdr:txBody>
      </xdr:sp>
      <xdr:sp macro="" textlink="Customer_Pivot!$A$10">
        <xdr:nvSpPr>
          <xdr:cNvPr id="13" name="TextBox 12"/>
          <xdr:cNvSpPr txBox="1">
            <a:spLocks noChangeAspect="1"/>
          </xdr:cNvSpPr>
        </xdr:nvSpPr>
        <xdr:spPr>
          <a:xfrm>
            <a:off x="5261187" y="187028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6393762-D0F0-4CD5-BD48-04AC1FB620AE}" type="TxLink">
              <a:rPr lang="en-US" sz="1100"/>
              <a:pPr algn="l"/>
              <a:t>IG Wealth Management</a:t>
            </a:fld>
            <a:endParaRPr lang="en-US" sz="1100"/>
          </a:p>
        </xdr:txBody>
      </xdr:sp>
      <xdr:sp macro="" textlink="Customer_Pivot!$B$10">
        <xdr:nvSpPr>
          <xdr:cNvPr id="14" name="TextBox 13"/>
          <xdr:cNvSpPr txBox="1">
            <a:spLocks noChangeAspect="1"/>
          </xdr:cNvSpPr>
        </xdr:nvSpPr>
        <xdr:spPr>
          <a:xfrm>
            <a:off x="6541347" y="186521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67274AB-4D7B-4536-89C4-FC26E3D8FBF5}" type="TxLink">
              <a:rPr lang="en-US" sz="1100"/>
              <a:pPr algn="ctr"/>
              <a:t>11K</a:t>
            </a:fld>
            <a:endParaRPr lang="en-US" sz="1100"/>
          </a:p>
        </xdr:txBody>
      </xdr:sp>
      <xdr:sp macro="" textlink="Customer_Pivot!$A$12">
        <xdr:nvSpPr>
          <xdr:cNvPr id="15" name="TextBox 14"/>
          <xdr:cNvSpPr txBox="1">
            <a:spLocks noChangeAspect="1"/>
          </xdr:cNvSpPr>
        </xdr:nvSpPr>
        <xdr:spPr>
          <a:xfrm>
            <a:off x="5261187" y="231902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5FFF049-34A7-483E-979F-15FA0D6272DB}" type="TxLink">
              <a:rPr lang="en-US" sz="1100"/>
              <a:pPr algn="l"/>
              <a:t>Manulife</a:t>
            </a:fld>
            <a:endParaRPr lang="en-US" sz="1100"/>
          </a:p>
        </xdr:txBody>
      </xdr:sp>
      <xdr:sp macro="" textlink="Customer_Pivot!$A$13">
        <xdr:nvSpPr>
          <xdr:cNvPr id="17" name="TextBox 16"/>
          <xdr:cNvSpPr txBox="1">
            <a:spLocks noChangeAspect="1"/>
          </xdr:cNvSpPr>
        </xdr:nvSpPr>
        <xdr:spPr>
          <a:xfrm>
            <a:off x="5261187" y="254338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03D70F6-1CC0-4031-8942-E0DC2647350C}" type="TxLink">
              <a:rPr lang="en-US" sz="1100"/>
              <a:pPr algn="l"/>
              <a:t>GlaxoSmithKline Inc. / GSK</a:t>
            </a:fld>
            <a:endParaRPr lang="en-US" sz="1100"/>
          </a:p>
        </xdr:txBody>
      </xdr:sp>
      <xdr:sp macro="" textlink="Customer_Pivot!$B$12">
        <xdr:nvSpPr>
          <xdr:cNvPr id="18" name="TextBox 17"/>
          <xdr:cNvSpPr txBox="1">
            <a:spLocks noChangeAspect="1"/>
          </xdr:cNvSpPr>
        </xdr:nvSpPr>
        <xdr:spPr>
          <a:xfrm>
            <a:off x="6541347" y="231902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763648D-5AF4-495B-95D3-46F37EC40ABD}" type="TxLink">
              <a:rPr lang="en-US" sz="1100"/>
              <a:pPr algn="ctr"/>
              <a:t>11K</a:t>
            </a:fld>
            <a:endParaRPr lang="en-US" sz="1100"/>
          </a:p>
        </xdr:txBody>
      </xdr:sp>
      <xdr:sp macro="" textlink="Customer_Pivot!$A$14">
        <xdr:nvSpPr>
          <xdr:cNvPr id="19" name="TextBox 18"/>
          <xdr:cNvSpPr txBox="1">
            <a:spLocks noChangeAspect="1"/>
          </xdr:cNvSpPr>
        </xdr:nvSpPr>
        <xdr:spPr>
          <a:xfrm>
            <a:off x="5261187" y="276775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20A0F0C-76E4-4961-BF21-0905F537F551}" type="TxLink">
              <a:rPr lang="en-US" sz="1100"/>
              <a:pPr algn="l"/>
              <a:t>Kellogg Canada Inc.</a:t>
            </a:fld>
            <a:endParaRPr lang="en-US" sz="1100"/>
          </a:p>
        </xdr:txBody>
      </xdr:sp>
      <xdr:sp macro="" textlink="Customer_Pivot!$B$13">
        <xdr:nvSpPr>
          <xdr:cNvPr id="20" name="TextBox 19"/>
          <xdr:cNvSpPr txBox="1">
            <a:spLocks noChangeAspect="1"/>
          </xdr:cNvSpPr>
        </xdr:nvSpPr>
        <xdr:spPr>
          <a:xfrm>
            <a:off x="6541347" y="254339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DA53C3B-7B36-4D62-ADFF-164ED5917ED2}" type="TxLink">
              <a:rPr lang="en-US" sz="1100"/>
              <a:pPr algn="ctr"/>
              <a:t>10K</a:t>
            </a:fld>
            <a:endParaRPr lang="en-US" sz="1100"/>
          </a:p>
        </xdr:txBody>
      </xdr:sp>
      <xdr:sp macro="" textlink="Customer_Pivot!$A$11">
        <xdr:nvSpPr>
          <xdr:cNvPr id="21" name="TextBox 20"/>
          <xdr:cNvSpPr txBox="1">
            <a:spLocks noChangeAspect="1"/>
          </xdr:cNvSpPr>
        </xdr:nvSpPr>
        <xdr:spPr>
          <a:xfrm>
            <a:off x="5261187" y="2094653"/>
            <a:ext cx="127508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44558E7-13D7-4693-976E-303394BF141E}" type="TxLink">
              <a:rPr lang="en-US" sz="1100"/>
              <a:pPr algn="l"/>
              <a:t>Export Development Canada</a:t>
            </a:fld>
            <a:endParaRPr lang="en-US" sz="1100"/>
          </a:p>
        </xdr:txBody>
      </xdr:sp>
      <xdr:sp macro="" textlink="Customer_Pivot!$B$14">
        <xdr:nvSpPr>
          <xdr:cNvPr id="22" name="TextBox 21"/>
          <xdr:cNvSpPr txBox="1">
            <a:spLocks noChangeAspect="1"/>
          </xdr:cNvSpPr>
        </xdr:nvSpPr>
        <xdr:spPr>
          <a:xfrm>
            <a:off x="6541347" y="276775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DB3084C-8637-4946-8B08-2C8DF50EA975}" type="TxLink">
              <a:rPr lang="en-US" sz="1100"/>
              <a:pPr algn="ctr"/>
              <a:t>10K</a:t>
            </a:fld>
            <a:endParaRPr lang="en-US" sz="1100"/>
          </a:p>
        </xdr:txBody>
      </xdr:sp>
      <xdr:sp macro="" textlink="Customer_Pivot!$B$11">
        <xdr:nvSpPr>
          <xdr:cNvPr id="16" name="TextBox 15"/>
          <xdr:cNvSpPr txBox="1">
            <a:spLocks noChangeAspect="1"/>
          </xdr:cNvSpPr>
        </xdr:nvSpPr>
        <xdr:spPr>
          <a:xfrm>
            <a:off x="6538807" y="209465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618ADEA7-A268-46D8-A897-F696E2A047DE}" type="TxLink">
              <a:rPr lang="en-US" sz="1100"/>
              <a:pPr algn="ctr"/>
              <a:t>11K</a:t>
            </a:fld>
            <a:endParaRPr lang="en-US" sz="1100"/>
          </a:p>
        </xdr:txBody>
      </xdr:sp>
    </xdr:grpSp>
    <xdr:clientData/>
  </xdr:twoCellAnchor>
  <xdr:twoCellAnchor>
    <xdr:from>
      <xdr:col>5</xdr:col>
      <xdr:colOff>198120</xdr:colOff>
      <xdr:row>4</xdr:row>
      <xdr:rowOff>0</xdr:rowOff>
    </xdr:from>
    <xdr:to>
      <xdr:col>5</xdr:col>
      <xdr:colOff>1813560</xdr:colOff>
      <xdr:row>16</xdr:row>
      <xdr:rowOff>8466</xdr:rowOff>
    </xdr:to>
    <xdr:grpSp>
      <xdr:nvGrpSpPr>
        <xdr:cNvPr id="63" name="Group 62"/>
        <xdr:cNvGrpSpPr/>
      </xdr:nvGrpSpPr>
      <xdr:grpSpPr>
        <a:xfrm>
          <a:off x="13160587" y="745067"/>
          <a:ext cx="1615440" cy="2243666"/>
          <a:chOff x="9274387" y="745067"/>
          <a:chExt cx="1615440" cy="2243666"/>
        </a:xfrm>
      </xdr:grpSpPr>
      <xdr:sp macro="" textlink="Customer_Pivot!$D$5">
        <xdr:nvSpPr>
          <xdr:cNvPr id="23" name="TextBox 22"/>
          <xdr:cNvSpPr txBox="1">
            <a:spLocks noChangeAspect="1"/>
          </xdr:cNvSpPr>
        </xdr:nvSpPr>
        <xdr:spPr>
          <a:xfrm>
            <a:off x="9274387" y="74506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B7397D8-784C-4515-B916-934ADF289BFF}" type="TxLink">
              <a:rPr lang="en-US" sz="1100"/>
              <a:pPr algn="l"/>
              <a:t>Medavie Inc.</a:t>
            </a:fld>
            <a:endParaRPr lang="en-US" sz="1100"/>
          </a:p>
        </xdr:txBody>
      </xdr:sp>
      <xdr:sp macro="" textlink="Customer_Pivot!$E$5">
        <xdr:nvSpPr>
          <xdr:cNvPr id="24" name="TextBox 23"/>
          <xdr:cNvSpPr txBox="1">
            <a:spLocks noChangeAspect="1"/>
          </xdr:cNvSpPr>
        </xdr:nvSpPr>
        <xdr:spPr>
          <a:xfrm>
            <a:off x="10554547" y="74507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089670B8-1D03-442E-B284-6ECB9C33A18B}" type="TxLink">
              <a:rPr lang="en-US" sz="1100"/>
              <a:pPr algn="ctr"/>
              <a:t>23K</a:t>
            </a:fld>
            <a:endParaRPr lang="en-US" sz="1100"/>
          </a:p>
        </xdr:txBody>
      </xdr:sp>
      <xdr:sp macro="" textlink="Customer_Pivot!$D$6">
        <xdr:nvSpPr>
          <xdr:cNvPr id="25" name="TextBox 24"/>
          <xdr:cNvSpPr txBox="1">
            <a:spLocks noChangeAspect="1"/>
          </xdr:cNvSpPr>
        </xdr:nvSpPr>
        <xdr:spPr>
          <a:xfrm>
            <a:off x="9274387" y="96943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E296BF0A-0EEE-4C25-BE2C-746CE5847F87}" type="TxLink">
              <a:rPr lang="en-US" sz="1100"/>
              <a:pPr algn="l"/>
              <a:t>Labatt Brewing Company Limited</a:t>
            </a:fld>
            <a:endParaRPr lang="en-US" sz="1100"/>
          </a:p>
        </xdr:txBody>
      </xdr:sp>
      <xdr:sp macro="" textlink="Customer_Pivot!$E$6">
        <xdr:nvSpPr>
          <xdr:cNvPr id="26" name="TextBox 25"/>
          <xdr:cNvSpPr txBox="1">
            <a:spLocks noChangeAspect="1"/>
          </xdr:cNvSpPr>
        </xdr:nvSpPr>
        <xdr:spPr>
          <a:xfrm>
            <a:off x="10554547" y="96943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574E363-27E2-49A4-B118-28D9C43DBB7A}" type="TxLink">
              <a:rPr lang="en-US" sz="1100"/>
              <a:pPr algn="ctr"/>
              <a:t>21K</a:t>
            </a:fld>
            <a:endParaRPr lang="en-US" sz="1100"/>
          </a:p>
        </xdr:txBody>
      </xdr:sp>
      <xdr:sp macro="" textlink="Customer_Pivot!$D$7">
        <xdr:nvSpPr>
          <xdr:cNvPr id="27" name="TextBox 26"/>
          <xdr:cNvSpPr txBox="1">
            <a:spLocks noChangeAspect="1"/>
          </xdr:cNvSpPr>
        </xdr:nvSpPr>
        <xdr:spPr>
          <a:xfrm>
            <a:off x="9274387" y="119380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9E577EF-11B6-41E5-A95F-2A4B72020420}" type="TxLink">
              <a:rPr lang="en-US" sz="1100"/>
              <a:pPr algn="l"/>
              <a:t>SAP Canada Inc.</a:t>
            </a:fld>
            <a:endParaRPr lang="en-US" sz="1100"/>
          </a:p>
        </xdr:txBody>
      </xdr:sp>
      <xdr:sp macro="" textlink="Customer_Pivot!$E$7">
        <xdr:nvSpPr>
          <xdr:cNvPr id="28" name="TextBox 27"/>
          <xdr:cNvSpPr txBox="1">
            <a:spLocks noChangeAspect="1"/>
          </xdr:cNvSpPr>
        </xdr:nvSpPr>
        <xdr:spPr>
          <a:xfrm>
            <a:off x="10554547" y="119380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0EBC48B-358F-4868-83D7-D3151AFD0ACA}" type="TxLink">
              <a:rPr lang="en-US" sz="1100"/>
              <a:pPr algn="ctr"/>
              <a:t>20K</a:t>
            </a:fld>
            <a:endParaRPr lang="en-US" sz="1100"/>
          </a:p>
        </xdr:txBody>
      </xdr:sp>
      <xdr:sp macro="" textlink="Customer_Pivot!$D$8">
        <xdr:nvSpPr>
          <xdr:cNvPr id="29" name="TextBox 28"/>
          <xdr:cNvSpPr txBox="1">
            <a:spLocks noChangeAspect="1"/>
          </xdr:cNvSpPr>
        </xdr:nvSpPr>
        <xdr:spPr>
          <a:xfrm>
            <a:off x="9274387" y="141816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FE33D25-F20C-4328-99B7-A5628ED1ADB0}" type="TxLink">
              <a:rPr lang="en-US" sz="1100"/>
              <a:pPr algn="l"/>
              <a:t>Aboriginal Peoples Television Network Inc. / APTN</a:t>
            </a:fld>
            <a:endParaRPr lang="en-US" sz="1100"/>
          </a:p>
        </xdr:txBody>
      </xdr:sp>
      <xdr:sp macro="" textlink="Customer_Pivot!$E$8">
        <xdr:nvSpPr>
          <xdr:cNvPr id="30" name="TextBox 29"/>
          <xdr:cNvSpPr txBox="1">
            <a:spLocks noChangeAspect="1"/>
          </xdr:cNvSpPr>
        </xdr:nvSpPr>
        <xdr:spPr>
          <a:xfrm>
            <a:off x="10554547" y="141817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70B8A63-2C1C-44D6-AC85-3796F7233436}" type="TxLink">
              <a:rPr lang="en-US" sz="1100"/>
              <a:pPr algn="ctr"/>
              <a:t>20K</a:t>
            </a:fld>
            <a:endParaRPr lang="en-US" sz="1100"/>
          </a:p>
        </xdr:txBody>
      </xdr:sp>
      <xdr:sp macro="" textlink="Customer_Pivot!$D$9">
        <xdr:nvSpPr>
          <xdr:cNvPr id="31" name="TextBox 30"/>
          <xdr:cNvSpPr txBox="1">
            <a:spLocks noChangeAspect="1"/>
          </xdr:cNvSpPr>
        </xdr:nvSpPr>
        <xdr:spPr>
          <a:xfrm>
            <a:off x="9274387" y="164253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42E755D-CD99-4A8D-9812-CE65CDA94405}" type="TxLink">
              <a:rPr lang="en-US" sz="1100"/>
              <a:pPr algn="l"/>
              <a:t>Hershey Canada Inc.</a:t>
            </a:fld>
            <a:endParaRPr lang="en-US" sz="1100"/>
          </a:p>
        </xdr:txBody>
      </xdr:sp>
      <xdr:sp macro="" textlink="Customer_Pivot!$E$9">
        <xdr:nvSpPr>
          <xdr:cNvPr id="32" name="TextBox 31"/>
          <xdr:cNvSpPr txBox="1">
            <a:spLocks noChangeAspect="1"/>
          </xdr:cNvSpPr>
        </xdr:nvSpPr>
        <xdr:spPr>
          <a:xfrm>
            <a:off x="10554547" y="164253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CAC3962-5C5C-4E91-9CA9-679A678F5493}" type="TxLink">
              <a:rPr lang="en-US" sz="1100"/>
              <a:pPr algn="ctr"/>
              <a:t>19K</a:t>
            </a:fld>
            <a:endParaRPr lang="en-US" sz="1100"/>
          </a:p>
        </xdr:txBody>
      </xdr:sp>
      <xdr:sp macro="" textlink="Customer_Pivot!$D$10">
        <xdr:nvSpPr>
          <xdr:cNvPr id="33" name="TextBox 32"/>
          <xdr:cNvSpPr txBox="1">
            <a:spLocks noChangeAspect="1"/>
          </xdr:cNvSpPr>
        </xdr:nvSpPr>
        <xdr:spPr>
          <a:xfrm>
            <a:off x="9274387" y="187028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5E53B31-1E18-4297-B56A-C8F7269054D0}" type="TxLink">
              <a:rPr lang="en-US" sz="1100"/>
              <a:pPr algn="l"/>
              <a:t>Boston Consulting Group Canada ULC</a:t>
            </a:fld>
            <a:endParaRPr lang="en-US" sz="1100"/>
          </a:p>
        </xdr:txBody>
      </xdr:sp>
      <xdr:sp macro="" textlink="Customer_Pivot!$E$10">
        <xdr:nvSpPr>
          <xdr:cNvPr id="34" name="TextBox 33"/>
          <xdr:cNvSpPr txBox="1">
            <a:spLocks noChangeAspect="1"/>
          </xdr:cNvSpPr>
        </xdr:nvSpPr>
        <xdr:spPr>
          <a:xfrm>
            <a:off x="10554547" y="186521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FBDC91E7-BF6F-4C68-8B03-3D9998F7F550}" type="TxLink">
              <a:rPr lang="en-US" sz="1100"/>
              <a:pPr algn="ctr"/>
              <a:t>18K</a:t>
            </a:fld>
            <a:endParaRPr lang="en-US" sz="1100"/>
          </a:p>
        </xdr:txBody>
      </xdr:sp>
      <xdr:sp macro="" textlink="Customer_Pivot!$D$12">
        <xdr:nvSpPr>
          <xdr:cNvPr id="35" name="TextBox 34"/>
          <xdr:cNvSpPr txBox="1">
            <a:spLocks noChangeAspect="1"/>
          </xdr:cNvSpPr>
        </xdr:nvSpPr>
        <xdr:spPr>
          <a:xfrm>
            <a:off x="9274387" y="231902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D993D55-FF24-4002-949D-61845BA43E13}" type="TxLink">
              <a:rPr lang="en-US" sz="1100"/>
              <a:pPr algn="l"/>
              <a:t>Greater Vancouver Food Bank</a:t>
            </a:fld>
            <a:endParaRPr lang="en-US" sz="1100"/>
          </a:p>
        </xdr:txBody>
      </xdr:sp>
      <xdr:sp macro="" textlink="Customer_Pivot!$D$13">
        <xdr:nvSpPr>
          <xdr:cNvPr id="36" name="TextBox 35"/>
          <xdr:cNvSpPr txBox="1">
            <a:spLocks noChangeAspect="1"/>
          </xdr:cNvSpPr>
        </xdr:nvSpPr>
        <xdr:spPr>
          <a:xfrm>
            <a:off x="9274387" y="254338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0C40400-E289-4F7B-98B2-30DECB432D42}" type="TxLink">
              <a:rPr lang="en-US" sz="1100"/>
              <a:pPr algn="l"/>
              <a:t>Adobe Systems Canada Inc.</a:t>
            </a:fld>
            <a:endParaRPr lang="en-US" sz="1100"/>
          </a:p>
        </xdr:txBody>
      </xdr:sp>
      <xdr:sp macro="" textlink="Customer_Pivot!$E$12">
        <xdr:nvSpPr>
          <xdr:cNvPr id="37" name="TextBox 36"/>
          <xdr:cNvSpPr txBox="1">
            <a:spLocks noChangeAspect="1"/>
          </xdr:cNvSpPr>
        </xdr:nvSpPr>
        <xdr:spPr>
          <a:xfrm>
            <a:off x="10554547" y="231902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FA84D6BE-F128-411D-B783-2491F0F5DA05}" type="TxLink">
              <a:rPr lang="en-US" sz="1100"/>
              <a:pPr algn="ctr"/>
              <a:t>17K</a:t>
            </a:fld>
            <a:endParaRPr lang="en-US" sz="1100"/>
          </a:p>
        </xdr:txBody>
      </xdr:sp>
      <xdr:sp macro="" textlink="Customer_Pivot!$D$14">
        <xdr:nvSpPr>
          <xdr:cNvPr id="38" name="TextBox 37"/>
          <xdr:cNvSpPr txBox="1">
            <a:spLocks noChangeAspect="1"/>
          </xdr:cNvSpPr>
        </xdr:nvSpPr>
        <xdr:spPr>
          <a:xfrm>
            <a:off x="9274387" y="276775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890A558-BA18-4216-A24E-A49F8F4177D0}" type="TxLink">
              <a:rPr lang="en-US" sz="1100"/>
              <a:pPr algn="l"/>
              <a:t>Rogers Communications Inc.</a:t>
            </a:fld>
            <a:endParaRPr lang="en-US" sz="1100"/>
          </a:p>
        </xdr:txBody>
      </xdr:sp>
      <xdr:sp macro="" textlink="Customer_Pivot!$E$13">
        <xdr:nvSpPr>
          <xdr:cNvPr id="39" name="TextBox 38"/>
          <xdr:cNvSpPr txBox="1">
            <a:spLocks noChangeAspect="1"/>
          </xdr:cNvSpPr>
        </xdr:nvSpPr>
        <xdr:spPr>
          <a:xfrm>
            <a:off x="10554547" y="254339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3DFCCF9-A7CB-43FA-A292-8CD731DB1508}" type="TxLink">
              <a:rPr lang="en-US" sz="1100"/>
              <a:pPr algn="ctr"/>
              <a:t>17K</a:t>
            </a:fld>
            <a:endParaRPr lang="en-US" sz="1100"/>
          </a:p>
        </xdr:txBody>
      </xdr:sp>
      <xdr:sp macro="" textlink="Customer_Pivot!$D$11">
        <xdr:nvSpPr>
          <xdr:cNvPr id="40" name="TextBox 39"/>
          <xdr:cNvSpPr txBox="1">
            <a:spLocks noChangeAspect="1"/>
          </xdr:cNvSpPr>
        </xdr:nvSpPr>
        <xdr:spPr>
          <a:xfrm>
            <a:off x="9274387" y="2094653"/>
            <a:ext cx="127508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32CF4A7-467E-4881-8C86-C6F763ACE022}" type="TxLink">
              <a:rPr lang="en-US" sz="1100"/>
              <a:pPr algn="l"/>
              <a:t>Yukon, Government of</a:t>
            </a:fld>
            <a:endParaRPr lang="en-US" sz="1100"/>
          </a:p>
        </xdr:txBody>
      </xdr:sp>
      <xdr:sp macro="" textlink="Customer_Pivot!$E$14">
        <xdr:nvSpPr>
          <xdr:cNvPr id="41" name="TextBox 40"/>
          <xdr:cNvSpPr txBox="1">
            <a:spLocks noChangeAspect="1"/>
          </xdr:cNvSpPr>
        </xdr:nvSpPr>
        <xdr:spPr>
          <a:xfrm>
            <a:off x="10554547" y="276775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460DAD0-B848-4086-B8E6-06829788A2B3}" type="TxLink">
              <a:rPr lang="en-US" sz="1100"/>
              <a:pPr algn="ctr"/>
              <a:t>17K</a:t>
            </a:fld>
            <a:endParaRPr lang="en-US" sz="1100"/>
          </a:p>
        </xdr:txBody>
      </xdr:sp>
      <xdr:sp macro="" textlink="Customer_Pivot!$E$11">
        <xdr:nvSpPr>
          <xdr:cNvPr id="42" name="TextBox 41"/>
          <xdr:cNvSpPr txBox="1">
            <a:spLocks noChangeAspect="1"/>
          </xdr:cNvSpPr>
        </xdr:nvSpPr>
        <xdr:spPr>
          <a:xfrm>
            <a:off x="10552007" y="209465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FAC939E-43A5-40ED-BD15-4C6FF85D207D}" type="TxLink">
              <a:rPr lang="en-US" sz="1100"/>
              <a:pPr algn="ctr"/>
              <a:t>18K</a:t>
            </a:fld>
            <a:endParaRPr lang="en-US" sz="1100"/>
          </a:p>
        </xdr:txBody>
      </xdr:sp>
    </xdr:grpSp>
    <xdr:clientData/>
  </xdr:twoCellAnchor>
  <xdr:twoCellAnchor>
    <xdr:from>
      <xdr:col>8</xdr:col>
      <xdr:colOff>121920</xdr:colOff>
      <xdr:row>4</xdr:row>
      <xdr:rowOff>15240</xdr:rowOff>
    </xdr:from>
    <xdr:to>
      <xdr:col>8</xdr:col>
      <xdr:colOff>1737360</xdr:colOff>
      <xdr:row>16</xdr:row>
      <xdr:rowOff>23706</xdr:rowOff>
    </xdr:to>
    <xdr:grpSp>
      <xdr:nvGrpSpPr>
        <xdr:cNvPr id="65" name="Group 64"/>
        <xdr:cNvGrpSpPr/>
      </xdr:nvGrpSpPr>
      <xdr:grpSpPr>
        <a:xfrm>
          <a:off x="20170987" y="760307"/>
          <a:ext cx="1615440" cy="2243666"/>
          <a:chOff x="12677987" y="760307"/>
          <a:chExt cx="1615440" cy="2243666"/>
        </a:xfrm>
      </xdr:grpSpPr>
      <xdr:sp macro="" textlink="Customer_Pivot!$G$5">
        <xdr:nvSpPr>
          <xdr:cNvPr id="43" name="TextBox 42"/>
          <xdr:cNvSpPr txBox="1">
            <a:spLocks noChangeAspect="1"/>
          </xdr:cNvSpPr>
        </xdr:nvSpPr>
        <xdr:spPr>
          <a:xfrm>
            <a:off x="12677987" y="76030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86E51B2-BC0B-423A-8FA6-BADCA876225E}" type="TxLink">
              <a:rPr lang="en-US" sz="1100"/>
              <a:pPr algn="l"/>
              <a:t>Adobe Systems Canada Inc.</a:t>
            </a:fld>
            <a:endParaRPr lang="en-US" sz="1100"/>
          </a:p>
        </xdr:txBody>
      </xdr:sp>
      <xdr:sp macro="" textlink="Customer_Pivot!$H$5">
        <xdr:nvSpPr>
          <xdr:cNvPr id="44" name="TextBox 43"/>
          <xdr:cNvSpPr txBox="1">
            <a:spLocks noChangeAspect="1"/>
          </xdr:cNvSpPr>
        </xdr:nvSpPr>
        <xdr:spPr>
          <a:xfrm>
            <a:off x="13958147" y="76031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D1267515-572E-40EB-BB93-547769D5F143}" type="TxLink">
              <a:rPr lang="en-US" sz="1100"/>
              <a:pPr algn="ctr"/>
              <a:t>20K</a:t>
            </a:fld>
            <a:endParaRPr lang="en-US" sz="1100"/>
          </a:p>
        </xdr:txBody>
      </xdr:sp>
      <xdr:sp macro="" textlink="Customer_Pivot!$G$6">
        <xdr:nvSpPr>
          <xdr:cNvPr id="45" name="TextBox 44"/>
          <xdr:cNvSpPr txBox="1">
            <a:spLocks noChangeAspect="1"/>
          </xdr:cNvSpPr>
        </xdr:nvSpPr>
        <xdr:spPr>
          <a:xfrm>
            <a:off x="12677987" y="98467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4169A9F-C81A-4D28-91BD-B0CA05BB2458}" type="TxLink">
              <a:rPr lang="en-US" sz="1100"/>
              <a:pPr algn="l"/>
              <a:t>Citi Canada</a:t>
            </a:fld>
            <a:endParaRPr lang="en-US" sz="1100"/>
          </a:p>
        </xdr:txBody>
      </xdr:sp>
      <xdr:sp macro="" textlink="Customer_Pivot!$H$6">
        <xdr:nvSpPr>
          <xdr:cNvPr id="46" name="TextBox 45"/>
          <xdr:cNvSpPr txBox="1">
            <a:spLocks noChangeAspect="1"/>
          </xdr:cNvSpPr>
        </xdr:nvSpPr>
        <xdr:spPr>
          <a:xfrm>
            <a:off x="13958147" y="98467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0D155A0-4AB4-40EC-BB6F-74B48CDDD0C6}" type="TxLink">
              <a:rPr lang="en-US" sz="1100"/>
              <a:pPr algn="ctr"/>
              <a:t>19K</a:t>
            </a:fld>
            <a:endParaRPr lang="en-US" sz="1100"/>
          </a:p>
        </xdr:txBody>
      </xdr:sp>
      <xdr:sp macro="" textlink="Customer_Pivot!$G$7">
        <xdr:nvSpPr>
          <xdr:cNvPr id="47" name="TextBox 46"/>
          <xdr:cNvSpPr txBox="1">
            <a:spLocks noChangeAspect="1"/>
          </xdr:cNvSpPr>
        </xdr:nvSpPr>
        <xdr:spPr>
          <a:xfrm>
            <a:off x="12677987" y="120904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E2EB302E-ECC6-4C2A-BB1A-E1017EF30491}" type="TxLink">
              <a:rPr lang="en-US" sz="1100"/>
              <a:pPr algn="l"/>
              <a:t>Pfizer Canada ULC</a:t>
            </a:fld>
            <a:endParaRPr lang="en-US" sz="1100"/>
          </a:p>
        </xdr:txBody>
      </xdr:sp>
      <xdr:sp macro="" textlink="Customer_Pivot!$H$7">
        <xdr:nvSpPr>
          <xdr:cNvPr id="48" name="TextBox 47"/>
          <xdr:cNvSpPr txBox="1">
            <a:spLocks noChangeAspect="1"/>
          </xdr:cNvSpPr>
        </xdr:nvSpPr>
        <xdr:spPr>
          <a:xfrm>
            <a:off x="13958147" y="120904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CA903C4-972D-4BF7-A23C-C3CB3F76EF43}" type="TxLink">
              <a:rPr lang="en-US" sz="1100"/>
              <a:pPr algn="ctr"/>
              <a:t>18K</a:t>
            </a:fld>
            <a:endParaRPr lang="en-US" sz="1100"/>
          </a:p>
        </xdr:txBody>
      </xdr:sp>
      <xdr:sp macro="" textlink="Customer_Pivot!$G$8">
        <xdr:nvSpPr>
          <xdr:cNvPr id="49" name="TextBox 48"/>
          <xdr:cNvSpPr txBox="1">
            <a:spLocks noChangeAspect="1"/>
          </xdr:cNvSpPr>
        </xdr:nvSpPr>
        <xdr:spPr>
          <a:xfrm>
            <a:off x="12677987" y="143340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C9968E0-DCD4-46A1-BB2B-E27F23CB4D3C}" type="TxLink">
              <a:rPr lang="en-US" sz="1100"/>
              <a:pPr algn="l"/>
              <a:t>Canada Revenue Agency / CRA</a:t>
            </a:fld>
            <a:endParaRPr lang="en-US" sz="1100"/>
          </a:p>
        </xdr:txBody>
      </xdr:sp>
      <xdr:sp macro="" textlink="Customer_Pivot!$H$8">
        <xdr:nvSpPr>
          <xdr:cNvPr id="50" name="TextBox 49"/>
          <xdr:cNvSpPr txBox="1">
            <a:spLocks noChangeAspect="1"/>
          </xdr:cNvSpPr>
        </xdr:nvSpPr>
        <xdr:spPr>
          <a:xfrm>
            <a:off x="13958147" y="143341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4045C27-99F4-4BF4-A1BA-CECEE262825F}" type="TxLink">
              <a:rPr lang="en-US" sz="1100"/>
              <a:pPr algn="ctr"/>
              <a:t>18K</a:t>
            </a:fld>
            <a:endParaRPr lang="en-US" sz="1100"/>
          </a:p>
        </xdr:txBody>
      </xdr:sp>
      <xdr:sp macro="" textlink="Customer_Pivot!$G$9">
        <xdr:nvSpPr>
          <xdr:cNvPr id="51" name="TextBox 50"/>
          <xdr:cNvSpPr txBox="1">
            <a:spLocks noChangeAspect="1"/>
          </xdr:cNvSpPr>
        </xdr:nvSpPr>
        <xdr:spPr>
          <a:xfrm>
            <a:off x="12677987" y="165777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3854AC3A-B7DA-4F2E-A5BA-00D50BF0F269}" type="TxLink">
              <a:rPr lang="en-US" sz="1100"/>
              <a:pPr algn="l"/>
              <a:t>IG Wealth Management</a:t>
            </a:fld>
            <a:endParaRPr lang="en-US" sz="1100"/>
          </a:p>
        </xdr:txBody>
      </xdr:sp>
      <xdr:sp macro="" textlink="Customer_Pivot!$H$9">
        <xdr:nvSpPr>
          <xdr:cNvPr id="52" name="TextBox 51"/>
          <xdr:cNvSpPr txBox="1">
            <a:spLocks noChangeAspect="1"/>
          </xdr:cNvSpPr>
        </xdr:nvSpPr>
        <xdr:spPr>
          <a:xfrm>
            <a:off x="13958147" y="165777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287CD2C0-0DD1-48E3-9AB4-50BF75971DDE}" type="TxLink">
              <a:rPr lang="en-US" sz="1100"/>
              <a:pPr algn="ctr"/>
              <a:t>17K</a:t>
            </a:fld>
            <a:endParaRPr lang="en-US" sz="1100"/>
          </a:p>
        </xdr:txBody>
      </xdr:sp>
      <xdr:sp macro="" textlink="Customer_Pivot!$G$10">
        <xdr:nvSpPr>
          <xdr:cNvPr id="53" name="TextBox 52"/>
          <xdr:cNvSpPr txBox="1">
            <a:spLocks noChangeAspect="1"/>
          </xdr:cNvSpPr>
        </xdr:nvSpPr>
        <xdr:spPr>
          <a:xfrm>
            <a:off x="12677987" y="188552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FF7733F-9AC3-4A9C-8425-3993927270AF}" type="TxLink">
              <a:rPr lang="en-US" sz="1100"/>
              <a:pPr algn="l"/>
              <a:t>Emera Inc.</a:t>
            </a:fld>
            <a:endParaRPr lang="en-US" sz="1100"/>
          </a:p>
        </xdr:txBody>
      </xdr:sp>
      <xdr:sp macro="" textlink="Customer_Pivot!$H$10">
        <xdr:nvSpPr>
          <xdr:cNvPr id="54" name="TextBox 53"/>
          <xdr:cNvSpPr txBox="1">
            <a:spLocks noChangeAspect="1"/>
          </xdr:cNvSpPr>
        </xdr:nvSpPr>
        <xdr:spPr>
          <a:xfrm>
            <a:off x="13958147" y="188045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293F3390-1E6F-4866-B307-AC2296BB716F}" type="TxLink">
              <a:rPr lang="en-US" sz="1100"/>
              <a:pPr algn="ctr"/>
              <a:t>17K</a:t>
            </a:fld>
            <a:endParaRPr lang="en-US" sz="1100"/>
          </a:p>
        </xdr:txBody>
      </xdr:sp>
      <xdr:sp macro="" textlink="Customer_Pivot!$G$12">
        <xdr:nvSpPr>
          <xdr:cNvPr id="55" name="TextBox 54"/>
          <xdr:cNvSpPr txBox="1">
            <a:spLocks noChangeAspect="1"/>
          </xdr:cNvSpPr>
        </xdr:nvSpPr>
        <xdr:spPr>
          <a:xfrm>
            <a:off x="12677987" y="2334260"/>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1B1F96-D6CA-428A-B3E6-A20DF9792C6F}" type="TxLink">
              <a:rPr lang="en-US" sz="1100"/>
              <a:pPr algn="l"/>
              <a:t>PCL Construction</a:t>
            </a:fld>
            <a:endParaRPr lang="en-US" sz="1100"/>
          </a:p>
        </xdr:txBody>
      </xdr:sp>
      <xdr:sp macro="" textlink="Customer_Pivot!$G$13">
        <xdr:nvSpPr>
          <xdr:cNvPr id="56" name="TextBox 55"/>
          <xdr:cNvSpPr txBox="1">
            <a:spLocks noChangeAspect="1"/>
          </xdr:cNvSpPr>
        </xdr:nvSpPr>
        <xdr:spPr>
          <a:xfrm>
            <a:off x="12677987" y="2558627"/>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46C32649-0926-4567-985D-C4E74A721699}" type="TxLink">
              <a:rPr lang="en-US" sz="1100"/>
              <a:pPr algn="l"/>
              <a:t>Rio Tinto</a:t>
            </a:fld>
            <a:endParaRPr lang="en-US" sz="1100"/>
          </a:p>
        </xdr:txBody>
      </xdr:sp>
      <xdr:sp macro="" textlink="Customer_Pivot!$H$12">
        <xdr:nvSpPr>
          <xdr:cNvPr id="57" name="TextBox 56"/>
          <xdr:cNvSpPr txBox="1">
            <a:spLocks noChangeAspect="1"/>
          </xdr:cNvSpPr>
        </xdr:nvSpPr>
        <xdr:spPr>
          <a:xfrm>
            <a:off x="13958147" y="2334264"/>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92E6606-FF7D-41CD-BA6E-A0031AE1C4BB}" type="TxLink">
              <a:rPr lang="en-US" sz="1100"/>
              <a:pPr algn="ctr"/>
              <a:t>15K</a:t>
            </a:fld>
            <a:endParaRPr lang="en-US" sz="1100"/>
          </a:p>
        </xdr:txBody>
      </xdr:sp>
      <xdr:sp macro="" textlink="Customer_Pivot!$G$14">
        <xdr:nvSpPr>
          <xdr:cNvPr id="58" name="TextBox 57"/>
          <xdr:cNvSpPr txBox="1">
            <a:spLocks noChangeAspect="1"/>
          </xdr:cNvSpPr>
        </xdr:nvSpPr>
        <xdr:spPr>
          <a:xfrm>
            <a:off x="12677987" y="2782993"/>
            <a:ext cx="127254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A2370111-19CE-4028-B9A6-A675797E0114}" type="TxLink">
              <a:rPr lang="en-US" sz="1100"/>
              <a:pPr algn="l"/>
              <a:t>Pomerleau Inc.</a:t>
            </a:fld>
            <a:endParaRPr lang="en-US" sz="1100"/>
          </a:p>
        </xdr:txBody>
      </xdr:sp>
      <xdr:sp macro="" textlink="Customer_Pivot!$H$13">
        <xdr:nvSpPr>
          <xdr:cNvPr id="59" name="TextBox 58"/>
          <xdr:cNvSpPr txBox="1">
            <a:spLocks noChangeAspect="1"/>
          </xdr:cNvSpPr>
        </xdr:nvSpPr>
        <xdr:spPr>
          <a:xfrm>
            <a:off x="13958147" y="2558631"/>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FDF0953-1441-4D5C-9FD5-A629FF4D03AC}" type="TxLink">
              <a:rPr lang="en-US" sz="1100"/>
              <a:pPr algn="ctr"/>
              <a:t>15K</a:t>
            </a:fld>
            <a:endParaRPr lang="en-US" sz="1100"/>
          </a:p>
        </xdr:txBody>
      </xdr:sp>
      <xdr:sp macro="" textlink="Customer_Pivot!$G$11">
        <xdr:nvSpPr>
          <xdr:cNvPr id="60" name="TextBox 59"/>
          <xdr:cNvSpPr txBox="1">
            <a:spLocks noChangeAspect="1"/>
          </xdr:cNvSpPr>
        </xdr:nvSpPr>
        <xdr:spPr>
          <a:xfrm>
            <a:off x="12677987" y="2109893"/>
            <a:ext cx="1275080" cy="22098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9076D4D3-1FD7-43D5-B7D9-19FCBBB25113}" type="TxLink">
              <a:rPr lang="en-US" sz="1100"/>
              <a:pPr algn="l"/>
              <a:t>Salesforce</a:t>
            </a:fld>
            <a:endParaRPr lang="en-US" sz="1100"/>
          </a:p>
        </xdr:txBody>
      </xdr:sp>
      <xdr:sp macro="" textlink="Customer_Pivot!$H$14">
        <xdr:nvSpPr>
          <xdr:cNvPr id="61" name="TextBox 60"/>
          <xdr:cNvSpPr txBox="1">
            <a:spLocks noChangeAspect="1"/>
          </xdr:cNvSpPr>
        </xdr:nvSpPr>
        <xdr:spPr>
          <a:xfrm>
            <a:off x="13958147" y="278299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45D568F8-57B1-402A-A053-F7ED3D05EDD9}" type="TxLink">
              <a:rPr lang="en-US" sz="1100"/>
              <a:pPr algn="ctr"/>
              <a:t>14K</a:t>
            </a:fld>
            <a:endParaRPr lang="en-US" sz="1100"/>
          </a:p>
        </xdr:txBody>
      </xdr:sp>
      <xdr:sp macro="" textlink="Customer_Pivot!$H$11">
        <xdr:nvSpPr>
          <xdr:cNvPr id="62" name="TextBox 61"/>
          <xdr:cNvSpPr txBox="1">
            <a:spLocks noChangeAspect="1"/>
          </xdr:cNvSpPr>
        </xdr:nvSpPr>
        <xdr:spPr>
          <a:xfrm>
            <a:off x="13955607" y="2109897"/>
            <a:ext cx="335280" cy="21945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7EDECB4-02EC-4B7C-B75D-B57A2CF6F115}" type="TxLink">
              <a:rPr lang="en-US" sz="1100"/>
              <a:pPr algn="ctr"/>
              <a:t>15K</a:t>
            </a:fld>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sia" refreshedDate="44749.322866435185" createdVersion="4" refreshedVersion="4" minRefreshableVersion="3" recordCount="24">
  <cacheSource type="worksheet">
    <worksheetSource name="ActualSalesSC"/>
  </cacheSource>
  <cacheFields count="29">
    <cacheField name="Sales Manager Name" numFmtId="0">
      <sharedItems count="24">
        <s v="Kevin Smith"/>
        <s v="Lucy King"/>
        <s v="Alice Miles"/>
        <s v="Rita Bryan"/>
        <s v="Audrey Holland"/>
        <s v="Luke Matthew"/>
        <s v="John McCowan"/>
        <s v="Kathy Brunello"/>
        <s v="Drew McCarthy"/>
        <s v="Peter Rossi"/>
        <s v="Andrew Vinsberg"/>
        <s v="Susan Collins"/>
        <s v="David Rain"/>
        <s v="Duane Summer"/>
        <s v="Jonny Cheng"/>
        <s v="Tina Richardson"/>
        <s v="Lisa Gutteridge"/>
        <s v="Vera Wang"/>
        <s v="Anne Robertson"/>
        <s v="Jane Boyle"/>
        <s v="Mariam Davis"/>
        <s v="Denis Leung"/>
        <s v="Richard Levin"/>
        <s v="Tim Combs"/>
      </sharedItems>
    </cacheField>
    <cacheField name="Sales Director" numFmtId="0">
      <sharedItems count="4">
        <s v="Dave Samuels"/>
        <s v="Mila Trung"/>
        <s v="Kate Ryan"/>
        <s v="Steve Jones"/>
      </sharedItems>
    </cacheField>
    <cacheField name="Territory" numFmtId="0">
      <sharedItems/>
    </cacheField>
    <cacheField name="Dealer" numFmtId="0">
      <sharedItems/>
    </cacheField>
    <cacheField name="January FY21" numFmtId="164">
      <sharedItems containsSemiMixedTypes="0" containsString="0" containsNumber="1" containsInteger="1" minValue="2541" maxValue="10437"/>
    </cacheField>
    <cacheField name="February FY21" numFmtId="164">
      <sharedItems containsSemiMixedTypes="0" containsString="0" containsNumber="1" containsInteger="1" minValue="2541" maxValue="9165"/>
    </cacheField>
    <cacheField name="March FY21" numFmtId="164">
      <sharedItems containsSemiMixedTypes="0" containsString="0" containsNumber="1" containsInteger="1" minValue="2541" maxValue="9478"/>
    </cacheField>
    <cacheField name="April FY21" numFmtId="164">
      <sharedItems containsSemiMixedTypes="0" containsString="0" containsNumber="1" containsInteger="1" minValue="3459" maxValue="10679"/>
    </cacheField>
    <cacheField name="May FY21" numFmtId="164">
      <sharedItems containsSemiMixedTypes="0" containsString="0" containsNumber="1" containsInteger="1" minValue="2541" maxValue="8541"/>
    </cacheField>
    <cacheField name="June FY21" numFmtId="164">
      <sharedItems containsSemiMixedTypes="0" containsString="0" containsNumber="1" containsInteger="1" minValue="2541" maxValue="8541"/>
    </cacheField>
    <cacheField name="July FY21" numFmtId="164">
      <sharedItems containsSemiMixedTypes="0" containsString="0" containsNumber="1" containsInteger="1" minValue="3459" maxValue="8541"/>
    </cacheField>
    <cacheField name="August FY21" numFmtId="164">
      <sharedItems containsSemiMixedTypes="0" containsString="0" containsNumber="1" containsInteger="1" minValue="2541" maxValue="9165"/>
    </cacheField>
    <cacheField name="September FY21" numFmtId="164">
      <sharedItems containsSemiMixedTypes="0" containsString="0" containsNumber="1" containsInteger="1" minValue="2541" maxValue="8541"/>
    </cacheField>
    <cacheField name="October FY21" numFmtId="164">
      <sharedItems containsSemiMixedTypes="0" containsString="0" containsNumber="1" containsInteger="1" minValue="2541" maxValue="9165"/>
    </cacheField>
    <cacheField name="November FY21" numFmtId="164">
      <sharedItems containsSemiMixedTypes="0" containsString="0" containsNumber="1" containsInteger="1" minValue="2541" maxValue="9165"/>
    </cacheField>
    <cacheField name="December FY21" numFmtId="164">
      <sharedItems containsSemiMixedTypes="0" containsString="0" containsNumber="1" containsInteger="1" minValue="3459" maxValue="9165"/>
    </cacheField>
    <cacheField name="Total" numFmtId="164">
      <sharedItems containsSemiMixedTypes="0" containsString="0" containsNumber="1" containsInteger="1" minValue="58964" maxValue="90845"/>
    </cacheField>
    <cacheField name="Yearly Target" numFmtId="164">
      <sharedItems containsSemiMixedTypes="0" containsString="0" containsNumber="1" minValue="63091.48" maxValue="83835.570000000007"/>
    </cacheField>
    <cacheField name="January FY22" numFmtId="164">
      <sharedItems containsSemiMixedTypes="0" containsString="0" containsNumber="1" containsInteger="1" minValue="2541" maxValue="8541"/>
    </cacheField>
    <cacheField name="February FY22" numFmtId="164">
      <sharedItems containsSemiMixedTypes="0" containsString="0" containsNumber="1" containsInteger="1" minValue="2541" maxValue="8541"/>
    </cacheField>
    <cacheField name="March FY22" numFmtId="164">
      <sharedItems containsSemiMixedTypes="0" containsString="0" containsNumber="1" containsInteger="1" minValue="2541" maxValue="9165"/>
    </cacheField>
    <cacheField name="Backlog (30D)" numFmtId="164">
      <sharedItems containsSemiMixedTypes="0" containsString="0" containsNumber="1" containsInteger="1" minValue="4287" maxValue="7398"/>
    </cacheField>
    <cacheField name="Backlog (60D)" numFmtId="164">
      <sharedItems containsSemiMixedTypes="0" containsString="0" containsNumber="1" containsInteger="1" minValue="1523" maxValue="3171"/>
    </cacheField>
    <cacheField name="Backlog (90D)" numFmtId="164">
      <sharedItems containsSemiMixedTypes="0" containsString="0" containsNumber="1" containsInteger="1" minValue="317" maxValue="1236"/>
    </cacheField>
    <cacheField name="Backlog (Beyond 90D)" numFmtId="164">
      <sharedItems containsSemiMixedTypes="0" containsString="0" containsNumber="1" containsInteger="1" minValue="0" maxValue="673"/>
    </cacheField>
    <cacheField name="Q1 % to Goal" numFmtId="0" formula=" ('January FY22'+'February FY22'+'March FY22')/('Yearly Target'/4*1)" databaseField="0"/>
    <cacheField name="Q2 % to Goal" numFmtId="0" formula=" ('Backlog (30D)'+'Backlog (60D)'+'Backlog (90D)')/('Yearly Target'/4*1)" databaseField="0"/>
    <cacheField name="Q1 Total Sales" numFmtId="0" formula="'January FY22'+'February FY22'+'March FY22'" databaseField="0"/>
    <cacheField name="Q2 Backlog (30/60/90)" numFmtId="0" formula="'Backlog (30D)'+'Backlog (60D)'+'Backlog (90D)'"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sia" refreshedDate="44749.322867476854" createdVersion="4" refreshedVersion="4" minRefreshableVersion="3" recordCount="1200">
  <cacheSource type="worksheet">
    <worksheetSource name="ForecastSC"/>
  </cacheSource>
  <cacheFields count="8">
    <cacheField name="Month" numFmtId="0">
      <sharedItems count="23">
        <s v="Jan"/>
        <s v="Feb"/>
        <s v="Mar"/>
        <s v="Apr"/>
        <s v="May"/>
        <s v="Jun"/>
        <s v="Jul"/>
        <s v="Aug"/>
        <s v="Sept"/>
        <s v="Oct"/>
        <s v="Nov"/>
        <s v="Dec"/>
        <s v="June" u="1"/>
        <s v="March" u="1"/>
        <s v="February" u="1"/>
        <s v="August" u="1"/>
        <s v="October" u="1"/>
        <s v="September" u="1"/>
        <s v="November" u="1"/>
        <s v="January" u="1"/>
        <s v="December" u="1"/>
        <s v="April" u="1"/>
        <s v="July" u="1"/>
      </sharedItems>
    </cacheField>
    <cacheField name="Sales Manager Name" numFmtId="0">
      <sharedItems count="24">
        <s v="Alice Miles"/>
        <s v="Andrew Vinsberg"/>
        <s v="Anne Robertson"/>
        <s v="David Rain"/>
        <s v="Denis Leung"/>
        <s v="Drew McCarthy"/>
        <s v="Duane Summer"/>
        <s v="Jane Boyle"/>
        <s v="John McCowan"/>
        <s v="Jonny Cheng"/>
        <s v="Kathy Brunello"/>
        <s v="Lisa Gutteridge"/>
        <s v="Lucy King"/>
        <s v="Mariam Davis"/>
        <s v="Peter Rossi"/>
        <s v="Richard Levin"/>
        <s v="Susan Collins"/>
        <s v="Tim Combs"/>
        <s v="Tina Richardson"/>
        <s v="Vera Wang"/>
        <s v="Rita Bryan"/>
        <s v="Luke Matthew"/>
        <s v="Kevin Smith"/>
        <s v="Audrey Holland"/>
      </sharedItems>
    </cacheField>
    <cacheField name="Sales Director" numFmtId="0">
      <sharedItems count="4">
        <s v="Dave Samuels"/>
        <s v="Mila Trung"/>
        <s v="Steve Jones"/>
        <s v="Kate Ryan"/>
      </sharedItems>
    </cacheField>
    <cacheField name="Territory" numFmtId="0">
      <sharedItems/>
    </cacheField>
    <cacheField name="Dealer" numFmtId="0">
      <sharedItems/>
    </cacheField>
    <cacheField name="Company Name" numFmtId="0">
      <sharedItems count="100">
        <s v="Agriculture Financial Services Corporation / AFSC"/>
        <s v="Desjardins Group / Mouvement Desjardins"/>
        <s v="GlaxoSmithKline Inc. / GSK"/>
        <s v="Salesforce"/>
        <s v="Cisco Systems Canada Co."/>
        <s v="Employment and Social Development Canada"/>
        <s v="Princess Margaret Cancer Foundation, The"/>
        <s v="Verafin Inc."/>
        <s v="Canada Revenue Agency / CRA"/>
        <s v="Mondelēz International"/>
        <s v="Penguin Random House Canada Ltd."/>
        <s v="Université de Montréal"/>
        <s v="BIOVECTRA"/>
        <s v="Loblaw Companies Limited"/>
        <s v="Imperial Oil Limited"/>
        <s v="Suncor Energy Inc."/>
        <s v="BDO Canada LLP"/>
        <s v="Kinaxis Inc."/>
        <s v="Hershey Canada Inc."/>
        <s v="Shopify Inc."/>
        <s v="BASF Canada Inc."/>
        <s v="Kellogg Canada Inc."/>
        <s v="Hatch Ltd."/>
        <s v="SaskTel"/>
        <s v="Boston Consulting Group Canada ULC"/>
        <s v="L'Oréal Canada Inc."/>
        <s v="Innovation, Science and Economic Development Canada"/>
        <s v="TD Bank Group"/>
        <s v="Canadian National Railway"/>
        <s v="Mott MacDonald Canada Limited"/>
        <s v="PepsiCo Canada"/>
        <s v="University of New Brunswick / UNB"/>
        <s v="ArcelorMittal Dofasco G.P."/>
        <s v="Diamond Schmitt Architects Inc."/>
        <s v="Greater Vancouver Food Bank"/>
        <s v="Samsung Electronics Canada Inc."/>
        <s v="British Columbia Investment Management Corporation / BCI"/>
        <s v="Manulife"/>
        <s v="Irving Oil"/>
        <s v="Teck Resources Limited"/>
        <s v="Bank of Canada"/>
        <s v="Digital Extremes Ltd."/>
        <s v="GSoft"/>
        <s v="SAP Canada Inc."/>
        <s v="Canada Energy Regulator"/>
        <s v="Medavie Inc."/>
        <s v="PCL Construction"/>
        <s v="Thomson Reuters Canada Limited"/>
        <s v="Adobe Systems Canada Inc."/>
        <s v="Danone Canada"/>
        <s v="Freshbooks"/>
        <s v="Royal Bank of Canada"/>
        <s v="Cascades"/>
        <s v="Nutrien Inc."/>
        <s v="Pfizer Canada ULC"/>
        <s v="University of Toronto"/>
        <s v="CIBC"/>
        <s v="Emera Inc."/>
        <s v="Pomerleau Inc."/>
        <s v="Vancouver Coastal Health"/>
        <s v="Bell Canada"/>
        <s v="KPMG LLP"/>
        <s v="Hospital for Sick Children, The"/>
        <s v="Simon Fraser University"/>
        <s v="Best Buy Canada Ltd."/>
        <s v="Labatt Brewing Company Limited"/>
        <s v="IG Wealth Management"/>
        <s v="Stryker Canada ULC"/>
        <s v="BC Public Service"/>
        <s v="Keurig Canada Inc."/>
        <s v="Health Canada / Santé Canada"/>
        <s v="Schneider Electric Canada Inc."/>
        <s v="Business Development Bank of Canada"/>
        <s v="McCarthy Tétrault LLP"/>
        <s v="Oppenheimer Group"/>
        <s v="TELUS Communications Inc."/>
        <s v="Canada Life Assurance Company, The"/>
        <s v="Medtronic Canada ULC"/>
        <s v="Pembina Pipeline Corporation"/>
        <s v="Toyota Motor Manufacturing Canada Inc. / TMMC"/>
        <s v="3M Canada Company"/>
        <s v="Citi Canada"/>
        <s v="Enbridge Inc."/>
        <s v="Procter &amp; Gamble Inc."/>
        <s v="Western Financial Group Inc."/>
        <s v="Aboriginal Peoples Television Network Inc. / APTN"/>
        <s v="College of Physicians and Surgeons of British Columbia, The"/>
        <s v="Fidelity Canada"/>
        <s v="Rio Tinto"/>
        <s v="Yukon, Government of"/>
        <s v="Accenture Inc."/>
        <s v="Creative Options Regina, Inc."/>
        <s v="Ford Motor Company of Canada, Limited"/>
        <s v="Rogers Communications Inc."/>
        <s v="Zymeworks Inc."/>
        <s v="ABB Canada"/>
        <s v="Clio"/>
        <s v="Export Development Canada"/>
        <s v="ResMed Halifax ULC"/>
        <s v="West Fraser Timber Co. Ltd."/>
      </sharedItems>
    </cacheField>
    <cacheField name="Volume" numFmtId="0">
      <sharedItems containsSemiMixedTypes="0" containsString="0" containsNumber="1" containsInteger="1" minValue="-2322" maxValue="4954" count="11">
        <n v="765"/>
        <n v="0"/>
        <n v="4924"/>
        <n v="3628"/>
        <n v="2743"/>
        <n v="1423"/>
        <n v="2534"/>
        <n v="4954"/>
        <n v="567"/>
        <n v="2345"/>
        <n v="-2322"/>
      </sharedItems>
    </cacheField>
    <cacheField name="Probability" numFmtId="0">
      <sharedItems containsSemiMixedTypes="0" containsString="0" containsNumber="1" containsInteger="1" minValue="0" maxValue="100" count="6">
        <n v="90"/>
        <n v="100"/>
        <n v="75"/>
        <n v="50"/>
        <n v="25"/>
        <n v="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4">
  <r>
    <x v="0"/>
    <x v="0"/>
    <s v="BC"/>
    <s v="BC Industrial"/>
    <n v="10437"/>
    <n v="6735"/>
    <n v="9478"/>
    <n v="10679"/>
    <n v="3981"/>
    <n v="6981"/>
    <n v="3981"/>
    <n v="6743"/>
    <n v="7143"/>
    <n v="8541"/>
    <n v="9165"/>
    <n v="6981"/>
    <n v="90845"/>
    <n v="72879.839999999997"/>
    <n v="2541"/>
    <n v="3981"/>
    <n v="5134"/>
    <n v="6382"/>
    <n v="2641"/>
    <n v="317"/>
    <n v="321"/>
  </r>
  <r>
    <x v="1"/>
    <x v="0"/>
    <s v="BC"/>
    <s v="Konaco"/>
    <n v="4679"/>
    <n v="6893"/>
    <n v="5987"/>
    <n v="8541"/>
    <n v="8541"/>
    <n v="5963"/>
    <n v="3981"/>
    <n v="3981"/>
    <n v="7143"/>
    <n v="6981"/>
    <n v="8541"/>
    <n v="6743"/>
    <n v="77974"/>
    <n v="72879.840000000011"/>
    <n v="3459"/>
    <n v="5914"/>
    <n v="3981"/>
    <n v="4287"/>
    <n v="3171"/>
    <n v="542"/>
    <n v="0"/>
  </r>
  <r>
    <x v="2"/>
    <x v="0"/>
    <s v="BC"/>
    <s v="BC Industrial"/>
    <n v="3459"/>
    <n v="8541"/>
    <n v="3981"/>
    <n v="6951"/>
    <n v="5487"/>
    <n v="4679"/>
    <n v="4679"/>
    <n v="5134"/>
    <n v="5987"/>
    <n v="3981"/>
    <n v="7143"/>
    <n v="9165"/>
    <n v="69187"/>
    <n v="74030.090000000011"/>
    <n v="4679"/>
    <n v="6743"/>
    <n v="6743"/>
    <n v="6832"/>
    <n v="2175"/>
    <n v="875"/>
    <n v="321"/>
  </r>
  <r>
    <x v="3"/>
    <x v="0"/>
    <s v="AB"/>
    <s v="Nova Instruments"/>
    <n v="6215"/>
    <n v="5876"/>
    <n v="4679"/>
    <n v="6981"/>
    <n v="5963"/>
    <n v="4679"/>
    <n v="3981"/>
    <n v="3981"/>
    <n v="6215"/>
    <n v="5914"/>
    <n v="3459"/>
    <n v="5963"/>
    <n v="63906"/>
    <n v="66311.11"/>
    <n v="4679"/>
    <n v="5963"/>
    <n v="5134"/>
    <n v="5769"/>
    <n v="2175"/>
    <n v="875"/>
    <n v="143"/>
  </r>
  <r>
    <x v="4"/>
    <x v="0"/>
    <s v="AB"/>
    <s v="Top Industrial"/>
    <n v="8541"/>
    <n v="6743"/>
    <n v="6328"/>
    <n v="5963"/>
    <n v="3459"/>
    <n v="3981"/>
    <n v="5963"/>
    <n v="3459"/>
    <n v="2541"/>
    <n v="6743"/>
    <n v="2541"/>
    <n v="6215"/>
    <n v="62477"/>
    <n v="66850.39"/>
    <n v="3981"/>
    <n v="5987"/>
    <n v="3981"/>
    <n v="7398"/>
    <n v="1523"/>
    <n v="542"/>
    <n v="0"/>
  </r>
  <r>
    <x v="5"/>
    <x v="0"/>
    <s v="AB"/>
    <s v="Prime Business"/>
    <n v="8541"/>
    <n v="9165"/>
    <n v="7143"/>
    <n v="3981"/>
    <n v="6572"/>
    <n v="5987"/>
    <n v="8541"/>
    <n v="8541"/>
    <n v="6215"/>
    <n v="5963"/>
    <n v="6743"/>
    <n v="8541"/>
    <n v="85933"/>
    <n v="83835.570000000007"/>
    <n v="5987"/>
    <n v="7143"/>
    <n v="5987"/>
    <n v="6832"/>
    <n v="3171"/>
    <n v="1236"/>
    <n v="673"/>
  </r>
  <r>
    <x v="6"/>
    <x v="1"/>
    <s v="MB"/>
    <s v="New Solutions Inc"/>
    <n v="6743"/>
    <n v="6743"/>
    <n v="4679"/>
    <n v="6348"/>
    <n v="3981"/>
    <n v="2541"/>
    <n v="5987"/>
    <n v="7143"/>
    <n v="4679"/>
    <n v="5987"/>
    <n v="3459"/>
    <n v="6348"/>
    <n v="64638"/>
    <n v="69162.66"/>
    <n v="2541"/>
    <n v="3981"/>
    <n v="2541"/>
    <n v="7398"/>
    <n v="2641"/>
    <n v="753"/>
    <n v="0"/>
  </r>
  <r>
    <x v="7"/>
    <x v="1"/>
    <s v="MB"/>
    <s v="Sapco"/>
    <n v="3981"/>
    <n v="3459"/>
    <n v="8541"/>
    <n v="3459"/>
    <n v="3981"/>
    <n v="5987"/>
    <n v="4791"/>
    <n v="3459"/>
    <n v="2541"/>
    <n v="7143"/>
    <n v="8541"/>
    <n v="7643"/>
    <n v="63526"/>
    <n v="67972.820000000007"/>
    <n v="5987"/>
    <n v="2541"/>
    <n v="3459"/>
    <n v="6382"/>
    <n v="2915"/>
    <n v="941"/>
    <n v="235"/>
  </r>
  <r>
    <x v="8"/>
    <x v="1"/>
    <s v="MB"/>
    <s v="Sapco Plus"/>
    <n v="3459"/>
    <n v="4679"/>
    <n v="3981"/>
    <n v="4791"/>
    <n v="3981"/>
    <n v="3981"/>
    <n v="3459"/>
    <n v="9165"/>
    <n v="7143"/>
    <n v="3981"/>
    <n v="5987"/>
    <n v="4357"/>
    <n v="58964"/>
    <n v="63091.48"/>
    <n v="3981"/>
    <n v="6743"/>
    <n v="6743"/>
    <n v="5769"/>
    <n v="1523"/>
    <n v="542"/>
    <n v="143"/>
  </r>
  <r>
    <x v="9"/>
    <x v="1"/>
    <s v="SK"/>
    <s v="Maritimes Business"/>
    <n v="5134"/>
    <n v="6348"/>
    <n v="8541"/>
    <n v="4791"/>
    <n v="5134"/>
    <n v="8541"/>
    <n v="3981"/>
    <n v="3981"/>
    <n v="5987"/>
    <n v="2541"/>
    <n v="4679"/>
    <n v="5124"/>
    <n v="64782"/>
    <n v="69316.740000000005"/>
    <n v="8541"/>
    <n v="3981"/>
    <n v="6743"/>
    <n v="4287"/>
    <n v="2641"/>
    <n v="875"/>
    <n v="421"/>
  </r>
  <r>
    <x v="10"/>
    <x v="1"/>
    <s v="SK"/>
    <s v="SaskPower"/>
    <n v="3981"/>
    <n v="6743"/>
    <n v="6348"/>
    <n v="7143"/>
    <n v="6743"/>
    <n v="3981"/>
    <n v="4791"/>
    <n v="4679"/>
    <n v="6743"/>
    <n v="6743"/>
    <n v="9165"/>
    <n v="6743"/>
    <n v="73803"/>
    <n v="78969.210000000006"/>
    <n v="3981"/>
    <n v="5487"/>
    <n v="3981"/>
    <n v="7398"/>
    <n v="3171"/>
    <n v="542"/>
    <n v="0"/>
  </r>
  <r>
    <x v="11"/>
    <x v="2"/>
    <s v="ON, GTA"/>
    <s v="SOI Investments"/>
    <n v="3981"/>
    <n v="4791"/>
    <n v="8541"/>
    <n v="6743"/>
    <n v="4679"/>
    <n v="8541"/>
    <n v="5124"/>
    <n v="7143"/>
    <n v="8541"/>
    <n v="3981"/>
    <n v="5987"/>
    <n v="3459"/>
    <n v="71511"/>
    <n v="67505.23000000001"/>
    <n v="8541"/>
    <n v="3981"/>
    <n v="3459"/>
    <n v="7398"/>
    <n v="3171"/>
    <n v="317"/>
    <n v="421"/>
  </r>
  <r>
    <x v="12"/>
    <x v="2"/>
    <s v="ON, GTA"/>
    <s v="Polar Bear"/>
    <n v="2541"/>
    <n v="6743"/>
    <n v="3981"/>
    <n v="4791"/>
    <n v="8541"/>
    <n v="2541"/>
    <n v="6215"/>
    <n v="7143"/>
    <n v="6348"/>
    <n v="5487"/>
    <n v="4679"/>
    <n v="4821"/>
    <n v="63831"/>
    <n v="68299.17"/>
    <n v="2541"/>
    <n v="3981"/>
    <n v="8541"/>
    <n v="6832"/>
    <n v="3111"/>
    <n v="532"/>
    <n v="143"/>
  </r>
  <r>
    <x v="13"/>
    <x v="2"/>
    <s v="ON, GTA"/>
    <s v="Britania Corp"/>
    <n v="4679"/>
    <n v="5987"/>
    <n v="2541"/>
    <n v="7143"/>
    <n v="3981"/>
    <n v="6743"/>
    <n v="6348"/>
    <n v="5914"/>
    <n v="6348"/>
    <n v="6743"/>
    <n v="6432"/>
    <n v="5914"/>
    <n v="68773"/>
    <n v="71518.8"/>
    <n v="6743"/>
    <n v="3981"/>
    <n v="7143"/>
    <n v="4287"/>
    <n v="2641"/>
    <n v="875"/>
    <n v="423"/>
  </r>
  <r>
    <x v="14"/>
    <x v="2"/>
    <s v="ON, Ottawa"/>
    <s v="Crystal Incorprated"/>
    <n v="4679"/>
    <n v="5134"/>
    <n v="3459"/>
    <n v="6743"/>
    <n v="6215"/>
    <n v="3981"/>
    <n v="6752"/>
    <n v="5423"/>
    <n v="6743"/>
    <n v="4821"/>
    <n v="6348"/>
    <n v="5234"/>
    <n v="65532"/>
    <n v="70119.240000000005"/>
    <n v="3981"/>
    <n v="2541"/>
    <n v="3459"/>
    <n v="5769"/>
    <n v="1523"/>
    <n v="317"/>
    <n v="321"/>
  </r>
  <r>
    <x v="15"/>
    <x v="2"/>
    <s v="ON, Ottawa"/>
    <s v="Belamore"/>
    <n v="7143"/>
    <n v="4791"/>
    <n v="4679"/>
    <n v="6743"/>
    <n v="3981"/>
    <n v="7143"/>
    <n v="3981"/>
    <n v="5134"/>
    <n v="8541"/>
    <n v="6325"/>
    <n v="5134"/>
    <n v="5436"/>
    <n v="69031"/>
    <n v="73863.17"/>
    <n v="7143"/>
    <n v="5987"/>
    <n v="8541"/>
    <n v="6832"/>
    <n v="2175"/>
    <n v="317"/>
    <n v="0"/>
  </r>
  <r>
    <x v="16"/>
    <x v="2"/>
    <s v="ON, South"/>
    <s v="Horizons"/>
    <n v="6215"/>
    <n v="5987"/>
    <n v="7143"/>
    <n v="7143"/>
    <n v="5987"/>
    <n v="4679"/>
    <n v="6743"/>
    <n v="6982"/>
    <n v="5987"/>
    <n v="3981"/>
    <n v="4679"/>
    <n v="5134"/>
    <n v="70660"/>
    <n v="75606.200000000012"/>
    <n v="3459"/>
    <n v="4679"/>
    <n v="5987"/>
    <n v="4287"/>
    <n v="2915"/>
    <n v="673"/>
    <n v="412"/>
  </r>
  <r>
    <x v="17"/>
    <x v="2"/>
    <s v="ON, South"/>
    <s v="Niagara Industrial"/>
    <n v="3459"/>
    <n v="8541"/>
    <n v="3981"/>
    <n v="5987"/>
    <n v="4679"/>
    <n v="8541"/>
    <n v="3981"/>
    <n v="3981"/>
    <n v="5124"/>
    <n v="9165"/>
    <n v="6348"/>
    <n v="6981"/>
    <n v="70768"/>
    <n v="71709.260000000009"/>
    <n v="6743"/>
    <n v="4679"/>
    <n v="4679"/>
    <n v="7398"/>
    <n v="1523"/>
    <n v="542"/>
    <n v="0"/>
  </r>
  <r>
    <x v="18"/>
    <x v="3"/>
    <s v="QC"/>
    <s v="St. Laurent Solutions"/>
    <n v="9165"/>
    <n v="4791"/>
    <n v="5134"/>
    <n v="3459"/>
    <n v="6348"/>
    <n v="5987"/>
    <n v="8541"/>
    <n v="5134"/>
    <n v="8541"/>
    <n v="6743"/>
    <n v="3459"/>
    <n v="6743"/>
    <n v="74045"/>
    <n v="79228.150000000009"/>
    <n v="6743"/>
    <n v="4679"/>
    <n v="9165"/>
    <n v="6382"/>
    <n v="2641"/>
    <n v="421"/>
    <n v="235"/>
  </r>
  <r>
    <x v="19"/>
    <x v="3"/>
    <s v="QC"/>
    <s v="Lucent King"/>
    <n v="4679"/>
    <n v="3981"/>
    <n v="3981"/>
    <n v="6743"/>
    <n v="3981"/>
    <n v="8541"/>
    <n v="4791"/>
    <n v="2541"/>
    <n v="3981"/>
    <n v="3459"/>
    <n v="8541"/>
    <n v="7653"/>
    <n v="62872"/>
    <n v="65349.18"/>
    <n v="3981"/>
    <n v="8541"/>
    <n v="5987"/>
    <n v="4287"/>
    <n v="2175"/>
    <n v="317"/>
    <n v="143"/>
  </r>
  <r>
    <x v="20"/>
    <x v="3"/>
    <s v="QC"/>
    <s v="QC Top"/>
    <n v="3981"/>
    <n v="7143"/>
    <n v="6743"/>
    <n v="6743"/>
    <n v="3981"/>
    <n v="4679"/>
    <n v="6348"/>
    <n v="5987"/>
    <n v="3459"/>
    <n v="5134"/>
    <n v="5987"/>
    <n v="3981"/>
    <n v="64166"/>
    <n v="68657.62000000001"/>
    <n v="3459"/>
    <n v="3981"/>
    <n v="3981"/>
    <n v="5769"/>
    <n v="1523"/>
    <n v="521"/>
    <n v="321"/>
  </r>
  <r>
    <x v="21"/>
    <x v="3"/>
    <s v="NS"/>
    <s v="Xtra Voyage"/>
    <n v="3981"/>
    <n v="3981"/>
    <n v="5134"/>
    <n v="4791"/>
    <n v="3981"/>
    <n v="6743"/>
    <n v="3981"/>
    <n v="7143"/>
    <n v="6215"/>
    <n v="4679"/>
    <n v="2541"/>
    <n v="8712"/>
    <n v="61882"/>
    <n v="66213.740000000005"/>
    <n v="8541"/>
    <n v="8541"/>
    <n v="9165"/>
    <n v="4287"/>
    <n v="2175"/>
    <n v="317"/>
    <n v="321"/>
  </r>
  <r>
    <x v="22"/>
    <x v="3"/>
    <s v="NS"/>
    <s v="Optimum Top"/>
    <n v="6743"/>
    <n v="4679"/>
    <n v="7143"/>
    <n v="3981"/>
    <n v="2541"/>
    <n v="8541"/>
    <n v="4791"/>
    <n v="8541"/>
    <n v="7143"/>
    <n v="5987"/>
    <n v="6743"/>
    <n v="7143"/>
    <n v="73976"/>
    <n v="74275.12000000001"/>
    <n v="7143"/>
    <n v="6348"/>
    <n v="6743"/>
    <n v="6382"/>
    <n v="2915"/>
    <n v="542"/>
    <n v="0"/>
  </r>
  <r>
    <x v="23"/>
    <x v="3"/>
    <s v="NB"/>
    <s v="Vericon Industrial"/>
    <n v="3459"/>
    <n v="2541"/>
    <n v="8541"/>
    <n v="3459"/>
    <n v="5987"/>
    <n v="4791"/>
    <n v="3981"/>
    <n v="7143"/>
    <n v="5134"/>
    <n v="9165"/>
    <n v="3459"/>
    <n v="6743"/>
    <n v="64403"/>
    <n v="68911.210000000006"/>
    <n v="3459"/>
    <n v="8541"/>
    <n v="3459"/>
    <n v="6832"/>
    <n v="2915"/>
    <n v="875"/>
    <n v="235"/>
  </r>
</pivotCacheRecords>
</file>

<file path=xl/pivotCache/pivotCacheRecords2.xml><?xml version="1.0" encoding="utf-8"?>
<pivotCacheRecords xmlns="http://schemas.openxmlformats.org/spreadsheetml/2006/main" xmlns:r="http://schemas.openxmlformats.org/officeDocument/2006/relationships" count="1200">
  <r>
    <x v="0"/>
    <x v="0"/>
    <x v="0"/>
    <s v="BC"/>
    <s v="BC Industrial"/>
    <x v="0"/>
    <x v="0"/>
    <x v="0"/>
  </r>
  <r>
    <x v="0"/>
    <x v="0"/>
    <x v="0"/>
    <s v="BC"/>
    <s v="BC Industrial"/>
    <x v="1"/>
    <x v="0"/>
    <x v="1"/>
  </r>
  <r>
    <x v="0"/>
    <x v="0"/>
    <x v="0"/>
    <s v="BC"/>
    <s v="BC Industrial"/>
    <x v="2"/>
    <x v="1"/>
    <x v="1"/>
  </r>
  <r>
    <x v="0"/>
    <x v="0"/>
    <x v="0"/>
    <s v="BC"/>
    <s v="BC Industrial"/>
    <x v="3"/>
    <x v="2"/>
    <x v="1"/>
  </r>
  <r>
    <x v="1"/>
    <x v="0"/>
    <x v="0"/>
    <s v="BC"/>
    <s v="BC Industrial"/>
    <x v="0"/>
    <x v="3"/>
    <x v="1"/>
  </r>
  <r>
    <x v="1"/>
    <x v="0"/>
    <x v="0"/>
    <s v="BC"/>
    <s v="BC Industrial"/>
    <x v="1"/>
    <x v="4"/>
    <x v="1"/>
  </r>
  <r>
    <x v="1"/>
    <x v="0"/>
    <x v="0"/>
    <s v="BC"/>
    <s v="BC Industrial"/>
    <x v="2"/>
    <x v="3"/>
    <x v="1"/>
  </r>
  <r>
    <x v="1"/>
    <x v="0"/>
    <x v="0"/>
    <s v="BC"/>
    <s v="BC Industrial"/>
    <x v="3"/>
    <x v="5"/>
    <x v="0"/>
  </r>
  <r>
    <x v="2"/>
    <x v="0"/>
    <x v="0"/>
    <s v="BC"/>
    <s v="BC Industrial"/>
    <x v="0"/>
    <x v="2"/>
    <x v="0"/>
  </r>
  <r>
    <x v="2"/>
    <x v="0"/>
    <x v="0"/>
    <s v="BC"/>
    <s v="BC Industrial"/>
    <x v="1"/>
    <x v="6"/>
    <x v="2"/>
  </r>
  <r>
    <x v="2"/>
    <x v="0"/>
    <x v="0"/>
    <s v="BC"/>
    <s v="BC Industrial"/>
    <x v="2"/>
    <x v="5"/>
    <x v="0"/>
  </r>
  <r>
    <x v="2"/>
    <x v="0"/>
    <x v="0"/>
    <s v="BC"/>
    <s v="BC Industrial"/>
    <x v="3"/>
    <x v="5"/>
    <x v="2"/>
  </r>
  <r>
    <x v="3"/>
    <x v="0"/>
    <x v="0"/>
    <s v="BC"/>
    <s v="BC Industrial"/>
    <x v="0"/>
    <x v="2"/>
    <x v="2"/>
  </r>
  <r>
    <x v="3"/>
    <x v="0"/>
    <x v="0"/>
    <s v="BC"/>
    <s v="BC Industrial"/>
    <x v="1"/>
    <x v="1"/>
    <x v="2"/>
  </r>
  <r>
    <x v="3"/>
    <x v="0"/>
    <x v="0"/>
    <s v="BC"/>
    <s v="BC Industrial"/>
    <x v="2"/>
    <x v="3"/>
    <x v="2"/>
  </r>
  <r>
    <x v="3"/>
    <x v="0"/>
    <x v="0"/>
    <s v="BC"/>
    <s v="BC Industrial"/>
    <x v="3"/>
    <x v="0"/>
    <x v="2"/>
  </r>
  <r>
    <x v="4"/>
    <x v="0"/>
    <x v="0"/>
    <s v="BC"/>
    <s v="BC Industrial"/>
    <x v="0"/>
    <x v="3"/>
    <x v="2"/>
  </r>
  <r>
    <x v="4"/>
    <x v="0"/>
    <x v="0"/>
    <s v="BC"/>
    <s v="BC Industrial"/>
    <x v="1"/>
    <x v="0"/>
    <x v="2"/>
  </r>
  <r>
    <x v="4"/>
    <x v="0"/>
    <x v="0"/>
    <s v="BC"/>
    <s v="BC Industrial"/>
    <x v="2"/>
    <x v="7"/>
    <x v="0"/>
  </r>
  <r>
    <x v="4"/>
    <x v="0"/>
    <x v="0"/>
    <s v="BC"/>
    <s v="BC Industrial"/>
    <x v="3"/>
    <x v="7"/>
    <x v="3"/>
  </r>
  <r>
    <x v="5"/>
    <x v="0"/>
    <x v="0"/>
    <s v="BC"/>
    <s v="BC Industrial"/>
    <x v="0"/>
    <x v="4"/>
    <x v="4"/>
  </r>
  <r>
    <x v="5"/>
    <x v="0"/>
    <x v="0"/>
    <s v="BC"/>
    <s v="BC Industrial"/>
    <x v="1"/>
    <x v="7"/>
    <x v="3"/>
  </r>
  <r>
    <x v="5"/>
    <x v="0"/>
    <x v="0"/>
    <s v="BC"/>
    <s v="BC Industrial"/>
    <x v="2"/>
    <x v="6"/>
    <x v="3"/>
  </r>
  <r>
    <x v="5"/>
    <x v="0"/>
    <x v="0"/>
    <s v="BC"/>
    <s v="BC Industrial"/>
    <x v="3"/>
    <x v="3"/>
    <x v="4"/>
  </r>
  <r>
    <x v="6"/>
    <x v="0"/>
    <x v="0"/>
    <s v="BC"/>
    <s v="BC Industrial"/>
    <x v="0"/>
    <x v="8"/>
    <x v="3"/>
  </r>
  <r>
    <x v="6"/>
    <x v="0"/>
    <x v="0"/>
    <s v="BC"/>
    <s v="BC Industrial"/>
    <x v="1"/>
    <x v="4"/>
    <x v="2"/>
  </r>
  <r>
    <x v="6"/>
    <x v="0"/>
    <x v="0"/>
    <s v="BC"/>
    <s v="BC Industrial"/>
    <x v="2"/>
    <x v="2"/>
    <x v="3"/>
  </r>
  <r>
    <x v="6"/>
    <x v="0"/>
    <x v="0"/>
    <s v="BC"/>
    <s v="BC Industrial"/>
    <x v="3"/>
    <x v="3"/>
    <x v="2"/>
  </r>
  <r>
    <x v="7"/>
    <x v="0"/>
    <x v="0"/>
    <s v="BC"/>
    <s v="BC Industrial"/>
    <x v="0"/>
    <x v="4"/>
    <x v="5"/>
  </r>
  <r>
    <x v="7"/>
    <x v="0"/>
    <x v="0"/>
    <s v="BC"/>
    <s v="BC Industrial"/>
    <x v="1"/>
    <x v="2"/>
    <x v="5"/>
  </r>
  <r>
    <x v="7"/>
    <x v="0"/>
    <x v="0"/>
    <s v="BC"/>
    <s v="BC Industrial"/>
    <x v="2"/>
    <x v="5"/>
    <x v="5"/>
  </r>
  <r>
    <x v="7"/>
    <x v="0"/>
    <x v="0"/>
    <s v="BC"/>
    <s v="BC Industrial"/>
    <x v="3"/>
    <x v="0"/>
    <x v="5"/>
  </r>
  <r>
    <x v="8"/>
    <x v="0"/>
    <x v="0"/>
    <s v="BC"/>
    <s v="BC Industrial"/>
    <x v="0"/>
    <x v="6"/>
    <x v="4"/>
  </r>
  <r>
    <x v="8"/>
    <x v="0"/>
    <x v="0"/>
    <s v="BC"/>
    <s v="BC Industrial"/>
    <x v="1"/>
    <x v="3"/>
    <x v="5"/>
  </r>
  <r>
    <x v="8"/>
    <x v="0"/>
    <x v="0"/>
    <s v="BC"/>
    <s v="BC Industrial"/>
    <x v="2"/>
    <x v="4"/>
    <x v="3"/>
  </r>
  <r>
    <x v="8"/>
    <x v="0"/>
    <x v="0"/>
    <s v="BC"/>
    <s v="BC Industrial"/>
    <x v="3"/>
    <x v="9"/>
    <x v="4"/>
  </r>
  <r>
    <x v="9"/>
    <x v="0"/>
    <x v="0"/>
    <s v="BC"/>
    <s v="BC Industrial"/>
    <x v="0"/>
    <x v="8"/>
    <x v="3"/>
  </r>
  <r>
    <x v="9"/>
    <x v="0"/>
    <x v="0"/>
    <s v="BC"/>
    <s v="BC Industrial"/>
    <x v="1"/>
    <x v="8"/>
    <x v="3"/>
  </r>
  <r>
    <x v="9"/>
    <x v="0"/>
    <x v="0"/>
    <s v="BC"/>
    <s v="BC Industrial"/>
    <x v="2"/>
    <x v="3"/>
    <x v="5"/>
  </r>
  <r>
    <x v="9"/>
    <x v="0"/>
    <x v="0"/>
    <s v="BC"/>
    <s v="BC Industrial"/>
    <x v="3"/>
    <x v="6"/>
    <x v="4"/>
  </r>
  <r>
    <x v="10"/>
    <x v="0"/>
    <x v="0"/>
    <s v="BC"/>
    <s v="BC Industrial"/>
    <x v="0"/>
    <x v="8"/>
    <x v="5"/>
  </r>
  <r>
    <x v="10"/>
    <x v="0"/>
    <x v="0"/>
    <s v="BC"/>
    <s v="BC Industrial"/>
    <x v="1"/>
    <x v="3"/>
    <x v="3"/>
  </r>
  <r>
    <x v="10"/>
    <x v="0"/>
    <x v="0"/>
    <s v="BC"/>
    <s v="BC Industrial"/>
    <x v="2"/>
    <x v="0"/>
    <x v="3"/>
  </r>
  <r>
    <x v="10"/>
    <x v="0"/>
    <x v="0"/>
    <s v="BC"/>
    <s v="BC Industrial"/>
    <x v="3"/>
    <x v="7"/>
    <x v="5"/>
  </r>
  <r>
    <x v="11"/>
    <x v="0"/>
    <x v="0"/>
    <s v="BC"/>
    <s v="BC Industrial"/>
    <x v="0"/>
    <x v="0"/>
    <x v="5"/>
  </r>
  <r>
    <x v="11"/>
    <x v="0"/>
    <x v="0"/>
    <s v="BC"/>
    <s v="BC Industrial"/>
    <x v="1"/>
    <x v="2"/>
    <x v="5"/>
  </r>
  <r>
    <x v="11"/>
    <x v="0"/>
    <x v="0"/>
    <s v="BC"/>
    <s v="BC Industrial"/>
    <x v="2"/>
    <x v="5"/>
    <x v="5"/>
  </r>
  <r>
    <x v="11"/>
    <x v="0"/>
    <x v="0"/>
    <s v="BC"/>
    <s v="BC Industrial"/>
    <x v="3"/>
    <x v="0"/>
    <x v="5"/>
  </r>
  <r>
    <x v="0"/>
    <x v="1"/>
    <x v="1"/>
    <s v="SK"/>
    <s v="Maritimes Business"/>
    <x v="4"/>
    <x v="8"/>
    <x v="1"/>
  </r>
  <r>
    <x v="0"/>
    <x v="1"/>
    <x v="1"/>
    <s v="SK"/>
    <s v="Maritimes Business"/>
    <x v="5"/>
    <x v="0"/>
    <x v="0"/>
  </r>
  <r>
    <x v="0"/>
    <x v="1"/>
    <x v="1"/>
    <s v="SK"/>
    <s v="Maritimes Business"/>
    <x v="6"/>
    <x v="0"/>
    <x v="1"/>
  </r>
  <r>
    <x v="0"/>
    <x v="1"/>
    <x v="1"/>
    <s v="SK"/>
    <s v="Maritimes Business"/>
    <x v="7"/>
    <x v="7"/>
    <x v="1"/>
  </r>
  <r>
    <x v="1"/>
    <x v="1"/>
    <x v="1"/>
    <s v="SK"/>
    <s v="Maritimes Business"/>
    <x v="4"/>
    <x v="2"/>
    <x v="1"/>
  </r>
  <r>
    <x v="1"/>
    <x v="1"/>
    <x v="1"/>
    <s v="SK"/>
    <s v="Maritimes Business"/>
    <x v="5"/>
    <x v="3"/>
    <x v="1"/>
  </r>
  <r>
    <x v="1"/>
    <x v="1"/>
    <x v="1"/>
    <s v="SK"/>
    <s v="Maritimes Business"/>
    <x v="6"/>
    <x v="0"/>
    <x v="1"/>
  </r>
  <r>
    <x v="1"/>
    <x v="1"/>
    <x v="1"/>
    <s v="SK"/>
    <s v="Maritimes Business"/>
    <x v="7"/>
    <x v="9"/>
    <x v="1"/>
  </r>
  <r>
    <x v="2"/>
    <x v="1"/>
    <x v="1"/>
    <s v="SK"/>
    <s v="Maritimes Business"/>
    <x v="4"/>
    <x v="4"/>
    <x v="3"/>
  </r>
  <r>
    <x v="2"/>
    <x v="1"/>
    <x v="1"/>
    <s v="SK"/>
    <s v="Maritimes Business"/>
    <x v="5"/>
    <x v="6"/>
    <x v="0"/>
  </r>
  <r>
    <x v="2"/>
    <x v="1"/>
    <x v="1"/>
    <s v="SK"/>
    <s v="Maritimes Business"/>
    <x v="6"/>
    <x v="4"/>
    <x v="3"/>
  </r>
  <r>
    <x v="2"/>
    <x v="1"/>
    <x v="1"/>
    <s v="SK"/>
    <s v="Maritimes Business"/>
    <x v="7"/>
    <x v="3"/>
    <x v="2"/>
  </r>
  <r>
    <x v="3"/>
    <x v="1"/>
    <x v="1"/>
    <s v="SK"/>
    <s v="Maritimes Business"/>
    <x v="4"/>
    <x v="0"/>
    <x v="2"/>
  </r>
  <r>
    <x v="3"/>
    <x v="1"/>
    <x v="1"/>
    <s v="SK"/>
    <s v="Maritimes Business"/>
    <x v="5"/>
    <x v="8"/>
    <x v="2"/>
  </r>
  <r>
    <x v="3"/>
    <x v="1"/>
    <x v="1"/>
    <s v="SK"/>
    <s v="Maritimes Business"/>
    <x v="6"/>
    <x v="1"/>
    <x v="2"/>
  </r>
  <r>
    <x v="3"/>
    <x v="1"/>
    <x v="1"/>
    <s v="SK"/>
    <s v="Maritimes Business"/>
    <x v="7"/>
    <x v="5"/>
    <x v="0"/>
  </r>
  <r>
    <x v="4"/>
    <x v="1"/>
    <x v="1"/>
    <s v="SK"/>
    <s v="Maritimes Business"/>
    <x v="4"/>
    <x v="0"/>
    <x v="3"/>
  </r>
  <r>
    <x v="4"/>
    <x v="1"/>
    <x v="1"/>
    <s v="SK"/>
    <s v="Maritimes Business"/>
    <x v="5"/>
    <x v="6"/>
    <x v="3"/>
  </r>
  <r>
    <x v="4"/>
    <x v="1"/>
    <x v="1"/>
    <s v="SK"/>
    <s v="Maritimes Business"/>
    <x v="6"/>
    <x v="1"/>
    <x v="0"/>
  </r>
  <r>
    <x v="4"/>
    <x v="1"/>
    <x v="1"/>
    <s v="SK"/>
    <s v="Maritimes Business"/>
    <x v="7"/>
    <x v="3"/>
    <x v="3"/>
  </r>
  <r>
    <x v="5"/>
    <x v="1"/>
    <x v="1"/>
    <s v="SK"/>
    <s v="Maritimes Business"/>
    <x v="4"/>
    <x v="5"/>
    <x v="2"/>
  </r>
  <r>
    <x v="5"/>
    <x v="1"/>
    <x v="1"/>
    <s v="SK"/>
    <s v="Maritimes Business"/>
    <x v="5"/>
    <x v="4"/>
    <x v="2"/>
  </r>
  <r>
    <x v="5"/>
    <x v="1"/>
    <x v="1"/>
    <s v="SK"/>
    <s v="Maritimes Business"/>
    <x v="6"/>
    <x v="0"/>
    <x v="4"/>
  </r>
  <r>
    <x v="5"/>
    <x v="1"/>
    <x v="1"/>
    <s v="SK"/>
    <s v="Maritimes Business"/>
    <x v="7"/>
    <x v="0"/>
    <x v="2"/>
  </r>
  <r>
    <x v="6"/>
    <x v="1"/>
    <x v="1"/>
    <s v="SK"/>
    <s v="Maritimes Business"/>
    <x v="4"/>
    <x v="0"/>
    <x v="4"/>
  </r>
  <r>
    <x v="6"/>
    <x v="1"/>
    <x v="1"/>
    <s v="SK"/>
    <s v="Maritimes Business"/>
    <x v="5"/>
    <x v="0"/>
    <x v="4"/>
  </r>
  <r>
    <x v="6"/>
    <x v="1"/>
    <x v="1"/>
    <s v="SK"/>
    <s v="Maritimes Business"/>
    <x v="6"/>
    <x v="0"/>
    <x v="4"/>
  </r>
  <r>
    <x v="6"/>
    <x v="1"/>
    <x v="1"/>
    <s v="SK"/>
    <s v="Maritimes Business"/>
    <x v="7"/>
    <x v="1"/>
    <x v="4"/>
  </r>
  <r>
    <x v="7"/>
    <x v="1"/>
    <x v="1"/>
    <s v="SK"/>
    <s v="Maritimes Business"/>
    <x v="4"/>
    <x v="3"/>
    <x v="4"/>
  </r>
  <r>
    <x v="7"/>
    <x v="1"/>
    <x v="1"/>
    <s v="SK"/>
    <s v="Maritimes Business"/>
    <x v="5"/>
    <x v="2"/>
    <x v="4"/>
  </r>
  <r>
    <x v="7"/>
    <x v="1"/>
    <x v="1"/>
    <s v="SK"/>
    <s v="Maritimes Business"/>
    <x v="6"/>
    <x v="10"/>
    <x v="4"/>
  </r>
  <r>
    <x v="7"/>
    <x v="1"/>
    <x v="1"/>
    <s v="SK"/>
    <s v="Maritimes Business"/>
    <x v="7"/>
    <x v="0"/>
    <x v="0"/>
  </r>
  <r>
    <x v="8"/>
    <x v="1"/>
    <x v="1"/>
    <s v="SK"/>
    <s v="Maritimes Business"/>
    <x v="4"/>
    <x v="8"/>
    <x v="4"/>
  </r>
  <r>
    <x v="8"/>
    <x v="1"/>
    <x v="1"/>
    <s v="SK"/>
    <s v="Maritimes Business"/>
    <x v="5"/>
    <x v="1"/>
    <x v="3"/>
  </r>
  <r>
    <x v="8"/>
    <x v="1"/>
    <x v="1"/>
    <s v="SK"/>
    <s v="Maritimes Business"/>
    <x v="6"/>
    <x v="5"/>
    <x v="5"/>
  </r>
  <r>
    <x v="8"/>
    <x v="1"/>
    <x v="1"/>
    <s v="SK"/>
    <s v="Maritimes Business"/>
    <x v="7"/>
    <x v="0"/>
    <x v="5"/>
  </r>
  <r>
    <x v="9"/>
    <x v="1"/>
    <x v="1"/>
    <s v="SK"/>
    <s v="Maritimes Business"/>
    <x v="4"/>
    <x v="5"/>
    <x v="5"/>
  </r>
  <r>
    <x v="9"/>
    <x v="1"/>
    <x v="1"/>
    <s v="SK"/>
    <s v="Maritimes Business"/>
    <x v="5"/>
    <x v="5"/>
    <x v="3"/>
  </r>
  <r>
    <x v="9"/>
    <x v="1"/>
    <x v="1"/>
    <s v="SK"/>
    <s v="Maritimes Business"/>
    <x v="6"/>
    <x v="0"/>
    <x v="5"/>
  </r>
  <r>
    <x v="9"/>
    <x v="1"/>
    <x v="1"/>
    <s v="SK"/>
    <s v="Maritimes Business"/>
    <x v="7"/>
    <x v="9"/>
    <x v="4"/>
  </r>
  <r>
    <x v="10"/>
    <x v="1"/>
    <x v="1"/>
    <s v="SK"/>
    <s v="Maritimes Business"/>
    <x v="4"/>
    <x v="0"/>
    <x v="5"/>
  </r>
  <r>
    <x v="10"/>
    <x v="1"/>
    <x v="1"/>
    <s v="SK"/>
    <s v="Maritimes Business"/>
    <x v="5"/>
    <x v="8"/>
    <x v="5"/>
  </r>
  <r>
    <x v="10"/>
    <x v="1"/>
    <x v="1"/>
    <s v="SK"/>
    <s v="Maritimes Business"/>
    <x v="6"/>
    <x v="1"/>
    <x v="3"/>
  </r>
  <r>
    <x v="10"/>
    <x v="1"/>
    <x v="1"/>
    <s v="SK"/>
    <s v="Maritimes Business"/>
    <x v="7"/>
    <x v="3"/>
    <x v="4"/>
  </r>
  <r>
    <x v="11"/>
    <x v="1"/>
    <x v="1"/>
    <s v="SK"/>
    <s v="Maritimes Business"/>
    <x v="4"/>
    <x v="0"/>
    <x v="5"/>
  </r>
  <r>
    <x v="11"/>
    <x v="1"/>
    <x v="1"/>
    <s v="SK"/>
    <s v="Maritimes Business"/>
    <x v="5"/>
    <x v="6"/>
    <x v="4"/>
  </r>
  <r>
    <x v="11"/>
    <x v="1"/>
    <x v="1"/>
    <s v="SK"/>
    <s v="Maritimes Business"/>
    <x v="6"/>
    <x v="0"/>
    <x v="3"/>
  </r>
  <r>
    <x v="11"/>
    <x v="1"/>
    <x v="1"/>
    <s v="SK"/>
    <s v="Maritimes Business"/>
    <x v="7"/>
    <x v="0"/>
    <x v="5"/>
  </r>
  <r>
    <x v="0"/>
    <x v="2"/>
    <x v="2"/>
    <s v="QC"/>
    <s v="St. Laurent Solutions"/>
    <x v="8"/>
    <x v="0"/>
    <x v="0"/>
  </r>
  <r>
    <x v="0"/>
    <x v="2"/>
    <x v="2"/>
    <s v="QC"/>
    <s v="St. Laurent Solutions"/>
    <x v="9"/>
    <x v="5"/>
    <x v="0"/>
  </r>
  <r>
    <x v="0"/>
    <x v="2"/>
    <x v="2"/>
    <s v="QC"/>
    <s v="St. Laurent Solutions"/>
    <x v="10"/>
    <x v="1"/>
    <x v="0"/>
  </r>
  <r>
    <x v="0"/>
    <x v="2"/>
    <x v="2"/>
    <s v="QC"/>
    <s v="St. Laurent Solutions"/>
    <x v="11"/>
    <x v="8"/>
    <x v="1"/>
  </r>
  <r>
    <x v="1"/>
    <x v="2"/>
    <x v="2"/>
    <s v="QC"/>
    <s v="St. Laurent Solutions"/>
    <x v="8"/>
    <x v="3"/>
    <x v="0"/>
  </r>
  <r>
    <x v="1"/>
    <x v="2"/>
    <x v="2"/>
    <s v="QC"/>
    <s v="St. Laurent Solutions"/>
    <x v="9"/>
    <x v="5"/>
    <x v="1"/>
  </r>
  <r>
    <x v="1"/>
    <x v="2"/>
    <x v="2"/>
    <s v="QC"/>
    <s v="St. Laurent Solutions"/>
    <x v="10"/>
    <x v="0"/>
    <x v="1"/>
  </r>
  <r>
    <x v="1"/>
    <x v="2"/>
    <x v="2"/>
    <s v="QC"/>
    <s v="St. Laurent Solutions"/>
    <x v="11"/>
    <x v="8"/>
    <x v="1"/>
  </r>
  <r>
    <x v="2"/>
    <x v="2"/>
    <x v="2"/>
    <s v="QC"/>
    <s v="St. Laurent Solutions"/>
    <x v="8"/>
    <x v="0"/>
    <x v="2"/>
  </r>
  <r>
    <x v="2"/>
    <x v="2"/>
    <x v="2"/>
    <s v="QC"/>
    <s v="St. Laurent Solutions"/>
    <x v="9"/>
    <x v="3"/>
    <x v="2"/>
  </r>
  <r>
    <x v="2"/>
    <x v="2"/>
    <x v="2"/>
    <s v="QC"/>
    <s v="St. Laurent Solutions"/>
    <x v="10"/>
    <x v="0"/>
    <x v="2"/>
  </r>
  <r>
    <x v="2"/>
    <x v="2"/>
    <x v="2"/>
    <s v="QC"/>
    <s v="St. Laurent Solutions"/>
    <x v="11"/>
    <x v="5"/>
    <x v="2"/>
  </r>
  <r>
    <x v="3"/>
    <x v="2"/>
    <x v="2"/>
    <s v="QC"/>
    <s v="St. Laurent Solutions"/>
    <x v="8"/>
    <x v="8"/>
    <x v="0"/>
  </r>
  <r>
    <x v="3"/>
    <x v="2"/>
    <x v="2"/>
    <s v="QC"/>
    <s v="St. Laurent Solutions"/>
    <x v="9"/>
    <x v="1"/>
    <x v="2"/>
  </r>
  <r>
    <x v="3"/>
    <x v="2"/>
    <x v="2"/>
    <s v="QC"/>
    <s v="St. Laurent Solutions"/>
    <x v="10"/>
    <x v="5"/>
    <x v="0"/>
  </r>
  <r>
    <x v="3"/>
    <x v="2"/>
    <x v="2"/>
    <s v="QC"/>
    <s v="St. Laurent Solutions"/>
    <x v="11"/>
    <x v="0"/>
    <x v="2"/>
  </r>
  <r>
    <x v="4"/>
    <x v="2"/>
    <x v="2"/>
    <s v="QC"/>
    <s v="St. Laurent Solutions"/>
    <x v="8"/>
    <x v="1"/>
    <x v="2"/>
  </r>
  <r>
    <x v="4"/>
    <x v="2"/>
    <x v="2"/>
    <s v="QC"/>
    <s v="St. Laurent Solutions"/>
    <x v="9"/>
    <x v="0"/>
    <x v="2"/>
  </r>
  <r>
    <x v="4"/>
    <x v="2"/>
    <x v="2"/>
    <s v="QC"/>
    <s v="St. Laurent Solutions"/>
    <x v="10"/>
    <x v="3"/>
    <x v="3"/>
  </r>
  <r>
    <x v="4"/>
    <x v="2"/>
    <x v="2"/>
    <s v="QC"/>
    <s v="St. Laurent Solutions"/>
    <x v="11"/>
    <x v="5"/>
    <x v="0"/>
  </r>
  <r>
    <x v="5"/>
    <x v="2"/>
    <x v="2"/>
    <s v="QC"/>
    <s v="St. Laurent Solutions"/>
    <x v="8"/>
    <x v="0"/>
    <x v="3"/>
  </r>
  <r>
    <x v="5"/>
    <x v="2"/>
    <x v="2"/>
    <s v="QC"/>
    <s v="St. Laurent Solutions"/>
    <x v="9"/>
    <x v="0"/>
    <x v="3"/>
  </r>
  <r>
    <x v="5"/>
    <x v="2"/>
    <x v="2"/>
    <s v="QC"/>
    <s v="St. Laurent Solutions"/>
    <x v="10"/>
    <x v="6"/>
    <x v="2"/>
  </r>
  <r>
    <x v="5"/>
    <x v="2"/>
    <x v="2"/>
    <s v="QC"/>
    <s v="St. Laurent Solutions"/>
    <x v="11"/>
    <x v="0"/>
    <x v="4"/>
  </r>
  <r>
    <x v="6"/>
    <x v="2"/>
    <x v="2"/>
    <s v="QC"/>
    <s v="St. Laurent Solutions"/>
    <x v="8"/>
    <x v="5"/>
    <x v="3"/>
  </r>
  <r>
    <x v="6"/>
    <x v="2"/>
    <x v="2"/>
    <s v="QC"/>
    <s v="St. Laurent Solutions"/>
    <x v="9"/>
    <x v="0"/>
    <x v="2"/>
  </r>
  <r>
    <x v="6"/>
    <x v="2"/>
    <x v="2"/>
    <s v="QC"/>
    <s v="St. Laurent Solutions"/>
    <x v="10"/>
    <x v="2"/>
    <x v="4"/>
  </r>
  <r>
    <x v="6"/>
    <x v="2"/>
    <x v="2"/>
    <s v="QC"/>
    <s v="St. Laurent Solutions"/>
    <x v="11"/>
    <x v="4"/>
    <x v="4"/>
  </r>
  <r>
    <x v="7"/>
    <x v="2"/>
    <x v="2"/>
    <s v="QC"/>
    <s v="St. Laurent Solutions"/>
    <x v="8"/>
    <x v="4"/>
    <x v="5"/>
  </r>
  <r>
    <x v="7"/>
    <x v="2"/>
    <x v="2"/>
    <s v="QC"/>
    <s v="St. Laurent Solutions"/>
    <x v="9"/>
    <x v="6"/>
    <x v="4"/>
  </r>
  <r>
    <x v="7"/>
    <x v="2"/>
    <x v="2"/>
    <s v="QC"/>
    <s v="St. Laurent Solutions"/>
    <x v="10"/>
    <x v="0"/>
    <x v="5"/>
  </r>
  <r>
    <x v="7"/>
    <x v="2"/>
    <x v="2"/>
    <s v="QC"/>
    <s v="St. Laurent Solutions"/>
    <x v="11"/>
    <x v="5"/>
    <x v="5"/>
  </r>
  <r>
    <x v="8"/>
    <x v="2"/>
    <x v="2"/>
    <s v="QC"/>
    <s v="St. Laurent Solutions"/>
    <x v="8"/>
    <x v="3"/>
    <x v="4"/>
  </r>
  <r>
    <x v="8"/>
    <x v="2"/>
    <x v="2"/>
    <s v="QC"/>
    <s v="St. Laurent Solutions"/>
    <x v="9"/>
    <x v="0"/>
    <x v="5"/>
  </r>
  <r>
    <x v="8"/>
    <x v="2"/>
    <x v="2"/>
    <s v="QC"/>
    <s v="St. Laurent Solutions"/>
    <x v="10"/>
    <x v="0"/>
    <x v="5"/>
  </r>
  <r>
    <x v="8"/>
    <x v="2"/>
    <x v="2"/>
    <s v="QC"/>
    <s v="St. Laurent Solutions"/>
    <x v="11"/>
    <x v="0"/>
    <x v="3"/>
  </r>
  <r>
    <x v="9"/>
    <x v="2"/>
    <x v="2"/>
    <s v="QC"/>
    <s v="St. Laurent Solutions"/>
    <x v="8"/>
    <x v="7"/>
    <x v="5"/>
  </r>
  <r>
    <x v="9"/>
    <x v="2"/>
    <x v="2"/>
    <s v="QC"/>
    <s v="St. Laurent Solutions"/>
    <x v="9"/>
    <x v="0"/>
    <x v="3"/>
  </r>
  <r>
    <x v="9"/>
    <x v="2"/>
    <x v="2"/>
    <s v="QC"/>
    <s v="St. Laurent Solutions"/>
    <x v="10"/>
    <x v="6"/>
    <x v="3"/>
  </r>
  <r>
    <x v="9"/>
    <x v="2"/>
    <x v="2"/>
    <s v="QC"/>
    <s v="St. Laurent Solutions"/>
    <x v="11"/>
    <x v="1"/>
    <x v="5"/>
  </r>
  <r>
    <x v="10"/>
    <x v="2"/>
    <x v="2"/>
    <s v="QC"/>
    <s v="St. Laurent Solutions"/>
    <x v="8"/>
    <x v="2"/>
    <x v="4"/>
  </r>
  <r>
    <x v="10"/>
    <x v="2"/>
    <x v="2"/>
    <s v="QC"/>
    <s v="St. Laurent Solutions"/>
    <x v="9"/>
    <x v="1"/>
    <x v="5"/>
  </r>
  <r>
    <x v="10"/>
    <x v="2"/>
    <x v="2"/>
    <s v="QC"/>
    <s v="St. Laurent Solutions"/>
    <x v="10"/>
    <x v="3"/>
    <x v="5"/>
  </r>
  <r>
    <x v="10"/>
    <x v="2"/>
    <x v="2"/>
    <s v="QC"/>
    <s v="St. Laurent Solutions"/>
    <x v="11"/>
    <x v="5"/>
    <x v="5"/>
  </r>
  <r>
    <x v="11"/>
    <x v="2"/>
    <x v="2"/>
    <s v="QC"/>
    <s v="St. Laurent Solutions"/>
    <x v="8"/>
    <x v="5"/>
    <x v="4"/>
  </r>
  <r>
    <x v="11"/>
    <x v="2"/>
    <x v="2"/>
    <s v="QC"/>
    <s v="St. Laurent Solutions"/>
    <x v="9"/>
    <x v="0"/>
    <x v="5"/>
  </r>
  <r>
    <x v="11"/>
    <x v="2"/>
    <x v="2"/>
    <s v="QC"/>
    <s v="St. Laurent Solutions"/>
    <x v="10"/>
    <x v="8"/>
    <x v="4"/>
  </r>
  <r>
    <x v="11"/>
    <x v="2"/>
    <x v="2"/>
    <s v="QC"/>
    <s v="St. Laurent Solutions"/>
    <x v="11"/>
    <x v="2"/>
    <x v="5"/>
  </r>
  <r>
    <x v="0"/>
    <x v="3"/>
    <x v="3"/>
    <s v="ON, GTA"/>
    <s v="SOI Investments"/>
    <x v="12"/>
    <x v="0"/>
    <x v="1"/>
  </r>
  <r>
    <x v="0"/>
    <x v="3"/>
    <x v="3"/>
    <s v="ON, GTA"/>
    <s v="SOI Investments"/>
    <x v="13"/>
    <x v="6"/>
    <x v="0"/>
  </r>
  <r>
    <x v="0"/>
    <x v="3"/>
    <x v="3"/>
    <s v="ON, GTA"/>
    <s v="SOI Investments"/>
    <x v="14"/>
    <x v="7"/>
    <x v="0"/>
  </r>
  <r>
    <x v="0"/>
    <x v="3"/>
    <x v="3"/>
    <s v="ON, GTA"/>
    <s v="SOI Investments"/>
    <x v="15"/>
    <x v="5"/>
    <x v="0"/>
  </r>
  <r>
    <x v="1"/>
    <x v="3"/>
    <x v="3"/>
    <s v="ON, GTA"/>
    <s v="SOI Investments"/>
    <x v="12"/>
    <x v="0"/>
    <x v="0"/>
  </r>
  <r>
    <x v="1"/>
    <x v="3"/>
    <x v="3"/>
    <s v="ON, GTA"/>
    <s v="SOI Investments"/>
    <x v="13"/>
    <x v="2"/>
    <x v="0"/>
  </r>
  <r>
    <x v="1"/>
    <x v="3"/>
    <x v="3"/>
    <s v="ON, GTA"/>
    <s v="SOI Investments"/>
    <x v="14"/>
    <x v="8"/>
    <x v="1"/>
  </r>
  <r>
    <x v="1"/>
    <x v="3"/>
    <x v="3"/>
    <s v="ON, GTA"/>
    <s v="SOI Investments"/>
    <x v="15"/>
    <x v="2"/>
    <x v="1"/>
  </r>
  <r>
    <x v="2"/>
    <x v="3"/>
    <x v="3"/>
    <s v="ON, GTA"/>
    <s v="SOI Investments"/>
    <x v="12"/>
    <x v="5"/>
    <x v="3"/>
  </r>
  <r>
    <x v="2"/>
    <x v="3"/>
    <x v="3"/>
    <s v="ON, GTA"/>
    <s v="SOI Investments"/>
    <x v="13"/>
    <x v="0"/>
    <x v="2"/>
  </r>
  <r>
    <x v="2"/>
    <x v="3"/>
    <x v="3"/>
    <s v="ON, GTA"/>
    <s v="SOI Investments"/>
    <x v="14"/>
    <x v="6"/>
    <x v="3"/>
  </r>
  <r>
    <x v="2"/>
    <x v="3"/>
    <x v="3"/>
    <s v="ON, GTA"/>
    <s v="SOI Investments"/>
    <x v="15"/>
    <x v="9"/>
    <x v="2"/>
  </r>
  <r>
    <x v="3"/>
    <x v="3"/>
    <x v="3"/>
    <s v="ON, GTA"/>
    <s v="SOI Investments"/>
    <x v="12"/>
    <x v="0"/>
    <x v="3"/>
  </r>
  <r>
    <x v="3"/>
    <x v="3"/>
    <x v="3"/>
    <s v="ON, GTA"/>
    <s v="SOI Investments"/>
    <x v="13"/>
    <x v="7"/>
    <x v="2"/>
  </r>
  <r>
    <x v="3"/>
    <x v="3"/>
    <x v="3"/>
    <s v="ON, GTA"/>
    <s v="SOI Investments"/>
    <x v="14"/>
    <x v="4"/>
    <x v="2"/>
  </r>
  <r>
    <x v="3"/>
    <x v="3"/>
    <x v="3"/>
    <s v="ON, GTA"/>
    <s v="SOI Investments"/>
    <x v="15"/>
    <x v="1"/>
    <x v="0"/>
  </r>
  <r>
    <x v="4"/>
    <x v="3"/>
    <x v="3"/>
    <s v="ON, GTA"/>
    <s v="SOI Investments"/>
    <x v="12"/>
    <x v="5"/>
    <x v="0"/>
  </r>
  <r>
    <x v="4"/>
    <x v="3"/>
    <x v="3"/>
    <s v="ON, GTA"/>
    <s v="SOI Investments"/>
    <x v="13"/>
    <x v="1"/>
    <x v="2"/>
  </r>
  <r>
    <x v="4"/>
    <x v="3"/>
    <x v="3"/>
    <s v="ON, GTA"/>
    <s v="SOI Investments"/>
    <x v="14"/>
    <x v="0"/>
    <x v="3"/>
  </r>
  <r>
    <x v="4"/>
    <x v="3"/>
    <x v="3"/>
    <s v="ON, GTA"/>
    <s v="SOI Investments"/>
    <x v="15"/>
    <x v="8"/>
    <x v="3"/>
  </r>
  <r>
    <x v="5"/>
    <x v="3"/>
    <x v="3"/>
    <s v="ON, GTA"/>
    <s v="SOI Investments"/>
    <x v="12"/>
    <x v="0"/>
    <x v="2"/>
  </r>
  <r>
    <x v="5"/>
    <x v="3"/>
    <x v="3"/>
    <s v="ON, GTA"/>
    <s v="SOI Investments"/>
    <x v="13"/>
    <x v="3"/>
    <x v="3"/>
  </r>
  <r>
    <x v="5"/>
    <x v="3"/>
    <x v="3"/>
    <s v="ON, GTA"/>
    <s v="SOI Investments"/>
    <x v="14"/>
    <x v="5"/>
    <x v="3"/>
  </r>
  <r>
    <x v="5"/>
    <x v="3"/>
    <x v="3"/>
    <s v="ON, GTA"/>
    <s v="SOI Investments"/>
    <x v="15"/>
    <x v="4"/>
    <x v="2"/>
  </r>
  <r>
    <x v="6"/>
    <x v="3"/>
    <x v="3"/>
    <s v="ON, GTA"/>
    <s v="SOI Investments"/>
    <x v="12"/>
    <x v="7"/>
    <x v="2"/>
  </r>
  <r>
    <x v="6"/>
    <x v="3"/>
    <x v="3"/>
    <s v="ON, GTA"/>
    <s v="SOI Investments"/>
    <x v="13"/>
    <x v="1"/>
    <x v="3"/>
  </r>
  <r>
    <x v="6"/>
    <x v="3"/>
    <x v="3"/>
    <s v="ON, GTA"/>
    <s v="SOI Investments"/>
    <x v="14"/>
    <x v="0"/>
    <x v="3"/>
  </r>
  <r>
    <x v="6"/>
    <x v="3"/>
    <x v="3"/>
    <s v="ON, GTA"/>
    <s v="SOI Investments"/>
    <x v="15"/>
    <x v="5"/>
    <x v="3"/>
  </r>
  <r>
    <x v="7"/>
    <x v="3"/>
    <x v="3"/>
    <s v="ON, GTA"/>
    <s v="SOI Investments"/>
    <x v="12"/>
    <x v="0"/>
    <x v="4"/>
  </r>
  <r>
    <x v="7"/>
    <x v="3"/>
    <x v="3"/>
    <s v="ON, GTA"/>
    <s v="SOI Investments"/>
    <x v="13"/>
    <x v="0"/>
    <x v="3"/>
  </r>
  <r>
    <x v="7"/>
    <x v="3"/>
    <x v="3"/>
    <s v="ON, GTA"/>
    <s v="SOI Investments"/>
    <x v="14"/>
    <x v="8"/>
    <x v="4"/>
  </r>
  <r>
    <x v="7"/>
    <x v="3"/>
    <x v="3"/>
    <s v="ON, GTA"/>
    <s v="SOI Investments"/>
    <x v="15"/>
    <x v="1"/>
    <x v="3"/>
  </r>
  <r>
    <x v="8"/>
    <x v="3"/>
    <x v="3"/>
    <s v="ON, GTA"/>
    <s v="SOI Investments"/>
    <x v="12"/>
    <x v="0"/>
    <x v="4"/>
  </r>
  <r>
    <x v="8"/>
    <x v="3"/>
    <x v="3"/>
    <s v="ON, GTA"/>
    <s v="SOI Investments"/>
    <x v="13"/>
    <x v="8"/>
    <x v="3"/>
  </r>
  <r>
    <x v="8"/>
    <x v="3"/>
    <x v="3"/>
    <s v="ON, GTA"/>
    <s v="SOI Investments"/>
    <x v="14"/>
    <x v="1"/>
    <x v="3"/>
  </r>
  <r>
    <x v="8"/>
    <x v="3"/>
    <x v="3"/>
    <s v="ON, GTA"/>
    <s v="SOI Investments"/>
    <x v="15"/>
    <x v="6"/>
    <x v="5"/>
  </r>
  <r>
    <x v="9"/>
    <x v="3"/>
    <x v="3"/>
    <s v="ON, GTA"/>
    <s v="SOI Investments"/>
    <x v="12"/>
    <x v="0"/>
    <x v="4"/>
  </r>
  <r>
    <x v="9"/>
    <x v="3"/>
    <x v="3"/>
    <s v="ON, GTA"/>
    <s v="SOI Investments"/>
    <x v="13"/>
    <x v="4"/>
    <x v="4"/>
  </r>
  <r>
    <x v="9"/>
    <x v="3"/>
    <x v="3"/>
    <s v="ON, GTA"/>
    <s v="SOI Investments"/>
    <x v="14"/>
    <x v="4"/>
    <x v="4"/>
  </r>
  <r>
    <x v="9"/>
    <x v="3"/>
    <x v="3"/>
    <s v="ON, GTA"/>
    <s v="SOI Investments"/>
    <x v="15"/>
    <x v="5"/>
    <x v="3"/>
  </r>
  <r>
    <x v="10"/>
    <x v="3"/>
    <x v="3"/>
    <s v="ON, GTA"/>
    <s v="SOI Investments"/>
    <x v="12"/>
    <x v="7"/>
    <x v="4"/>
  </r>
  <r>
    <x v="10"/>
    <x v="3"/>
    <x v="3"/>
    <s v="ON, GTA"/>
    <s v="SOI Investments"/>
    <x v="13"/>
    <x v="0"/>
    <x v="4"/>
  </r>
  <r>
    <x v="10"/>
    <x v="3"/>
    <x v="3"/>
    <s v="ON, GTA"/>
    <s v="SOI Investments"/>
    <x v="14"/>
    <x v="8"/>
    <x v="4"/>
  </r>
  <r>
    <x v="10"/>
    <x v="3"/>
    <x v="3"/>
    <s v="ON, GTA"/>
    <s v="SOI Investments"/>
    <x v="15"/>
    <x v="3"/>
    <x v="4"/>
  </r>
  <r>
    <x v="11"/>
    <x v="3"/>
    <x v="3"/>
    <s v="ON, GTA"/>
    <s v="SOI Investments"/>
    <x v="12"/>
    <x v="6"/>
    <x v="4"/>
  </r>
  <r>
    <x v="11"/>
    <x v="3"/>
    <x v="3"/>
    <s v="ON, GTA"/>
    <s v="SOI Investments"/>
    <x v="13"/>
    <x v="0"/>
    <x v="3"/>
  </r>
  <r>
    <x v="11"/>
    <x v="3"/>
    <x v="3"/>
    <s v="ON, GTA"/>
    <s v="SOI Investments"/>
    <x v="14"/>
    <x v="0"/>
    <x v="5"/>
  </r>
  <r>
    <x v="11"/>
    <x v="3"/>
    <x v="3"/>
    <s v="ON, GTA"/>
    <s v="SOI Investments"/>
    <x v="15"/>
    <x v="9"/>
    <x v="5"/>
  </r>
  <r>
    <x v="0"/>
    <x v="4"/>
    <x v="2"/>
    <s v="NS"/>
    <s v="Vericon Industrial"/>
    <x v="16"/>
    <x v="5"/>
    <x v="1"/>
  </r>
  <r>
    <x v="0"/>
    <x v="4"/>
    <x v="2"/>
    <s v="NS"/>
    <s v="Vericon Industrial"/>
    <x v="17"/>
    <x v="5"/>
    <x v="1"/>
  </r>
  <r>
    <x v="0"/>
    <x v="4"/>
    <x v="2"/>
    <s v="NS"/>
    <s v="Vericon Industrial"/>
    <x v="18"/>
    <x v="0"/>
    <x v="0"/>
  </r>
  <r>
    <x v="0"/>
    <x v="4"/>
    <x v="2"/>
    <s v="NS"/>
    <s v="Vericon Industrial"/>
    <x v="19"/>
    <x v="7"/>
    <x v="0"/>
  </r>
  <r>
    <x v="1"/>
    <x v="4"/>
    <x v="2"/>
    <s v="NS"/>
    <s v="Vericon Industrial"/>
    <x v="16"/>
    <x v="8"/>
    <x v="0"/>
  </r>
  <r>
    <x v="1"/>
    <x v="4"/>
    <x v="2"/>
    <s v="NS"/>
    <s v="Vericon Industrial"/>
    <x v="17"/>
    <x v="1"/>
    <x v="0"/>
  </r>
  <r>
    <x v="1"/>
    <x v="4"/>
    <x v="2"/>
    <s v="NS"/>
    <s v="Vericon Industrial"/>
    <x v="18"/>
    <x v="6"/>
    <x v="1"/>
  </r>
  <r>
    <x v="1"/>
    <x v="4"/>
    <x v="2"/>
    <s v="NS"/>
    <s v="Vericon Industrial"/>
    <x v="19"/>
    <x v="1"/>
    <x v="1"/>
  </r>
  <r>
    <x v="2"/>
    <x v="4"/>
    <x v="2"/>
    <s v="NS"/>
    <s v="Vericon Industrial"/>
    <x v="16"/>
    <x v="7"/>
    <x v="2"/>
  </r>
  <r>
    <x v="2"/>
    <x v="4"/>
    <x v="2"/>
    <s v="NS"/>
    <s v="Vericon Industrial"/>
    <x v="17"/>
    <x v="8"/>
    <x v="2"/>
  </r>
  <r>
    <x v="2"/>
    <x v="4"/>
    <x v="2"/>
    <s v="NS"/>
    <s v="Vericon Industrial"/>
    <x v="18"/>
    <x v="5"/>
    <x v="3"/>
  </r>
  <r>
    <x v="2"/>
    <x v="4"/>
    <x v="2"/>
    <s v="NS"/>
    <s v="Vericon Industrial"/>
    <x v="19"/>
    <x v="2"/>
    <x v="2"/>
  </r>
  <r>
    <x v="3"/>
    <x v="4"/>
    <x v="2"/>
    <s v="NS"/>
    <s v="Vericon Industrial"/>
    <x v="16"/>
    <x v="0"/>
    <x v="3"/>
  </r>
  <r>
    <x v="3"/>
    <x v="4"/>
    <x v="2"/>
    <s v="NS"/>
    <s v="Vericon Industrial"/>
    <x v="17"/>
    <x v="0"/>
    <x v="0"/>
  </r>
  <r>
    <x v="3"/>
    <x v="4"/>
    <x v="2"/>
    <s v="NS"/>
    <s v="Vericon Industrial"/>
    <x v="18"/>
    <x v="6"/>
    <x v="3"/>
  </r>
  <r>
    <x v="3"/>
    <x v="4"/>
    <x v="2"/>
    <s v="NS"/>
    <s v="Vericon Industrial"/>
    <x v="19"/>
    <x v="0"/>
    <x v="2"/>
  </r>
  <r>
    <x v="4"/>
    <x v="4"/>
    <x v="2"/>
    <s v="NS"/>
    <s v="Vericon Industrial"/>
    <x v="16"/>
    <x v="8"/>
    <x v="2"/>
  </r>
  <r>
    <x v="4"/>
    <x v="4"/>
    <x v="2"/>
    <s v="NS"/>
    <s v="Vericon Industrial"/>
    <x v="17"/>
    <x v="3"/>
    <x v="3"/>
  </r>
  <r>
    <x v="4"/>
    <x v="4"/>
    <x v="2"/>
    <s v="NS"/>
    <s v="Vericon Industrial"/>
    <x v="18"/>
    <x v="3"/>
    <x v="3"/>
  </r>
  <r>
    <x v="4"/>
    <x v="4"/>
    <x v="2"/>
    <s v="NS"/>
    <s v="Vericon Industrial"/>
    <x v="19"/>
    <x v="1"/>
    <x v="0"/>
  </r>
  <r>
    <x v="5"/>
    <x v="4"/>
    <x v="2"/>
    <s v="NS"/>
    <s v="Vericon Industrial"/>
    <x v="16"/>
    <x v="0"/>
    <x v="3"/>
  </r>
  <r>
    <x v="5"/>
    <x v="4"/>
    <x v="2"/>
    <s v="NS"/>
    <s v="Vericon Industrial"/>
    <x v="17"/>
    <x v="3"/>
    <x v="2"/>
  </r>
  <r>
    <x v="5"/>
    <x v="4"/>
    <x v="2"/>
    <s v="NS"/>
    <s v="Vericon Industrial"/>
    <x v="18"/>
    <x v="4"/>
    <x v="3"/>
  </r>
  <r>
    <x v="5"/>
    <x v="4"/>
    <x v="2"/>
    <s v="NS"/>
    <s v="Vericon Industrial"/>
    <x v="19"/>
    <x v="9"/>
    <x v="3"/>
  </r>
  <r>
    <x v="6"/>
    <x v="4"/>
    <x v="2"/>
    <s v="NS"/>
    <s v="Vericon Industrial"/>
    <x v="16"/>
    <x v="0"/>
    <x v="2"/>
  </r>
  <r>
    <x v="6"/>
    <x v="4"/>
    <x v="2"/>
    <s v="NS"/>
    <s v="Vericon Industrial"/>
    <x v="17"/>
    <x v="0"/>
    <x v="3"/>
  </r>
  <r>
    <x v="6"/>
    <x v="4"/>
    <x v="2"/>
    <s v="NS"/>
    <s v="Vericon Industrial"/>
    <x v="18"/>
    <x v="7"/>
    <x v="2"/>
  </r>
  <r>
    <x v="6"/>
    <x v="4"/>
    <x v="2"/>
    <s v="NS"/>
    <s v="Vericon Industrial"/>
    <x v="19"/>
    <x v="5"/>
    <x v="2"/>
  </r>
  <r>
    <x v="7"/>
    <x v="4"/>
    <x v="2"/>
    <s v="NS"/>
    <s v="Vericon Industrial"/>
    <x v="16"/>
    <x v="3"/>
    <x v="4"/>
  </r>
  <r>
    <x v="7"/>
    <x v="4"/>
    <x v="2"/>
    <s v="NS"/>
    <s v="Vericon Industrial"/>
    <x v="17"/>
    <x v="0"/>
    <x v="5"/>
  </r>
  <r>
    <x v="7"/>
    <x v="4"/>
    <x v="2"/>
    <s v="NS"/>
    <s v="Vericon Industrial"/>
    <x v="18"/>
    <x v="1"/>
    <x v="4"/>
  </r>
  <r>
    <x v="7"/>
    <x v="4"/>
    <x v="2"/>
    <s v="NS"/>
    <s v="Vericon Industrial"/>
    <x v="19"/>
    <x v="3"/>
    <x v="5"/>
  </r>
  <r>
    <x v="8"/>
    <x v="4"/>
    <x v="2"/>
    <s v="NS"/>
    <s v="Vericon Industrial"/>
    <x v="16"/>
    <x v="8"/>
    <x v="4"/>
  </r>
  <r>
    <x v="8"/>
    <x v="4"/>
    <x v="2"/>
    <s v="NS"/>
    <s v="Vericon Industrial"/>
    <x v="17"/>
    <x v="6"/>
    <x v="5"/>
  </r>
  <r>
    <x v="8"/>
    <x v="4"/>
    <x v="2"/>
    <s v="NS"/>
    <s v="Vericon Industrial"/>
    <x v="18"/>
    <x v="0"/>
    <x v="3"/>
  </r>
  <r>
    <x v="8"/>
    <x v="4"/>
    <x v="2"/>
    <s v="NS"/>
    <s v="Vericon Industrial"/>
    <x v="19"/>
    <x v="5"/>
    <x v="3"/>
  </r>
  <r>
    <x v="9"/>
    <x v="4"/>
    <x v="2"/>
    <s v="NS"/>
    <s v="Vericon Industrial"/>
    <x v="16"/>
    <x v="3"/>
    <x v="4"/>
  </r>
  <r>
    <x v="9"/>
    <x v="4"/>
    <x v="2"/>
    <s v="NS"/>
    <s v="Vericon Industrial"/>
    <x v="17"/>
    <x v="9"/>
    <x v="3"/>
  </r>
  <r>
    <x v="9"/>
    <x v="4"/>
    <x v="2"/>
    <s v="NS"/>
    <s v="Vericon Industrial"/>
    <x v="18"/>
    <x v="9"/>
    <x v="5"/>
  </r>
  <r>
    <x v="9"/>
    <x v="4"/>
    <x v="2"/>
    <s v="NS"/>
    <s v="Vericon Industrial"/>
    <x v="19"/>
    <x v="4"/>
    <x v="4"/>
  </r>
  <r>
    <x v="10"/>
    <x v="4"/>
    <x v="2"/>
    <s v="NS"/>
    <s v="Vericon Industrial"/>
    <x v="16"/>
    <x v="0"/>
    <x v="4"/>
  </r>
  <r>
    <x v="10"/>
    <x v="4"/>
    <x v="2"/>
    <s v="NS"/>
    <s v="Vericon Industrial"/>
    <x v="17"/>
    <x v="7"/>
    <x v="4"/>
  </r>
  <r>
    <x v="10"/>
    <x v="4"/>
    <x v="2"/>
    <s v="NS"/>
    <s v="Vericon Industrial"/>
    <x v="18"/>
    <x v="6"/>
    <x v="3"/>
  </r>
  <r>
    <x v="10"/>
    <x v="4"/>
    <x v="2"/>
    <s v="NS"/>
    <s v="Vericon Industrial"/>
    <x v="19"/>
    <x v="3"/>
    <x v="4"/>
  </r>
  <r>
    <x v="11"/>
    <x v="4"/>
    <x v="2"/>
    <s v="NS"/>
    <s v="Vericon Industrial"/>
    <x v="16"/>
    <x v="5"/>
    <x v="4"/>
  </r>
  <r>
    <x v="11"/>
    <x v="4"/>
    <x v="2"/>
    <s v="NS"/>
    <s v="Vericon Industrial"/>
    <x v="17"/>
    <x v="0"/>
    <x v="4"/>
  </r>
  <r>
    <x v="11"/>
    <x v="4"/>
    <x v="2"/>
    <s v="NS"/>
    <s v="Vericon Industrial"/>
    <x v="18"/>
    <x v="5"/>
    <x v="4"/>
  </r>
  <r>
    <x v="11"/>
    <x v="4"/>
    <x v="2"/>
    <s v="NS"/>
    <s v="Vericon Industrial"/>
    <x v="19"/>
    <x v="3"/>
    <x v="3"/>
  </r>
  <r>
    <x v="0"/>
    <x v="5"/>
    <x v="1"/>
    <s v="MB"/>
    <s v="New Solutions Inc"/>
    <x v="20"/>
    <x v="0"/>
    <x v="0"/>
  </r>
  <r>
    <x v="0"/>
    <x v="5"/>
    <x v="1"/>
    <s v="MB"/>
    <s v="New Solutions Inc"/>
    <x v="21"/>
    <x v="3"/>
    <x v="1"/>
  </r>
  <r>
    <x v="0"/>
    <x v="5"/>
    <x v="1"/>
    <s v="MB"/>
    <s v="New Solutions Inc"/>
    <x v="22"/>
    <x v="2"/>
    <x v="1"/>
  </r>
  <r>
    <x v="0"/>
    <x v="5"/>
    <x v="1"/>
    <s v="MB"/>
    <s v="New Solutions Inc"/>
    <x v="23"/>
    <x v="9"/>
    <x v="1"/>
  </r>
  <r>
    <x v="1"/>
    <x v="5"/>
    <x v="1"/>
    <s v="MB"/>
    <s v="New Solutions Inc"/>
    <x v="20"/>
    <x v="0"/>
    <x v="1"/>
  </r>
  <r>
    <x v="1"/>
    <x v="5"/>
    <x v="1"/>
    <s v="MB"/>
    <s v="New Solutions Inc"/>
    <x v="21"/>
    <x v="5"/>
    <x v="1"/>
  </r>
  <r>
    <x v="1"/>
    <x v="5"/>
    <x v="1"/>
    <s v="MB"/>
    <s v="New Solutions Inc"/>
    <x v="22"/>
    <x v="3"/>
    <x v="0"/>
  </r>
  <r>
    <x v="1"/>
    <x v="5"/>
    <x v="1"/>
    <s v="MB"/>
    <s v="New Solutions Inc"/>
    <x v="23"/>
    <x v="0"/>
    <x v="0"/>
  </r>
  <r>
    <x v="2"/>
    <x v="5"/>
    <x v="1"/>
    <s v="MB"/>
    <s v="New Solutions Inc"/>
    <x v="20"/>
    <x v="9"/>
    <x v="2"/>
  </r>
  <r>
    <x v="2"/>
    <x v="5"/>
    <x v="1"/>
    <s v="MB"/>
    <s v="New Solutions Inc"/>
    <x v="21"/>
    <x v="0"/>
    <x v="2"/>
  </r>
  <r>
    <x v="2"/>
    <x v="5"/>
    <x v="1"/>
    <s v="MB"/>
    <s v="New Solutions Inc"/>
    <x v="22"/>
    <x v="0"/>
    <x v="0"/>
  </r>
  <r>
    <x v="2"/>
    <x v="5"/>
    <x v="1"/>
    <s v="MB"/>
    <s v="New Solutions Inc"/>
    <x v="23"/>
    <x v="6"/>
    <x v="3"/>
  </r>
  <r>
    <x v="3"/>
    <x v="5"/>
    <x v="1"/>
    <s v="MB"/>
    <s v="New Solutions Inc"/>
    <x v="20"/>
    <x v="4"/>
    <x v="0"/>
  </r>
  <r>
    <x v="3"/>
    <x v="5"/>
    <x v="1"/>
    <s v="MB"/>
    <s v="New Solutions Inc"/>
    <x v="21"/>
    <x v="2"/>
    <x v="0"/>
  </r>
  <r>
    <x v="3"/>
    <x v="5"/>
    <x v="1"/>
    <s v="MB"/>
    <s v="New Solutions Inc"/>
    <x v="22"/>
    <x v="3"/>
    <x v="0"/>
  </r>
  <r>
    <x v="3"/>
    <x v="5"/>
    <x v="1"/>
    <s v="MB"/>
    <s v="New Solutions Inc"/>
    <x v="23"/>
    <x v="1"/>
    <x v="3"/>
  </r>
  <r>
    <x v="4"/>
    <x v="5"/>
    <x v="1"/>
    <s v="MB"/>
    <s v="New Solutions Inc"/>
    <x v="20"/>
    <x v="0"/>
    <x v="3"/>
  </r>
  <r>
    <x v="4"/>
    <x v="5"/>
    <x v="1"/>
    <s v="MB"/>
    <s v="New Solutions Inc"/>
    <x v="21"/>
    <x v="0"/>
    <x v="3"/>
  </r>
  <r>
    <x v="4"/>
    <x v="5"/>
    <x v="1"/>
    <s v="MB"/>
    <s v="New Solutions Inc"/>
    <x v="22"/>
    <x v="0"/>
    <x v="3"/>
  </r>
  <r>
    <x v="4"/>
    <x v="5"/>
    <x v="1"/>
    <s v="MB"/>
    <s v="New Solutions Inc"/>
    <x v="23"/>
    <x v="5"/>
    <x v="2"/>
  </r>
  <r>
    <x v="5"/>
    <x v="5"/>
    <x v="1"/>
    <s v="MB"/>
    <s v="New Solutions Inc"/>
    <x v="20"/>
    <x v="5"/>
    <x v="2"/>
  </r>
  <r>
    <x v="5"/>
    <x v="5"/>
    <x v="1"/>
    <s v="MB"/>
    <s v="New Solutions Inc"/>
    <x v="21"/>
    <x v="0"/>
    <x v="2"/>
  </r>
  <r>
    <x v="5"/>
    <x v="5"/>
    <x v="1"/>
    <s v="MB"/>
    <s v="New Solutions Inc"/>
    <x v="22"/>
    <x v="8"/>
    <x v="4"/>
  </r>
  <r>
    <x v="5"/>
    <x v="5"/>
    <x v="1"/>
    <s v="MB"/>
    <s v="New Solutions Inc"/>
    <x v="23"/>
    <x v="1"/>
    <x v="2"/>
  </r>
  <r>
    <x v="6"/>
    <x v="5"/>
    <x v="1"/>
    <s v="MB"/>
    <s v="New Solutions Inc"/>
    <x v="20"/>
    <x v="5"/>
    <x v="4"/>
  </r>
  <r>
    <x v="6"/>
    <x v="5"/>
    <x v="1"/>
    <s v="MB"/>
    <s v="New Solutions Inc"/>
    <x v="21"/>
    <x v="5"/>
    <x v="3"/>
  </r>
  <r>
    <x v="6"/>
    <x v="5"/>
    <x v="1"/>
    <s v="MB"/>
    <s v="New Solutions Inc"/>
    <x v="22"/>
    <x v="9"/>
    <x v="2"/>
  </r>
  <r>
    <x v="6"/>
    <x v="5"/>
    <x v="1"/>
    <s v="MB"/>
    <s v="New Solutions Inc"/>
    <x v="23"/>
    <x v="0"/>
    <x v="3"/>
  </r>
  <r>
    <x v="7"/>
    <x v="5"/>
    <x v="1"/>
    <s v="MB"/>
    <s v="New Solutions Inc"/>
    <x v="20"/>
    <x v="0"/>
    <x v="4"/>
  </r>
  <r>
    <x v="7"/>
    <x v="5"/>
    <x v="1"/>
    <s v="MB"/>
    <s v="New Solutions Inc"/>
    <x v="21"/>
    <x v="4"/>
    <x v="3"/>
  </r>
  <r>
    <x v="7"/>
    <x v="5"/>
    <x v="1"/>
    <s v="MB"/>
    <s v="New Solutions Inc"/>
    <x v="22"/>
    <x v="5"/>
    <x v="4"/>
  </r>
  <r>
    <x v="7"/>
    <x v="5"/>
    <x v="1"/>
    <s v="MB"/>
    <s v="New Solutions Inc"/>
    <x v="23"/>
    <x v="0"/>
    <x v="3"/>
  </r>
  <r>
    <x v="8"/>
    <x v="5"/>
    <x v="1"/>
    <s v="MB"/>
    <s v="New Solutions Inc"/>
    <x v="20"/>
    <x v="0"/>
    <x v="3"/>
  </r>
  <r>
    <x v="8"/>
    <x v="5"/>
    <x v="1"/>
    <s v="MB"/>
    <s v="New Solutions Inc"/>
    <x v="21"/>
    <x v="3"/>
    <x v="2"/>
  </r>
  <r>
    <x v="8"/>
    <x v="5"/>
    <x v="1"/>
    <s v="MB"/>
    <s v="New Solutions Inc"/>
    <x v="22"/>
    <x v="5"/>
    <x v="5"/>
  </r>
  <r>
    <x v="8"/>
    <x v="5"/>
    <x v="1"/>
    <s v="MB"/>
    <s v="New Solutions Inc"/>
    <x v="23"/>
    <x v="4"/>
    <x v="0"/>
  </r>
  <r>
    <x v="9"/>
    <x v="5"/>
    <x v="1"/>
    <s v="MB"/>
    <s v="New Solutions Inc"/>
    <x v="20"/>
    <x v="5"/>
    <x v="5"/>
  </r>
  <r>
    <x v="9"/>
    <x v="5"/>
    <x v="1"/>
    <s v="MB"/>
    <s v="New Solutions Inc"/>
    <x v="21"/>
    <x v="0"/>
    <x v="5"/>
  </r>
  <r>
    <x v="9"/>
    <x v="5"/>
    <x v="1"/>
    <s v="MB"/>
    <s v="New Solutions Inc"/>
    <x v="22"/>
    <x v="0"/>
    <x v="5"/>
  </r>
  <r>
    <x v="9"/>
    <x v="5"/>
    <x v="1"/>
    <s v="MB"/>
    <s v="New Solutions Inc"/>
    <x v="23"/>
    <x v="8"/>
    <x v="3"/>
  </r>
  <r>
    <x v="10"/>
    <x v="5"/>
    <x v="1"/>
    <s v="MB"/>
    <s v="New Solutions Inc"/>
    <x v="20"/>
    <x v="5"/>
    <x v="4"/>
  </r>
  <r>
    <x v="10"/>
    <x v="5"/>
    <x v="1"/>
    <s v="MB"/>
    <s v="New Solutions Inc"/>
    <x v="21"/>
    <x v="1"/>
    <x v="5"/>
  </r>
  <r>
    <x v="10"/>
    <x v="5"/>
    <x v="1"/>
    <s v="MB"/>
    <s v="New Solutions Inc"/>
    <x v="22"/>
    <x v="3"/>
    <x v="5"/>
  </r>
  <r>
    <x v="10"/>
    <x v="5"/>
    <x v="1"/>
    <s v="MB"/>
    <s v="New Solutions Inc"/>
    <x v="23"/>
    <x v="0"/>
    <x v="4"/>
  </r>
  <r>
    <x v="11"/>
    <x v="5"/>
    <x v="1"/>
    <s v="MB"/>
    <s v="New Solutions Inc"/>
    <x v="20"/>
    <x v="3"/>
    <x v="4"/>
  </r>
  <r>
    <x v="11"/>
    <x v="5"/>
    <x v="1"/>
    <s v="MB"/>
    <s v="New Solutions Inc"/>
    <x v="21"/>
    <x v="4"/>
    <x v="4"/>
  </r>
  <r>
    <x v="11"/>
    <x v="5"/>
    <x v="1"/>
    <s v="MB"/>
    <s v="New Solutions Inc"/>
    <x v="22"/>
    <x v="0"/>
    <x v="4"/>
  </r>
  <r>
    <x v="11"/>
    <x v="5"/>
    <x v="1"/>
    <s v="MB"/>
    <s v="New Solutions Inc"/>
    <x v="23"/>
    <x v="0"/>
    <x v="4"/>
  </r>
  <r>
    <x v="0"/>
    <x v="6"/>
    <x v="3"/>
    <s v="ON, GTA"/>
    <s v="SOI Investments"/>
    <x v="24"/>
    <x v="0"/>
    <x v="1"/>
  </r>
  <r>
    <x v="0"/>
    <x v="6"/>
    <x v="3"/>
    <s v="ON, GTA"/>
    <s v="SOI Investments"/>
    <x v="25"/>
    <x v="0"/>
    <x v="1"/>
  </r>
  <r>
    <x v="0"/>
    <x v="6"/>
    <x v="3"/>
    <s v="ON, GTA"/>
    <s v="SOI Investments"/>
    <x v="26"/>
    <x v="4"/>
    <x v="1"/>
  </r>
  <r>
    <x v="0"/>
    <x v="6"/>
    <x v="3"/>
    <s v="ON, GTA"/>
    <s v="SOI Investments"/>
    <x v="27"/>
    <x v="3"/>
    <x v="1"/>
  </r>
  <r>
    <x v="1"/>
    <x v="6"/>
    <x v="3"/>
    <s v="ON, GTA"/>
    <s v="SOI Investments"/>
    <x v="24"/>
    <x v="0"/>
    <x v="1"/>
  </r>
  <r>
    <x v="1"/>
    <x v="6"/>
    <x v="3"/>
    <s v="ON, GTA"/>
    <s v="SOI Investments"/>
    <x v="25"/>
    <x v="8"/>
    <x v="1"/>
  </r>
  <r>
    <x v="1"/>
    <x v="6"/>
    <x v="3"/>
    <s v="ON, GTA"/>
    <s v="SOI Investments"/>
    <x v="26"/>
    <x v="0"/>
    <x v="0"/>
  </r>
  <r>
    <x v="1"/>
    <x v="6"/>
    <x v="3"/>
    <s v="ON, GTA"/>
    <s v="SOI Investments"/>
    <x v="27"/>
    <x v="8"/>
    <x v="1"/>
  </r>
  <r>
    <x v="2"/>
    <x v="6"/>
    <x v="3"/>
    <s v="ON, GTA"/>
    <s v="SOI Investments"/>
    <x v="24"/>
    <x v="3"/>
    <x v="3"/>
  </r>
  <r>
    <x v="2"/>
    <x v="6"/>
    <x v="3"/>
    <s v="ON, GTA"/>
    <s v="SOI Investments"/>
    <x v="25"/>
    <x v="0"/>
    <x v="3"/>
  </r>
  <r>
    <x v="2"/>
    <x v="6"/>
    <x v="3"/>
    <s v="ON, GTA"/>
    <s v="SOI Investments"/>
    <x v="26"/>
    <x v="0"/>
    <x v="2"/>
  </r>
  <r>
    <x v="2"/>
    <x v="6"/>
    <x v="3"/>
    <s v="ON, GTA"/>
    <s v="SOI Investments"/>
    <x v="27"/>
    <x v="5"/>
    <x v="2"/>
  </r>
  <r>
    <x v="3"/>
    <x v="6"/>
    <x v="3"/>
    <s v="ON, GTA"/>
    <s v="SOI Investments"/>
    <x v="24"/>
    <x v="5"/>
    <x v="2"/>
  </r>
  <r>
    <x v="3"/>
    <x v="6"/>
    <x v="3"/>
    <s v="ON, GTA"/>
    <s v="SOI Investments"/>
    <x v="25"/>
    <x v="4"/>
    <x v="2"/>
  </r>
  <r>
    <x v="3"/>
    <x v="6"/>
    <x v="3"/>
    <s v="ON, GTA"/>
    <s v="SOI Investments"/>
    <x v="26"/>
    <x v="0"/>
    <x v="2"/>
  </r>
  <r>
    <x v="3"/>
    <x v="6"/>
    <x v="3"/>
    <s v="ON, GTA"/>
    <s v="SOI Investments"/>
    <x v="27"/>
    <x v="6"/>
    <x v="2"/>
  </r>
  <r>
    <x v="4"/>
    <x v="6"/>
    <x v="3"/>
    <s v="ON, GTA"/>
    <s v="SOI Investments"/>
    <x v="24"/>
    <x v="7"/>
    <x v="3"/>
  </r>
  <r>
    <x v="4"/>
    <x v="6"/>
    <x v="3"/>
    <s v="ON, GTA"/>
    <s v="SOI Investments"/>
    <x v="25"/>
    <x v="0"/>
    <x v="2"/>
  </r>
  <r>
    <x v="4"/>
    <x v="6"/>
    <x v="3"/>
    <s v="ON, GTA"/>
    <s v="SOI Investments"/>
    <x v="26"/>
    <x v="7"/>
    <x v="3"/>
  </r>
  <r>
    <x v="4"/>
    <x v="6"/>
    <x v="3"/>
    <s v="ON, GTA"/>
    <s v="SOI Investments"/>
    <x v="27"/>
    <x v="0"/>
    <x v="3"/>
  </r>
  <r>
    <x v="5"/>
    <x v="6"/>
    <x v="3"/>
    <s v="ON, GTA"/>
    <s v="SOI Investments"/>
    <x v="24"/>
    <x v="2"/>
    <x v="3"/>
  </r>
  <r>
    <x v="5"/>
    <x v="6"/>
    <x v="3"/>
    <s v="ON, GTA"/>
    <s v="SOI Investments"/>
    <x v="25"/>
    <x v="1"/>
    <x v="4"/>
  </r>
  <r>
    <x v="5"/>
    <x v="6"/>
    <x v="3"/>
    <s v="ON, GTA"/>
    <s v="SOI Investments"/>
    <x v="26"/>
    <x v="3"/>
    <x v="3"/>
  </r>
  <r>
    <x v="5"/>
    <x v="6"/>
    <x v="3"/>
    <s v="ON, GTA"/>
    <s v="SOI Investments"/>
    <x v="27"/>
    <x v="0"/>
    <x v="3"/>
  </r>
  <r>
    <x v="6"/>
    <x v="6"/>
    <x v="3"/>
    <s v="ON, GTA"/>
    <s v="SOI Investments"/>
    <x v="24"/>
    <x v="4"/>
    <x v="3"/>
  </r>
  <r>
    <x v="6"/>
    <x v="6"/>
    <x v="3"/>
    <s v="ON, GTA"/>
    <s v="SOI Investments"/>
    <x v="25"/>
    <x v="3"/>
    <x v="2"/>
  </r>
  <r>
    <x v="6"/>
    <x v="6"/>
    <x v="3"/>
    <s v="ON, GTA"/>
    <s v="SOI Investments"/>
    <x v="26"/>
    <x v="5"/>
    <x v="3"/>
  </r>
  <r>
    <x v="6"/>
    <x v="6"/>
    <x v="3"/>
    <s v="ON, GTA"/>
    <s v="SOI Investments"/>
    <x v="27"/>
    <x v="3"/>
    <x v="3"/>
  </r>
  <r>
    <x v="7"/>
    <x v="6"/>
    <x v="3"/>
    <s v="ON, GTA"/>
    <s v="SOI Investments"/>
    <x v="24"/>
    <x v="8"/>
    <x v="4"/>
  </r>
  <r>
    <x v="7"/>
    <x v="6"/>
    <x v="3"/>
    <s v="ON, GTA"/>
    <s v="SOI Investments"/>
    <x v="25"/>
    <x v="0"/>
    <x v="5"/>
  </r>
  <r>
    <x v="7"/>
    <x v="6"/>
    <x v="3"/>
    <s v="ON, GTA"/>
    <s v="SOI Investments"/>
    <x v="26"/>
    <x v="0"/>
    <x v="4"/>
  </r>
  <r>
    <x v="7"/>
    <x v="6"/>
    <x v="3"/>
    <s v="ON, GTA"/>
    <s v="SOI Investments"/>
    <x v="27"/>
    <x v="0"/>
    <x v="5"/>
  </r>
  <r>
    <x v="8"/>
    <x v="6"/>
    <x v="3"/>
    <s v="ON, GTA"/>
    <s v="SOI Investments"/>
    <x v="24"/>
    <x v="0"/>
    <x v="3"/>
  </r>
  <r>
    <x v="8"/>
    <x v="6"/>
    <x v="3"/>
    <s v="ON, GTA"/>
    <s v="SOI Investments"/>
    <x v="25"/>
    <x v="0"/>
    <x v="5"/>
  </r>
  <r>
    <x v="8"/>
    <x v="6"/>
    <x v="3"/>
    <s v="ON, GTA"/>
    <s v="SOI Investments"/>
    <x v="26"/>
    <x v="6"/>
    <x v="4"/>
  </r>
  <r>
    <x v="8"/>
    <x v="6"/>
    <x v="3"/>
    <s v="ON, GTA"/>
    <s v="SOI Investments"/>
    <x v="27"/>
    <x v="0"/>
    <x v="5"/>
  </r>
  <r>
    <x v="9"/>
    <x v="6"/>
    <x v="3"/>
    <s v="ON, GTA"/>
    <s v="SOI Investments"/>
    <x v="24"/>
    <x v="2"/>
    <x v="4"/>
  </r>
  <r>
    <x v="9"/>
    <x v="6"/>
    <x v="3"/>
    <s v="ON, GTA"/>
    <s v="SOI Investments"/>
    <x v="25"/>
    <x v="0"/>
    <x v="4"/>
  </r>
  <r>
    <x v="9"/>
    <x v="6"/>
    <x v="3"/>
    <s v="ON, GTA"/>
    <s v="SOI Investments"/>
    <x v="26"/>
    <x v="0"/>
    <x v="4"/>
  </r>
  <r>
    <x v="9"/>
    <x v="6"/>
    <x v="3"/>
    <s v="ON, GTA"/>
    <s v="SOI Investments"/>
    <x v="27"/>
    <x v="3"/>
    <x v="3"/>
  </r>
  <r>
    <x v="10"/>
    <x v="6"/>
    <x v="3"/>
    <s v="ON, GTA"/>
    <s v="SOI Investments"/>
    <x v="24"/>
    <x v="4"/>
    <x v="4"/>
  </r>
  <r>
    <x v="10"/>
    <x v="6"/>
    <x v="3"/>
    <s v="ON, GTA"/>
    <s v="SOI Investments"/>
    <x v="25"/>
    <x v="5"/>
    <x v="4"/>
  </r>
  <r>
    <x v="10"/>
    <x v="6"/>
    <x v="3"/>
    <s v="ON, GTA"/>
    <s v="SOI Investments"/>
    <x v="26"/>
    <x v="7"/>
    <x v="4"/>
  </r>
  <r>
    <x v="10"/>
    <x v="6"/>
    <x v="3"/>
    <s v="ON, GTA"/>
    <s v="SOI Investments"/>
    <x v="27"/>
    <x v="1"/>
    <x v="4"/>
  </r>
  <r>
    <x v="11"/>
    <x v="6"/>
    <x v="3"/>
    <s v="ON, GTA"/>
    <s v="SOI Investments"/>
    <x v="24"/>
    <x v="0"/>
    <x v="4"/>
  </r>
  <r>
    <x v="11"/>
    <x v="6"/>
    <x v="3"/>
    <s v="ON, GTA"/>
    <s v="SOI Investments"/>
    <x v="25"/>
    <x v="5"/>
    <x v="5"/>
  </r>
  <r>
    <x v="11"/>
    <x v="6"/>
    <x v="3"/>
    <s v="ON, GTA"/>
    <s v="SOI Investments"/>
    <x v="26"/>
    <x v="5"/>
    <x v="5"/>
  </r>
  <r>
    <x v="11"/>
    <x v="6"/>
    <x v="3"/>
    <s v="ON, GTA"/>
    <s v="SOI Investments"/>
    <x v="27"/>
    <x v="5"/>
    <x v="5"/>
  </r>
  <r>
    <x v="0"/>
    <x v="7"/>
    <x v="2"/>
    <s v="QC"/>
    <s v="St. Laurent Solutions"/>
    <x v="28"/>
    <x v="2"/>
    <x v="1"/>
  </r>
  <r>
    <x v="0"/>
    <x v="7"/>
    <x v="2"/>
    <s v="QC"/>
    <s v="St. Laurent Solutions"/>
    <x v="29"/>
    <x v="7"/>
    <x v="1"/>
  </r>
  <r>
    <x v="0"/>
    <x v="7"/>
    <x v="2"/>
    <s v="QC"/>
    <s v="St. Laurent Solutions"/>
    <x v="30"/>
    <x v="6"/>
    <x v="0"/>
  </r>
  <r>
    <x v="0"/>
    <x v="7"/>
    <x v="2"/>
    <s v="QC"/>
    <s v="St. Laurent Solutions"/>
    <x v="31"/>
    <x v="0"/>
    <x v="1"/>
  </r>
  <r>
    <x v="1"/>
    <x v="7"/>
    <x v="2"/>
    <s v="QC"/>
    <s v="St. Laurent Solutions"/>
    <x v="28"/>
    <x v="1"/>
    <x v="0"/>
  </r>
  <r>
    <x v="1"/>
    <x v="7"/>
    <x v="2"/>
    <s v="QC"/>
    <s v="St. Laurent Solutions"/>
    <x v="29"/>
    <x v="3"/>
    <x v="1"/>
  </r>
  <r>
    <x v="1"/>
    <x v="7"/>
    <x v="2"/>
    <s v="QC"/>
    <s v="St. Laurent Solutions"/>
    <x v="30"/>
    <x v="3"/>
    <x v="0"/>
  </r>
  <r>
    <x v="1"/>
    <x v="7"/>
    <x v="2"/>
    <s v="QC"/>
    <s v="St. Laurent Solutions"/>
    <x v="31"/>
    <x v="2"/>
    <x v="3"/>
  </r>
  <r>
    <x v="2"/>
    <x v="7"/>
    <x v="2"/>
    <s v="QC"/>
    <s v="St. Laurent Solutions"/>
    <x v="28"/>
    <x v="9"/>
    <x v="2"/>
  </r>
  <r>
    <x v="2"/>
    <x v="7"/>
    <x v="2"/>
    <s v="QC"/>
    <s v="St. Laurent Solutions"/>
    <x v="29"/>
    <x v="1"/>
    <x v="2"/>
  </r>
  <r>
    <x v="2"/>
    <x v="7"/>
    <x v="2"/>
    <s v="QC"/>
    <s v="St. Laurent Solutions"/>
    <x v="30"/>
    <x v="9"/>
    <x v="3"/>
  </r>
  <r>
    <x v="2"/>
    <x v="7"/>
    <x v="2"/>
    <s v="QC"/>
    <s v="St. Laurent Solutions"/>
    <x v="31"/>
    <x v="3"/>
    <x v="3"/>
  </r>
  <r>
    <x v="3"/>
    <x v="7"/>
    <x v="2"/>
    <s v="QC"/>
    <s v="St. Laurent Solutions"/>
    <x v="28"/>
    <x v="7"/>
    <x v="0"/>
  </r>
  <r>
    <x v="3"/>
    <x v="7"/>
    <x v="2"/>
    <s v="QC"/>
    <s v="St. Laurent Solutions"/>
    <x v="29"/>
    <x v="6"/>
    <x v="3"/>
  </r>
  <r>
    <x v="3"/>
    <x v="7"/>
    <x v="2"/>
    <s v="QC"/>
    <s v="St. Laurent Solutions"/>
    <x v="30"/>
    <x v="3"/>
    <x v="2"/>
  </r>
  <r>
    <x v="3"/>
    <x v="7"/>
    <x v="2"/>
    <s v="QC"/>
    <s v="St. Laurent Solutions"/>
    <x v="31"/>
    <x v="5"/>
    <x v="2"/>
  </r>
  <r>
    <x v="4"/>
    <x v="7"/>
    <x v="2"/>
    <s v="QC"/>
    <s v="St. Laurent Solutions"/>
    <x v="28"/>
    <x v="6"/>
    <x v="3"/>
  </r>
  <r>
    <x v="4"/>
    <x v="7"/>
    <x v="2"/>
    <s v="QC"/>
    <s v="St. Laurent Solutions"/>
    <x v="29"/>
    <x v="5"/>
    <x v="2"/>
  </r>
  <r>
    <x v="4"/>
    <x v="7"/>
    <x v="2"/>
    <s v="QC"/>
    <s v="St. Laurent Solutions"/>
    <x v="30"/>
    <x v="0"/>
    <x v="0"/>
  </r>
  <r>
    <x v="4"/>
    <x v="7"/>
    <x v="2"/>
    <s v="QC"/>
    <s v="St. Laurent Solutions"/>
    <x v="31"/>
    <x v="3"/>
    <x v="0"/>
  </r>
  <r>
    <x v="5"/>
    <x v="7"/>
    <x v="2"/>
    <s v="QC"/>
    <s v="St. Laurent Solutions"/>
    <x v="28"/>
    <x v="5"/>
    <x v="4"/>
  </r>
  <r>
    <x v="5"/>
    <x v="7"/>
    <x v="2"/>
    <s v="QC"/>
    <s v="St. Laurent Solutions"/>
    <x v="29"/>
    <x v="9"/>
    <x v="3"/>
  </r>
  <r>
    <x v="5"/>
    <x v="7"/>
    <x v="2"/>
    <s v="QC"/>
    <s v="St. Laurent Solutions"/>
    <x v="30"/>
    <x v="0"/>
    <x v="3"/>
  </r>
  <r>
    <x v="5"/>
    <x v="7"/>
    <x v="2"/>
    <s v="QC"/>
    <s v="St. Laurent Solutions"/>
    <x v="31"/>
    <x v="8"/>
    <x v="2"/>
  </r>
  <r>
    <x v="6"/>
    <x v="7"/>
    <x v="2"/>
    <s v="QC"/>
    <s v="St. Laurent Solutions"/>
    <x v="28"/>
    <x v="3"/>
    <x v="2"/>
  </r>
  <r>
    <x v="6"/>
    <x v="7"/>
    <x v="2"/>
    <s v="QC"/>
    <s v="St. Laurent Solutions"/>
    <x v="29"/>
    <x v="0"/>
    <x v="4"/>
  </r>
  <r>
    <x v="6"/>
    <x v="7"/>
    <x v="2"/>
    <s v="QC"/>
    <s v="St. Laurent Solutions"/>
    <x v="30"/>
    <x v="8"/>
    <x v="4"/>
  </r>
  <r>
    <x v="6"/>
    <x v="7"/>
    <x v="2"/>
    <s v="QC"/>
    <s v="St. Laurent Solutions"/>
    <x v="31"/>
    <x v="0"/>
    <x v="4"/>
  </r>
  <r>
    <x v="7"/>
    <x v="7"/>
    <x v="2"/>
    <s v="QC"/>
    <s v="St. Laurent Solutions"/>
    <x v="28"/>
    <x v="0"/>
    <x v="4"/>
  </r>
  <r>
    <x v="7"/>
    <x v="7"/>
    <x v="2"/>
    <s v="QC"/>
    <s v="St. Laurent Solutions"/>
    <x v="29"/>
    <x v="0"/>
    <x v="4"/>
  </r>
  <r>
    <x v="7"/>
    <x v="7"/>
    <x v="2"/>
    <s v="QC"/>
    <s v="St. Laurent Solutions"/>
    <x v="30"/>
    <x v="0"/>
    <x v="4"/>
  </r>
  <r>
    <x v="7"/>
    <x v="7"/>
    <x v="2"/>
    <s v="QC"/>
    <s v="St. Laurent Solutions"/>
    <x v="31"/>
    <x v="3"/>
    <x v="4"/>
  </r>
  <r>
    <x v="8"/>
    <x v="7"/>
    <x v="2"/>
    <s v="QC"/>
    <s v="St. Laurent Solutions"/>
    <x v="28"/>
    <x v="1"/>
    <x v="5"/>
  </r>
  <r>
    <x v="8"/>
    <x v="7"/>
    <x v="2"/>
    <s v="QC"/>
    <s v="St. Laurent Solutions"/>
    <x v="29"/>
    <x v="0"/>
    <x v="3"/>
  </r>
  <r>
    <x v="8"/>
    <x v="7"/>
    <x v="2"/>
    <s v="QC"/>
    <s v="St. Laurent Solutions"/>
    <x v="30"/>
    <x v="5"/>
    <x v="4"/>
  </r>
  <r>
    <x v="8"/>
    <x v="7"/>
    <x v="2"/>
    <s v="QC"/>
    <s v="St. Laurent Solutions"/>
    <x v="31"/>
    <x v="0"/>
    <x v="5"/>
  </r>
  <r>
    <x v="9"/>
    <x v="7"/>
    <x v="2"/>
    <s v="QC"/>
    <s v="St. Laurent Solutions"/>
    <x v="28"/>
    <x v="4"/>
    <x v="5"/>
  </r>
  <r>
    <x v="9"/>
    <x v="7"/>
    <x v="2"/>
    <s v="QC"/>
    <s v="St. Laurent Solutions"/>
    <x v="29"/>
    <x v="8"/>
    <x v="5"/>
  </r>
  <r>
    <x v="9"/>
    <x v="7"/>
    <x v="2"/>
    <s v="QC"/>
    <s v="St. Laurent Solutions"/>
    <x v="30"/>
    <x v="0"/>
    <x v="5"/>
  </r>
  <r>
    <x v="9"/>
    <x v="7"/>
    <x v="2"/>
    <s v="QC"/>
    <s v="St. Laurent Solutions"/>
    <x v="31"/>
    <x v="3"/>
    <x v="5"/>
  </r>
  <r>
    <x v="10"/>
    <x v="7"/>
    <x v="2"/>
    <s v="QC"/>
    <s v="St. Laurent Solutions"/>
    <x v="28"/>
    <x v="8"/>
    <x v="4"/>
  </r>
  <r>
    <x v="10"/>
    <x v="7"/>
    <x v="2"/>
    <s v="QC"/>
    <s v="St. Laurent Solutions"/>
    <x v="29"/>
    <x v="6"/>
    <x v="5"/>
  </r>
  <r>
    <x v="10"/>
    <x v="7"/>
    <x v="2"/>
    <s v="QC"/>
    <s v="St. Laurent Solutions"/>
    <x v="30"/>
    <x v="0"/>
    <x v="5"/>
  </r>
  <r>
    <x v="10"/>
    <x v="7"/>
    <x v="2"/>
    <s v="QC"/>
    <s v="St. Laurent Solutions"/>
    <x v="31"/>
    <x v="3"/>
    <x v="5"/>
  </r>
  <r>
    <x v="11"/>
    <x v="7"/>
    <x v="2"/>
    <s v="QC"/>
    <s v="St. Laurent Solutions"/>
    <x v="28"/>
    <x v="7"/>
    <x v="4"/>
  </r>
  <r>
    <x v="11"/>
    <x v="7"/>
    <x v="2"/>
    <s v="QC"/>
    <s v="St. Laurent Solutions"/>
    <x v="29"/>
    <x v="5"/>
    <x v="5"/>
  </r>
  <r>
    <x v="11"/>
    <x v="7"/>
    <x v="2"/>
    <s v="QC"/>
    <s v="St. Laurent Solutions"/>
    <x v="30"/>
    <x v="7"/>
    <x v="4"/>
  </r>
  <r>
    <x v="11"/>
    <x v="7"/>
    <x v="2"/>
    <s v="QC"/>
    <s v="St. Laurent Solutions"/>
    <x v="31"/>
    <x v="8"/>
    <x v="5"/>
  </r>
  <r>
    <x v="0"/>
    <x v="8"/>
    <x v="1"/>
    <s v="MB"/>
    <s v="New Solutions Inc"/>
    <x v="32"/>
    <x v="2"/>
    <x v="3"/>
  </r>
  <r>
    <x v="0"/>
    <x v="8"/>
    <x v="1"/>
    <s v="MB"/>
    <s v="New Solutions Inc"/>
    <x v="33"/>
    <x v="0"/>
    <x v="1"/>
  </r>
  <r>
    <x v="0"/>
    <x v="8"/>
    <x v="1"/>
    <s v="MB"/>
    <s v="New Solutions Inc"/>
    <x v="34"/>
    <x v="6"/>
    <x v="0"/>
  </r>
  <r>
    <x v="0"/>
    <x v="8"/>
    <x v="1"/>
    <s v="MB"/>
    <s v="New Solutions Inc"/>
    <x v="35"/>
    <x v="8"/>
    <x v="1"/>
  </r>
  <r>
    <x v="1"/>
    <x v="8"/>
    <x v="1"/>
    <s v="MB"/>
    <s v="New Solutions Inc"/>
    <x v="32"/>
    <x v="1"/>
    <x v="0"/>
  </r>
  <r>
    <x v="1"/>
    <x v="8"/>
    <x v="1"/>
    <s v="MB"/>
    <s v="New Solutions Inc"/>
    <x v="33"/>
    <x v="0"/>
    <x v="1"/>
  </r>
  <r>
    <x v="1"/>
    <x v="8"/>
    <x v="1"/>
    <s v="MB"/>
    <s v="New Solutions Inc"/>
    <x v="34"/>
    <x v="0"/>
    <x v="1"/>
  </r>
  <r>
    <x v="1"/>
    <x v="8"/>
    <x v="1"/>
    <s v="MB"/>
    <s v="New Solutions Inc"/>
    <x v="35"/>
    <x v="7"/>
    <x v="1"/>
  </r>
  <r>
    <x v="2"/>
    <x v="8"/>
    <x v="1"/>
    <s v="MB"/>
    <s v="New Solutions Inc"/>
    <x v="32"/>
    <x v="8"/>
    <x v="0"/>
  </r>
  <r>
    <x v="2"/>
    <x v="8"/>
    <x v="1"/>
    <s v="MB"/>
    <s v="New Solutions Inc"/>
    <x v="33"/>
    <x v="0"/>
    <x v="2"/>
  </r>
  <r>
    <x v="2"/>
    <x v="8"/>
    <x v="1"/>
    <s v="MB"/>
    <s v="New Solutions Inc"/>
    <x v="34"/>
    <x v="7"/>
    <x v="2"/>
  </r>
  <r>
    <x v="2"/>
    <x v="8"/>
    <x v="1"/>
    <s v="MB"/>
    <s v="New Solutions Inc"/>
    <x v="35"/>
    <x v="3"/>
    <x v="0"/>
  </r>
  <r>
    <x v="3"/>
    <x v="8"/>
    <x v="1"/>
    <s v="MB"/>
    <s v="New Solutions Inc"/>
    <x v="32"/>
    <x v="8"/>
    <x v="2"/>
  </r>
  <r>
    <x v="3"/>
    <x v="8"/>
    <x v="1"/>
    <s v="MB"/>
    <s v="New Solutions Inc"/>
    <x v="33"/>
    <x v="6"/>
    <x v="3"/>
  </r>
  <r>
    <x v="3"/>
    <x v="8"/>
    <x v="1"/>
    <s v="MB"/>
    <s v="New Solutions Inc"/>
    <x v="34"/>
    <x v="0"/>
    <x v="3"/>
  </r>
  <r>
    <x v="3"/>
    <x v="8"/>
    <x v="1"/>
    <s v="MB"/>
    <s v="New Solutions Inc"/>
    <x v="35"/>
    <x v="5"/>
    <x v="0"/>
  </r>
  <r>
    <x v="4"/>
    <x v="8"/>
    <x v="1"/>
    <s v="MB"/>
    <s v="New Solutions Inc"/>
    <x v="32"/>
    <x v="1"/>
    <x v="3"/>
  </r>
  <r>
    <x v="4"/>
    <x v="8"/>
    <x v="1"/>
    <s v="MB"/>
    <s v="New Solutions Inc"/>
    <x v="33"/>
    <x v="5"/>
    <x v="2"/>
  </r>
  <r>
    <x v="4"/>
    <x v="8"/>
    <x v="1"/>
    <s v="MB"/>
    <s v="New Solutions Inc"/>
    <x v="34"/>
    <x v="4"/>
    <x v="0"/>
  </r>
  <r>
    <x v="4"/>
    <x v="8"/>
    <x v="1"/>
    <s v="MB"/>
    <s v="New Solutions Inc"/>
    <x v="35"/>
    <x v="4"/>
    <x v="0"/>
  </r>
  <r>
    <x v="5"/>
    <x v="8"/>
    <x v="1"/>
    <s v="MB"/>
    <s v="New Solutions Inc"/>
    <x v="32"/>
    <x v="0"/>
    <x v="2"/>
  </r>
  <r>
    <x v="5"/>
    <x v="8"/>
    <x v="1"/>
    <s v="MB"/>
    <s v="New Solutions Inc"/>
    <x v="33"/>
    <x v="4"/>
    <x v="3"/>
  </r>
  <r>
    <x v="5"/>
    <x v="8"/>
    <x v="1"/>
    <s v="MB"/>
    <s v="New Solutions Inc"/>
    <x v="34"/>
    <x v="0"/>
    <x v="3"/>
  </r>
  <r>
    <x v="5"/>
    <x v="8"/>
    <x v="1"/>
    <s v="MB"/>
    <s v="New Solutions Inc"/>
    <x v="35"/>
    <x v="1"/>
    <x v="2"/>
  </r>
  <r>
    <x v="6"/>
    <x v="8"/>
    <x v="1"/>
    <s v="MB"/>
    <s v="New Solutions Inc"/>
    <x v="32"/>
    <x v="0"/>
    <x v="3"/>
  </r>
  <r>
    <x v="6"/>
    <x v="8"/>
    <x v="1"/>
    <s v="MB"/>
    <s v="New Solutions Inc"/>
    <x v="33"/>
    <x v="0"/>
    <x v="3"/>
  </r>
  <r>
    <x v="6"/>
    <x v="8"/>
    <x v="1"/>
    <s v="MB"/>
    <s v="New Solutions Inc"/>
    <x v="34"/>
    <x v="8"/>
    <x v="2"/>
  </r>
  <r>
    <x v="6"/>
    <x v="8"/>
    <x v="1"/>
    <s v="MB"/>
    <s v="New Solutions Inc"/>
    <x v="35"/>
    <x v="1"/>
    <x v="3"/>
  </r>
  <r>
    <x v="7"/>
    <x v="8"/>
    <x v="1"/>
    <s v="MB"/>
    <s v="New Solutions Inc"/>
    <x v="32"/>
    <x v="0"/>
    <x v="3"/>
  </r>
  <r>
    <x v="7"/>
    <x v="8"/>
    <x v="1"/>
    <s v="MB"/>
    <s v="New Solutions Inc"/>
    <x v="33"/>
    <x v="8"/>
    <x v="3"/>
  </r>
  <r>
    <x v="7"/>
    <x v="8"/>
    <x v="1"/>
    <s v="MB"/>
    <s v="New Solutions Inc"/>
    <x v="34"/>
    <x v="3"/>
    <x v="3"/>
  </r>
  <r>
    <x v="7"/>
    <x v="8"/>
    <x v="1"/>
    <s v="MB"/>
    <s v="New Solutions Inc"/>
    <x v="35"/>
    <x v="5"/>
    <x v="3"/>
  </r>
  <r>
    <x v="8"/>
    <x v="8"/>
    <x v="1"/>
    <s v="MB"/>
    <s v="New Solutions Inc"/>
    <x v="32"/>
    <x v="0"/>
    <x v="4"/>
  </r>
  <r>
    <x v="8"/>
    <x v="8"/>
    <x v="1"/>
    <s v="MB"/>
    <s v="New Solutions Inc"/>
    <x v="33"/>
    <x v="0"/>
    <x v="4"/>
  </r>
  <r>
    <x v="8"/>
    <x v="8"/>
    <x v="1"/>
    <s v="MB"/>
    <s v="New Solutions Inc"/>
    <x v="34"/>
    <x v="0"/>
    <x v="3"/>
  </r>
  <r>
    <x v="8"/>
    <x v="8"/>
    <x v="1"/>
    <s v="MB"/>
    <s v="New Solutions Inc"/>
    <x v="35"/>
    <x v="5"/>
    <x v="3"/>
  </r>
  <r>
    <x v="9"/>
    <x v="8"/>
    <x v="1"/>
    <s v="MB"/>
    <s v="New Solutions Inc"/>
    <x v="32"/>
    <x v="0"/>
    <x v="5"/>
  </r>
  <r>
    <x v="9"/>
    <x v="8"/>
    <x v="1"/>
    <s v="MB"/>
    <s v="New Solutions Inc"/>
    <x v="33"/>
    <x v="7"/>
    <x v="3"/>
  </r>
  <r>
    <x v="9"/>
    <x v="8"/>
    <x v="1"/>
    <s v="MB"/>
    <s v="New Solutions Inc"/>
    <x v="34"/>
    <x v="1"/>
    <x v="4"/>
  </r>
  <r>
    <x v="9"/>
    <x v="8"/>
    <x v="1"/>
    <s v="MB"/>
    <s v="New Solutions Inc"/>
    <x v="35"/>
    <x v="0"/>
    <x v="3"/>
  </r>
  <r>
    <x v="10"/>
    <x v="8"/>
    <x v="1"/>
    <s v="MB"/>
    <s v="New Solutions Inc"/>
    <x v="32"/>
    <x v="0"/>
    <x v="5"/>
  </r>
  <r>
    <x v="10"/>
    <x v="8"/>
    <x v="1"/>
    <s v="MB"/>
    <s v="New Solutions Inc"/>
    <x v="33"/>
    <x v="1"/>
    <x v="5"/>
  </r>
  <r>
    <x v="10"/>
    <x v="8"/>
    <x v="1"/>
    <s v="MB"/>
    <s v="New Solutions Inc"/>
    <x v="34"/>
    <x v="0"/>
    <x v="3"/>
  </r>
  <r>
    <x v="10"/>
    <x v="8"/>
    <x v="1"/>
    <s v="MB"/>
    <s v="New Solutions Inc"/>
    <x v="35"/>
    <x v="4"/>
    <x v="5"/>
  </r>
  <r>
    <x v="11"/>
    <x v="8"/>
    <x v="1"/>
    <s v="MB"/>
    <s v="New Solutions Inc"/>
    <x v="32"/>
    <x v="0"/>
    <x v="5"/>
  </r>
  <r>
    <x v="11"/>
    <x v="8"/>
    <x v="1"/>
    <s v="MB"/>
    <s v="New Solutions Inc"/>
    <x v="33"/>
    <x v="8"/>
    <x v="4"/>
  </r>
  <r>
    <x v="11"/>
    <x v="8"/>
    <x v="1"/>
    <s v="MB"/>
    <s v="New Solutions Inc"/>
    <x v="34"/>
    <x v="7"/>
    <x v="3"/>
  </r>
  <r>
    <x v="11"/>
    <x v="8"/>
    <x v="1"/>
    <s v="MB"/>
    <s v="New Solutions Inc"/>
    <x v="35"/>
    <x v="7"/>
    <x v="5"/>
  </r>
  <r>
    <x v="0"/>
    <x v="9"/>
    <x v="3"/>
    <s v="ON, Ottawa"/>
    <s v="Crystal Incorprated"/>
    <x v="36"/>
    <x v="5"/>
    <x v="1"/>
  </r>
  <r>
    <x v="0"/>
    <x v="9"/>
    <x v="3"/>
    <s v="ON, Ottawa"/>
    <s v="Crystal Incorprated"/>
    <x v="37"/>
    <x v="2"/>
    <x v="0"/>
  </r>
  <r>
    <x v="0"/>
    <x v="9"/>
    <x v="3"/>
    <s v="ON, Ottawa"/>
    <s v="Crystal Incorprated"/>
    <x v="38"/>
    <x v="0"/>
    <x v="1"/>
  </r>
  <r>
    <x v="0"/>
    <x v="9"/>
    <x v="3"/>
    <s v="ON, Ottawa"/>
    <s v="Crystal Incorprated"/>
    <x v="39"/>
    <x v="1"/>
    <x v="0"/>
  </r>
  <r>
    <x v="1"/>
    <x v="9"/>
    <x v="3"/>
    <s v="ON, Ottawa"/>
    <s v="Crystal Incorprated"/>
    <x v="36"/>
    <x v="5"/>
    <x v="1"/>
  </r>
  <r>
    <x v="1"/>
    <x v="9"/>
    <x v="3"/>
    <s v="ON, Ottawa"/>
    <s v="Crystal Incorprated"/>
    <x v="37"/>
    <x v="7"/>
    <x v="0"/>
  </r>
  <r>
    <x v="1"/>
    <x v="9"/>
    <x v="3"/>
    <s v="ON, Ottawa"/>
    <s v="Crystal Incorprated"/>
    <x v="38"/>
    <x v="9"/>
    <x v="0"/>
  </r>
  <r>
    <x v="1"/>
    <x v="9"/>
    <x v="3"/>
    <s v="ON, Ottawa"/>
    <s v="Crystal Incorprated"/>
    <x v="39"/>
    <x v="0"/>
    <x v="1"/>
  </r>
  <r>
    <x v="2"/>
    <x v="9"/>
    <x v="3"/>
    <s v="ON, Ottawa"/>
    <s v="Crystal Incorprated"/>
    <x v="36"/>
    <x v="1"/>
    <x v="2"/>
  </r>
  <r>
    <x v="2"/>
    <x v="9"/>
    <x v="3"/>
    <s v="ON, Ottawa"/>
    <s v="Crystal Incorprated"/>
    <x v="37"/>
    <x v="5"/>
    <x v="2"/>
  </r>
  <r>
    <x v="2"/>
    <x v="9"/>
    <x v="3"/>
    <s v="ON, Ottawa"/>
    <s v="Crystal Incorprated"/>
    <x v="38"/>
    <x v="2"/>
    <x v="0"/>
  </r>
  <r>
    <x v="2"/>
    <x v="9"/>
    <x v="3"/>
    <s v="ON, Ottawa"/>
    <s v="Crystal Incorprated"/>
    <x v="39"/>
    <x v="7"/>
    <x v="0"/>
  </r>
  <r>
    <x v="3"/>
    <x v="9"/>
    <x v="3"/>
    <s v="ON, Ottawa"/>
    <s v="Crystal Incorprated"/>
    <x v="36"/>
    <x v="3"/>
    <x v="0"/>
  </r>
  <r>
    <x v="3"/>
    <x v="9"/>
    <x v="3"/>
    <s v="ON, Ottawa"/>
    <s v="Crystal Incorprated"/>
    <x v="37"/>
    <x v="0"/>
    <x v="0"/>
  </r>
  <r>
    <x v="3"/>
    <x v="9"/>
    <x v="3"/>
    <s v="ON, Ottawa"/>
    <s v="Crystal Incorprated"/>
    <x v="38"/>
    <x v="0"/>
    <x v="0"/>
  </r>
  <r>
    <x v="3"/>
    <x v="9"/>
    <x v="3"/>
    <s v="ON, Ottawa"/>
    <s v="Crystal Incorprated"/>
    <x v="39"/>
    <x v="0"/>
    <x v="2"/>
  </r>
  <r>
    <x v="4"/>
    <x v="9"/>
    <x v="3"/>
    <s v="ON, Ottawa"/>
    <s v="Crystal Incorprated"/>
    <x v="36"/>
    <x v="4"/>
    <x v="3"/>
  </r>
  <r>
    <x v="4"/>
    <x v="9"/>
    <x v="3"/>
    <s v="ON, Ottawa"/>
    <s v="Crystal Incorprated"/>
    <x v="37"/>
    <x v="9"/>
    <x v="3"/>
  </r>
  <r>
    <x v="4"/>
    <x v="9"/>
    <x v="3"/>
    <s v="ON, Ottawa"/>
    <s v="Crystal Incorprated"/>
    <x v="38"/>
    <x v="4"/>
    <x v="3"/>
  </r>
  <r>
    <x v="4"/>
    <x v="9"/>
    <x v="3"/>
    <s v="ON, Ottawa"/>
    <s v="Crystal Incorprated"/>
    <x v="39"/>
    <x v="0"/>
    <x v="3"/>
  </r>
  <r>
    <x v="5"/>
    <x v="9"/>
    <x v="3"/>
    <s v="ON, Ottawa"/>
    <s v="Crystal Incorprated"/>
    <x v="36"/>
    <x v="8"/>
    <x v="2"/>
  </r>
  <r>
    <x v="5"/>
    <x v="9"/>
    <x v="3"/>
    <s v="ON, Ottawa"/>
    <s v="Crystal Incorprated"/>
    <x v="37"/>
    <x v="6"/>
    <x v="2"/>
  </r>
  <r>
    <x v="5"/>
    <x v="9"/>
    <x v="3"/>
    <s v="ON, Ottawa"/>
    <s v="Crystal Incorprated"/>
    <x v="38"/>
    <x v="0"/>
    <x v="4"/>
  </r>
  <r>
    <x v="5"/>
    <x v="9"/>
    <x v="3"/>
    <s v="ON, Ottawa"/>
    <s v="Crystal Incorprated"/>
    <x v="39"/>
    <x v="5"/>
    <x v="4"/>
  </r>
  <r>
    <x v="6"/>
    <x v="9"/>
    <x v="3"/>
    <s v="ON, Ottawa"/>
    <s v="Crystal Incorprated"/>
    <x v="36"/>
    <x v="0"/>
    <x v="3"/>
  </r>
  <r>
    <x v="6"/>
    <x v="9"/>
    <x v="3"/>
    <s v="ON, Ottawa"/>
    <s v="Crystal Incorprated"/>
    <x v="37"/>
    <x v="1"/>
    <x v="3"/>
  </r>
  <r>
    <x v="6"/>
    <x v="9"/>
    <x v="3"/>
    <s v="ON, Ottawa"/>
    <s v="Crystal Incorprated"/>
    <x v="38"/>
    <x v="3"/>
    <x v="4"/>
  </r>
  <r>
    <x v="6"/>
    <x v="9"/>
    <x v="3"/>
    <s v="ON, Ottawa"/>
    <s v="Crystal Incorprated"/>
    <x v="39"/>
    <x v="1"/>
    <x v="2"/>
  </r>
  <r>
    <x v="7"/>
    <x v="9"/>
    <x v="3"/>
    <s v="ON, Ottawa"/>
    <s v="Crystal Incorprated"/>
    <x v="36"/>
    <x v="0"/>
    <x v="5"/>
  </r>
  <r>
    <x v="7"/>
    <x v="9"/>
    <x v="3"/>
    <s v="ON, Ottawa"/>
    <s v="Crystal Incorprated"/>
    <x v="37"/>
    <x v="0"/>
    <x v="4"/>
  </r>
  <r>
    <x v="7"/>
    <x v="9"/>
    <x v="3"/>
    <s v="ON, Ottawa"/>
    <s v="Crystal Incorprated"/>
    <x v="38"/>
    <x v="9"/>
    <x v="5"/>
  </r>
  <r>
    <x v="7"/>
    <x v="9"/>
    <x v="3"/>
    <s v="ON, Ottawa"/>
    <s v="Crystal Incorprated"/>
    <x v="39"/>
    <x v="7"/>
    <x v="4"/>
  </r>
  <r>
    <x v="8"/>
    <x v="9"/>
    <x v="3"/>
    <s v="ON, Ottawa"/>
    <s v="Crystal Incorprated"/>
    <x v="36"/>
    <x v="5"/>
    <x v="4"/>
  </r>
  <r>
    <x v="8"/>
    <x v="9"/>
    <x v="3"/>
    <s v="ON, Ottawa"/>
    <s v="Crystal Incorprated"/>
    <x v="37"/>
    <x v="9"/>
    <x v="5"/>
  </r>
  <r>
    <x v="8"/>
    <x v="9"/>
    <x v="3"/>
    <s v="ON, Ottawa"/>
    <s v="Crystal Incorprated"/>
    <x v="38"/>
    <x v="0"/>
    <x v="4"/>
  </r>
  <r>
    <x v="8"/>
    <x v="9"/>
    <x v="3"/>
    <s v="ON, Ottawa"/>
    <s v="Crystal Incorprated"/>
    <x v="39"/>
    <x v="8"/>
    <x v="3"/>
  </r>
  <r>
    <x v="9"/>
    <x v="9"/>
    <x v="3"/>
    <s v="ON, Ottawa"/>
    <s v="Crystal Incorprated"/>
    <x v="36"/>
    <x v="8"/>
    <x v="4"/>
  </r>
  <r>
    <x v="9"/>
    <x v="9"/>
    <x v="3"/>
    <s v="ON, Ottawa"/>
    <s v="Crystal Incorprated"/>
    <x v="37"/>
    <x v="5"/>
    <x v="4"/>
  </r>
  <r>
    <x v="9"/>
    <x v="9"/>
    <x v="3"/>
    <s v="ON, Ottawa"/>
    <s v="Crystal Incorprated"/>
    <x v="38"/>
    <x v="0"/>
    <x v="4"/>
  </r>
  <r>
    <x v="9"/>
    <x v="9"/>
    <x v="3"/>
    <s v="ON, Ottawa"/>
    <s v="Crystal Incorprated"/>
    <x v="39"/>
    <x v="0"/>
    <x v="5"/>
  </r>
  <r>
    <x v="10"/>
    <x v="9"/>
    <x v="3"/>
    <s v="ON, Ottawa"/>
    <s v="Crystal Incorprated"/>
    <x v="36"/>
    <x v="0"/>
    <x v="3"/>
  </r>
  <r>
    <x v="10"/>
    <x v="9"/>
    <x v="3"/>
    <s v="ON, Ottawa"/>
    <s v="Crystal Incorprated"/>
    <x v="37"/>
    <x v="3"/>
    <x v="4"/>
  </r>
  <r>
    <x v="10"/>
    <x v="9"/>
    <x v="3"/>
    <s v="ON, Ottawa"/>
    <s v="Crystal Incorprated"/>
    <x v="38"/>
    <x v="4"/>
    <x v="3"/>
  </r>
  <r>
    <x v="10"/>
    <x v="9"/>
    <x v="3"/>
    <s v="ON, Ottawa"/>
    <s v="Crystal Incorprated"/>
    <x v="39"/>
    <x v="3"/>
    <x v="3"/>
  </r>
  <r>
    <x v="11"/>
    <x v="9"/>
    <x v="3"/>
    <s v="ON, Ottawa"/>
    <s v="Crystal Incorprated"/>
    <x v="36"/>
    <x v="2"/>
    <x v="3"/>
  </r>
  <r>
    <x v="11"/>
    <x v="9"/>
    <x v="3"/>
    <s v="ON, Ottawa"/>
    <s v="Crystal Incorprated"/>
    <x v="37"/>
    <x v="3"/>
    <x v="5"/>
  </r>
  <r>
    <x v="11"/>
    <x v="9"/>
    <x v="3"/>
    <s v="ON, Ottawa"/>
    <s v="Crystal Incorprated"/>
    <x v="38"/>
    <x v="3"/>
    <x v="5"/>
  </r>
  <r>
    <x v="11"/>
    <x v="9"/>
    <x v="3"/>
    <s v="ON, Ottawa"/>
    <s v="Crystal Incorprated"/>
    <x v="39"/>
    <x v="7"/>
    <x v="5"/>
  </r>
  <r>
    <x v="0"/>
    <x v="10"/>
    <x v="1"/>
    <s v="MB"/>
    <s v="New Solutions Inc"/>
    <x v="40"/>
    <x v="8"/>
    <x v="0"/>
  </r>
  <r>
    <x v="0"/>
    <x v="10"/>
    <x v="1"/>
    <s v="MB"/>
    <s v="New Solutions Inc"/>
    <x v="41"/>
    <x v="5"/>
    <x v="1"/>
  </r>
  <r>
    <x v="0"/>
    <x v="10"/>
    <x v="1"/>
    <s v="MB"/>
    <s v="New Solutions Inc"/>
    <x v="42"/>
    <x v="0"/>
    <x v="1"/>
  </r>
  <r>
    <x v="0"/>
    <x v="10"/>
    <x v="1"/>
    <s v="MB"/>
    <s v="New Solutions Inc"/>
    <x v="43"/>
    <x v="0"/>
    <x v="0"/>
  </r>
  <r>
    <x v="1"/>
    <x v="10"/>
    <x v="1"/>
    <s v="MB"/>
    <s v="New Solutions Inc"/>
    <x v="40"/>
    <x v="6"/>
    <x v="1"/>
  </r>
  <r>
    <x v="1"/>
    <x v="10"/>
    <x v="1"/>
    <s v="MB"/>
    <s v="New Solutions Inc"/>
    <x v="41"/>
    <x v="0"/>
    <x v="0"/>
  </r>
  <r>
    <x v="1"/>
    <x v="10"/>
    <x v="1"/>
    <s v="MB"/>
    <s v="New Solutions Inc"/>
    <x v="42"/>
    <x v="5"/>
    <x v="1"/>
  </r>
  <r>
    <x v="1"/>
    <x v="10"/>
    <x v="1"/>
    <s v="MB"/>
    <s v="New Solutions Inc"/>
    <x v="43"/>
    <x v="4"/>
    <x v="0"/>
  </r>
  <r>
    <x v="2"/>
    <x v="10"/>
    <x v="1"/>
    <s v="MB"/>
    <s v="New Solutions Inc"/>
    <x v="40"/>
    <x v="0"/>
    <x v="0"/>
  </r>
  <r>
    <x v="2"/>
    <x v="10"/>
    <x v="1"/>
    <s v="MB"/>
    <s v="New Solutions Inc"/>
    <x v="41"/>
    <x v="2"/>
    <x v="3"/>
  </r>
  <r>
    <x v="2"/>
    <x v="10"/>
    <x v="1"/>
    <s v="MB"/>
    <s v="New Solutions Inc"/>
    <x v="42"/>
    <x v="4"/>
    <x v="2"/>
  </r>
  <r>
    <x v="2"/>
    <x v="10"/>
    <x v="1"/>
    <s v="MB"/>
    <s v="New Solutions Inc"/>
    <x v="43"/>
    <x v="1"/>
    <x v="2"/>
  </r>
  <r>
    <x v="3"/>
    <x v="10"/>
    <x v="1"/>
    <s v="MB"/>
    <s v="New Solutions Inc"/>
    <x v="40"/>
    <x v="7"/>
    <x v="2"/>
  </r>
  <r>
    <x v="3"/>
    <x v="10"/>
    <x v="1"/>
    <s v="MB"/>
    <s v="New Solutions Inc"/>
    <x v="41"/>
    <x v="0"/>
    <x v="2"/>
  </r>
  <r>
    <x v="3"/>
    <x v="10"/>
    <x v="1"/>
    <s v="MB"/>
    <s v="New Solutions Inc"/>
    <x v="42"/>
    <x v="5"/>
    <x v="2"/>
  </r>
  <r>
    <x v="3"/>
    <x v="10"/>
    <x v="1"/>
    <s v="MB"/>
    <s v="New Solutions Inc"/>
    <x v="43"/>
    <x v="3"/>
    <x v="0"/>
  </r>
  <r>
    <x v="4"/>
    <x v="10"/>
    <x v="1"/>
    <s v="MB"/>
    <s v="New Solutions Inc"/>
    <x v="40"/>
    <x v="6"/>
    <x v="3"/>
  </r>
  <r>
    <x v="4"/>
    <x v="10"/>
    <x v="1"/>
    <s v="MB"/>
    <s v="New Solutions Inc"/>
    <x v="41"/>
    <x v="3"/>
    <x v="2"/>
  </r>
  <r>
    <x v="4"/>
    <x v="10"/>
    <x v="1"/>
    <s v="MB"/>
    <s v="New Solutions Inc"/>
    <x v="42"/>
    <x v="0"/>
    <x v="3"/>
  </r>
  <r>
    <x v="4"/>
    <x v="10"/>
    <x v="1"/>
    <s v="MB"/>
    <s v="New Solutions Inc"/>
    <x v="43"/>
    <x v="0"/>
    <x v="2"/>
  </r>
  <r>
    <x v="5"/>
    <x v="10"/>
    <x v="1"/>
    <s v="MB"/>
    <s v="New Solutions Inc"/>
    <x v="40"/>
    <x v="0"/>
    <x v="3"/>
  </r>
  <r>
    <x v="5"/>
    <x v="10"/>
    <x v="1"/>
    <s v="MB"/>
    <s v="New Solutions Inc"/>
    <x v="41"/>
    <x v="0"/>
    <x v="4"/>
  </r>
  <r>
    <x v="5"/>
    <x v="10"/>
    <x v="1"/>
    <s v="MB"/>
    <s v="New Solutions Inc"/>
    <x v="42"/>
    <x v="2"/>
    <x v="3"/>
  </r>
  <r>
    <x v="5"/>
    <x v="10"/>
    <x v="1"/>
    <s v="MB"/>
    <s v="New Solutions Inc"/>
    <x v="43"/>
    <x v="3"/>
    <x v="3"/>
  </r>
  <r>
    <x v="6"/>
    <x v="10"/>
    <x v="1"/>
    <s v="MB"/>
    <s v="New Solutions Inc"/>
    <x v="40"/>
    <x v="9"/>
    <x v="3"/>
  </r>
  <r>
    <x v="6"/>
    <x v="10"/>
    <x v="1"/>
    <s v="MB"/>
    <s v="New Solutions Inc"/>
    <x v="41"/>
    <x v="0"/>
    <x v="2"/>
  </r>
  <r>
    <x v="6"/>
    <x v="10"/>
    <x v="1"/>
    <s v="MB"/>
    <s v="New Solutions Inc"/>
    <x v="42"/>
    <x v="0"/>
    <x v="3"/>
  </r>
  <r>
    <x v="6"/>
    <x v="10"/>
    <x v="1"/>
    <s v="MB"/>
    <s v="New Solutions Inc"/>
    <x v="43"/>
    <x v="6"/>
    <x v="2"/>
  </r>
  <r>
    <x v="7"/>
    <x v="10"/>
    <x v="1"/>
    <s v="MB"/>
    <s v="New Solutions Inc"/>
    <x v="40"/>
    <x v="4"/>
    <x v="3"/>
  </r>
  <r>
    <x v="7"/>
    <x v="10"/>
    <x v="1"/>
    <s v="MB"/>
    <s v="New Solutions Inc"/>
    <x v="41"/>
    <x v="7"/>
    <x v="3"/>
  </r>
  <r>
    <x v="7"/>
    <x v="10"/>
    <x v="1"/>
    <s v="MB"/>
    <s v="New Solutions Inc"/>
    <x v="42"/>
    <x v="0"/>
    <x v="3"/>
  </r>
  <r>
    <x v="7"/>
    <x v="10"/>
    <x v="1"/>
    <s v="MB"/>
    <s v="New Solutions Inc"/>
    <x v="43"/>
    <x v="3"/>
    <x v="3"/>
  </r>
  <r>
    <x v="8"/>
    <x v="10"/>
    <x v="1"/>
    <s v="MB"/>
    <s v="New Solutions Inc"/>
    <x v="40"/>
    <x v="2"/>
    <x v="5"/>
  </r>
  <r>
    <x v="8"/>
    <x v="10"/>
    <x v="1"/>
    <s v="MB"/>
    <s v="New Solutions Inc"/>
    <x v="41"/>
    <x v="5"/>
    <x v="3"/>
  </r>
  <r>
    <x v="8"/>
    <x v="10"/>
    <x v="1"/>
    <s v="MB"/>
    <s v="New Solutions Inc"/>
    <x v="42"/>
    <x v="0"/>
    <x v="3"/>
  </r>
  <r>
    <x v="8"/>
    <x v="10"/>
    <x v="1"/>
    <s v="MB"/>
    <s v="New Solutions Inc"/>
    <x v="43"/>
    <x v="7"/>
    <x v="2"/>
  </r>
  <r>
    <x v="9"/>
    <x v="10"/>
    <x v="1"/>
    <s v="MB"/>
    <s v="New Solutions Inc"/>
    <x v="40"/>
    <x v="9"/>
    <x v="5"/>
  </r>
  <r>
    <x v="9"/>
    <x v="10"/>
    <x v="1"/>
    <s v="MB"/>
    <s v="New Solutions Inc"/>
    <x v="41"/>
    <x v="4"/>
    <x v="5"/>
  </r>
  <r>
    <x v="9"/>
    <x v="10"/>
    <x v="1"/>
    <s v="MB"/>
    <s v="New Solutions Inc"/>
    <x v="42"/>
    <x v="6"/>
    <x v="3"/>
  </r>
  <r>
    <x v="9"/>
    <x v="10"/>
    <x v="1"/>
    <s v="MB"/>
    <s v="New Solutions Inc"/>
    <x v="43"/>
    <x v="2"/>
    <x v="3"/>
  </r>
  <r>
    <x v="10"/>
    <x v="10"/>
    <x v="1"/>
    <s v="MB"/>
    <s v="New Solutions Inc"/>
    <x v="40"/>
    <x v="9"/>
    <x v="5"/>
  </r>
  <r>
    <x v="10"/>
    <x v="10"/>
    <x v="1"/>
    <s v="MB"/>
    <s v="New Solutions Inc"/>
    <x v="41"/>
    <x v="3"/>
    <x v="5"/>
  </r>
  <r>
    <x v="10"/>
    <x v="10"/>
    <x v="1"/>
    <s v="MB"/>
    <s v="New Solutions Inc"/>
    <x v="42"/>
    <x v="5"/>
    <x v="5"/>
  </r>
  <r>
    <x v="10"/>
    <x v="10"/>
    <x v="1"/>
    <s v="MB"/>
    <s v="New Solutions Inc"/>
    <x v="43"/>
    <x v="0"/>
    <x v="5"/>
  </r>
  <r>
    <x v="11"/>
    <x v="10"/>
    <x v="1"/>
    <s v="MB"/>
    <s v="New Solutions Inc"/>
    <x v="40"/>
    <x v="5"/>
    <x v="5"/>
  </r>
  <r>
    <x v="11"/>
    <x v="10"/>
    <x v="1"/>
    <s v="MB"/>
    <s v="New Solutions Inc"/>
    <x v="41"/>
    <x v="7"/>
    <x v="4"/>
  </r>
  <r>
    <x v="11"/>
    <x v="10"/>
    <x v="1"/>
    <s v="MB"/>
    <s v="New Solutions Inc"/>
    <x v="42"/>
    <x v="4"/>
    <x v="4"/>
  </r>
  <r>
    <x v="11"/>
    <x v="10"/>
    <x v="1"/>
    <s v="MB"/>
    <s v="New Solutions Inc"/>
    <x v="43"/>
    <x v="4"/>
    <x v="4"/>
  </r>
  <r>
    <x v="0"/>
    <x v="11"/>
    <x v="3"/>
    <s v="ON, South"/>
    <s v="Horizons"/>
    <x v="44"/>
    <x v="1"/>
    <x v="1"/>
  </r>
  <r>
    <x v="0"/>
    <x v="11"/>
    <x v="3"/>
    <s v="ON, South"/>
    <s v="Horizons"/>
    <x v="45"/>
    <x v="0"/>
    <x v="1"/>
  </r>
  <r>
    <x v="0"/>
    <x v="11"/>
    <x v="3"/>
    <s v="ON, South"/>
    <s v="Horizons"/>
    <x v="46"/>
    <x v="5"/>
    <x v="1"/>
  </r>
  <r>
    <x v="0"/>
    <x v="11"/>
    <x v="3"/>
    <s v="ON, South"/>
    <s v="Horizons"/>
    <x v="47"/>
    <x v="0"/>
    <x v="0"/>
  </r>
  <r>
    <x v="1"/>
    <x v="11"/>
    <x v="3"/>
    <s v="ON, South"/>
    <s v="Horizons"/>
    <x v="44"/>
    <x v="0"/>
    <x v="1"/>
  </r>
  <r>
    <x v="1"/>
    <x v="11"/>
    <x v="3"/>
    <s v="ON, South"/>
    <s v="Horizons"/>
    <x v="45"/>
    <x v="0"/>
    <x v="0"/>
  </r>
  <r>
    <x v="1"/>
    <x v="11"/>
    <x v="3"/>
    <s v="ON, South"/>
    <s v="Horizons"/>
    <x v="46"/>
    <x v="7"/>
    <x v="1"/>
  </r>
  <r>
    <x v="1"/>
    <x v="11"/>
    <x v="3"/>
    <s v="ON, South"/>
    <s v="Horizons"/>
    <x v="47"/>
    <x v="9"/>
    <x v="1"/>
  </r>
  <r>
    <x v="2"/>
    <x v="11"/>
    <x v="3"/>
    <s v="ON, South"/>
    <s v="Horizons"/>
    <x v="44"/>
    <x v="0"/>
    <x v="2"/>
  </r>
  <r>
    <x v="2"/>
    <x v="11"/>
    <x v="3"/>
    <s v="ON, South"/>
    <s v="Horizons"/>
    <x v="45"/>
    <x v="0"/>
    <x v="3"/>
  </r>
  <r>
    <x v="2"/>
    <x v="11"/>
    <x v="3"/>
    <s v="ON, South"/>
    <s v="Horizons"/>
    <x v="46"/>
    <x v="2"/>
    <x v="2"/>
  </r>
  <r>
    <x v="2"/>
    <x v="11"/>
    <x v="3"/>
    <s v="ON, South"/>
    <s v="Horizons"/>
    <x v="47"/>
    <x v="0"/>
    <x v="3"/>
  </r>
  <r>
    <x v="3"/>
    <x v="11"/>
    <x v="3"/>
    <s v="ON, South"/>
    <s v="Horizons"/>
    <x v="44"/>
    <x v="3"/>
    <x v="2"/>
  </r>
  <r>
    <x v="3"/>
    <x v="11"/>
    <x v="3"/>
    <s v="ON, South"/>
    <s v="Horizons"/>
    <x v="45"/>
    <x v="5"/>
    <x v="3"/>
  </r>
  <r>
    <x v="3"/>
    <x v="11"/>
    <x v="3"/>
    <s v="ON, South"/>
    <s v="Horizons"/>
    <x v="46"/>
    <x v="3"/>
    <x v="3"/>
  </r>
  <r>
    <x v="3"/>
    <x v="11"/>
    <x v="3"/>
    <s v="ON, South"/>
    <s v="Horizons"/>
    <x v="47"/>
    <x v="4"/>
    <x v="2"/>
  </r>
  <r>
    <x v="4"/>
    <x v="11"/>
    <x v="3"/>
    <s v="ON, South"/>
    <s v="Horizons"/>
    <x v="44"/>
    <x v="4"/>
    <x v="3"/>
  </r>
  <r>
    <x v="4"/>
    <x v="11"/>
    <x v="3"/>
    <s v="ON, South"/>
    <s v="Horizons"/>
    <x v="45"/>
    <x v="7"/>
    <x v="3"/>
  </r>
  <r>
    <x v="4"/>
    <x v="11"/>
    <x v="3"/>
    <s v="ON, South"/>
    <s v="Horizons"/>
    <x v="46"/>
    <x v="0"/>
    <x v="3"/>
  </r>
  <r>
    <x v="4"/>
    <x v="11"/>
    <x v="3"/>
    <s v="ON, South"/>
    <s v="Horizons"/>
    <x v="47"/>
    <x v="3"/>
    <x v="2"/>
  </r>
  <r>
    <x v="5"/>
    <x v="11"/>
    <x v="3"/>
    <s v="ON, South"/>
    <s v="Horizons"/>
    <x v="44"/>
    <x v="4"/>
    <x v="3"/>
  </r>
  <r>
    <x v="5"/>
    <x v="11"/>
    <x v="3"/>
    <s v="ON, South"/>
    <s v="Horizons"/>
    <x v="45"/>
    <x v="2"/>
    <x v="2"/>
  </r>
  <r>
    <x v="5"/>
    <x v="11"/>
    <x v="3"/>
    <s v="ON, South"/>
    <s v="Horizons"/>
    <x v="46"/>
    <x v="3"/>
    <x v="3"/>
  </r>
  <r>
    <x v="5"/>
    <x v="11"/>
    <x v="3"/>
    <s v="ON, South"/>
    <s v="Horizons"/>
    <x v="47"/>
    <x v="1"/>
    <x v="0"/>
  </r>
  <r>
    <x v="6"/>
    <x v="11"/>
    <x v="3"/>
    <s v="ON, South"/>
    <s v="Horizons"/>
    <x v="44"/>
    <x v="0"/>
    <x v="4"/>
  </r>
  <r>
    <x v="6"/>
    <x v="11"/>
    <x v="3"/>
    <s v="ON, South"/>
    <s v="Horizons"/>
    <x v="45"/>
    <x v="7"/>
    <x v="2"/>
  </r>
  <r>
    <x v="6"/>
    <x v="11"/>
    <x v="3"/>
    <s v="ON, South"/>
    <s v="Horizons"/>
    <x v="46"/>
    <x v="6"/>
    <x v="3"/>
  </r>
  <r>
    <x v="6"/>
    <x v="11"/>
    <x v="3"/>
    <s v="ON, South"/>
    <s v="Horizons"/>
    <x v="47"/>
    <x v="5"/>
    <x v="4"/>
  </r>
  <r>
    <x v="7"/>
    <x v="11"/>
    <x v="3"/>
    <s v="ON, South"/>
    <s v="Horizons"/>
    <x v="44"/>
    <x v="5"/>
    <x v="5"/>
  </r>
  <r>
    <x v="7"/>
    <x v="11"/>
    <x v="3"/>
    <s v="ON, South"/>
    <s v="Horizons"/>
    <x v="45"/>
    <x v="3"/>
    <x v="4"/>
  </r>
  <r>
    <x v="7"/>
    <x v="11"/>
    <x v="3"/>
    <s v="ON, South"/>
    <s v="Horizons"/>
    <x v="46"/>
    <x v="7"/>
    <x v="5"/>
  </r>
  <r>
    <x v="7"/>
    <x v="11"/>
    <x v="3"/>
    <s v="ON, South"/>
    <s v="Horizons"/>
    <x v="47"/>
    <x v="0"/>
    <x v="4"/>
  </r>
  <r>
    <x v="8"/>
    <x v="11"/>
    <x v="3"/>
    <s v="ON, South"/>
    <s v="Horizons"/>
    <x v="44"/>
    <x v="0"/>
    <x v="4"/>
  </r>
  <r>
    <x v="8"/>
    <x v="11"/>
    <x v="3"/>
    <s v="ON, South"/>
    <s v="Horizons"/>
    <x v="45"/>
    <x v="7"/>
    <x v="3"/>
  </r>
  <r>
    <x v="8"/>
    <x v="11"/>
    <x v="3"/>
    <s v="ON, South"/>
    <s v="Horizons"/>
    <x v="46"/>
    <x v="4"/>
    <x v="4"/>
  </r>
  <r>
    <x v="8"/>
    <x v="11"/>
    <x v="3"/>
    <s v="ON, South"/>
    <s v="Horizons"/>
    <x v="47"/>
    <x v="7"/>
    <x v="3"/>
  </r>
  <r>
    <x v="9"/>
    <x v="11"/>
    <x v="3"/>
    <s v="ON, South"/>
    <s v="Horizons"/>
    <x v="44"/>
    <x v="9"/>
    <x v="3"/>
  </r>
  <r>
    <x v="9"/>
    <x v="11"/>
    <x v="3"/>
    <s v="ON, South"/>
    <s v="Horizons"/>
    <x v="45"/>
    <x v="1"/>
    <x v="3"/>
  </r>
  <r>
    <x v="9"/>
    <x v="11"/>
    <x v="3"/>
    <s v="ON, South"/>
    <s v="Horizons"/>
    <x v="46"/>
    <x v="3"/>
    <x v="4"/>
  </r>
  <r>
    <x v="9"/>
    <x v="11"/>
    <x v="3"/>
    <s v="ON, South"/>
    <s v="Horizons"/>
    <x v="47"/>
    <x v="5"/>
    <x v="5"/>
  </r>
  <r>
    <x v="10"/>
    <x v="11"/>
    <x v="3"/>
    <s v="ON, South"/>
    <s v="Horizons"/>
    <x v="44"/>
    <x v="2"/>
    <x v="4"/>
  </r>
  <r>
    <x v="10"/>
    <x v="11"/>
    <x v="3"/>
    <s v="ON, South"/>
    <s v="Horizons"/>
    <x v="45"/>
    <x v="5"/>
    <x v="3"/>
  </r>
  <r>
    <x v="10"/>
    <x v="11"/>
    <x v="3"/>
    <s v="ON, South"/>
    <s v="Horizons"/>
    <x v="46"/>
    <x v="0"/>
    <x v="3"/>
  </r>
  <r>
    <x v="10"/>
    <x v="11"/>
    <x v="3"/>
    <s v="ON, South"/>
    <s v="Horizons"/>
    <x v="47"/>
    <x v="0"/>
    <x v="5"/>
  </r>
  <r>
    <x v="11"/>
    <x v="11"/>
    <x v="3"/>
    <s v="ON, South"/>
    <s v="Horizons"/>
    <x v="44"/>
    <x v="0"/>
    <x v="4"/>
  </r>
  <r>
    <x v="11"/>
    <x v="11"/>
    <x v="3"/>
    <s v="ON, South"/>
    <s v="Horizons"/>
    <x v="45"/>
    <x v="6"/>
    <x v="5"/>
  </r>
  <r>
    <x v="11"/>
    <x v="11"/>
    <x v="3"/>
    <s v="ON, South"/>
    <s v="Horizons"/>
    <x v="46"/>
    <x v="3"/>
    <x v="4"/>
  </r>
  <r>
    <x v="11"/>
    <x v="11"/>
    <x v="3"/>
    <s v="ON, South"/>
    <s v="Horizons"/>
    <x v="47"/>
    <x v="6"/>
    <x v="4"/>
  </r>
  <r>
    <x v="0"/>
    <x v="12"/>
    <x v="0"/>
    <s v="BC"/>
    <s v="BC Industrial"/>
    <x v="48"/>
    <x v="6"/>
    <x v="4"/>
  </r>
  <r>
    <x v="0"/>
    <x v="12"/>
    <x v="0"/>
    <s v="BC"/>
    <s v="BC Industrial"/>
    <x v="49"/>
    <x v="4"/>
    <x v="1"/>
  </r>
  <r>
    <x v="0"/>
    <x v="12"/>
    <x v="0"/>
    <s v="BC"/>
    <s v="BC Industrial"/>
    <x v="50"/>
    <x v="3"/>
    <x v="1"/>
  </r>
  <r>
    <x v="0"/>
    <x v="12"/>
    <x v="0"/>
    <s v="BC"/>
    <s v="BC Industrial"/>
    <x v="51"/>
    <x v="0"/>
    <x v="1"/>
  </r>
  <r>
    <x v="1"/>
    <x v="12"/>
    <x v="0"/>
    <s v="BC"/>
    <s v="BC Industrial"/>
    <x v="48"/>
    <x v="5"/>
    <x v="1"/>
  </r>
  <r>
    <x v="1"/>
    <x v="12"/>
    <x v="0"/>
    <s v="BC"/>
    <s v="BC Industrial"/>
    <x v="49"/>
    <x v="7"/>
    <x v="1"/>
  </r>
  <r>
    <x v="1"/>
    <x v="12"/>
    <x v="0"/>
    <s v="BC"/>
    <s v="BC Industrial"/>
    <x v="50"/>
    <x v="5"/>
    <x v="0"/>
  </r>
  <r>
    <x v="1"/>
    <x v="12"/>
    <x v="0"/>
    <s v="BC"/>
    <s v="BC Industrial"/>
    <x v="51"/>
    <x v="9"/>
    <x v="1"/>
  </r>
  <r>
    <x v="2"/>
    <x v="12"/>
    <x v="0"/>
    <s v="BC"/>
    <s v="BC Industrial"/>
    <x v="48"/>
    <x v="0"/>
    <x v="2"/>
  </r>
  <r>
    <x v="2"/>
    <x v="12"/>
    <x v="0"/>
    <s v="BC"/>
    <s v="BC Industrial"/>
    <x v="49"/>
    <x v="1"/>
    <x v="0"/>
  </r>
  <r>
    <x v="2"/>
    <x v="12"/>
    <x v="0"/>
    <s v="BC"/>
    <s v="BC Industrial"/>
    <x v="50"/>
    <x v="9"/>
    <x v="2"/>
  </r>
  <r>
    <x v="2"/>
    <x v="12"/>
    <x v="0"/>
    <s v="BC"/>
    <s v="BC Industrial"/>
    <x v="51"/>
    <x v="0"/>
    <x v="3"/>
  </r>
  <r>
    <x v="3"/>
    <x v="12"/>
    <x v="0"/>
    <s v="BC"/>
    <s v="BC Industrial"/>
    <x v="48"/>
    <x v="0"/>
    <x v="0"/>
  </r>
  <r>
    <x v="3"/>
    <x v="12"/>
    <x v="0"/>
    <s v="BC"/>
    <s v="BC Industrial"/>
    <x v="49"/>
    <x v="3"/>
    <x v="3"/>
  </r>
  <r>
    <x v="3"/>
    <x v="12"/>
    <x v="0"/>
    <s v="BC"/>
    <s v="BC Industrial"/>
    <x v="50"/>
    <x v="5"/>
    <x v="2"/>
  </r>
  <r>
    <x v="3"/>
    <x v="12"/>
    <x v="0"/>
    <s v="BC"/>
    <s v="BC Industrial"/>
    <x v="51"/>
    <x v="4"/>
    <x v="2"/>
  </r>
  <r>
    <x v="4"/>
    <x v="12"/>
    <x v="0"/>
    <s v="BC"/>
    <s v="BC Industrial"/>
    <x v="48"/>
    <x v="5"/>
    <x v="2"/>
  </r>
  <r>
    <x v="4"/>
    <x v="12"/>
    <x v="0"/>
    <s v="BC"/>
    <s v="BC Industrial"/>
    <x v="49"/>
    <x v="0"/>
    <x v="2"/>
  </r>
  <r>
    <x v="4"/>
    <x v="12"/>
    <x v="0"/>
    <s v="BC"/>
    <s v="BC Industrial"/>
    <x v="50"/>
    <x v="5"/>
    <x v="2"/>
  </r>
  <r>
    <x v="4"/>
    <x v="12"/>
    <x v="0"/>
    <s v="BC"/>
    <s v="BC Industrial"/>
    <x v="51"/>
    <x v="5"/>
    <x v="3"/>
  </r>
  <r>
    <x v="5"/>
    <x v="12"/>
    <x v="0"/>
    <s v="BC"/>
    <s v="BC Industrial"/>
    <x v="48"/>
    <x v="7"/>
    <x v="3"/>
  </r>
  <r>
    <x v="5"/>
    <x v="12"/>
    <x v="0"/>
    <s v="BC"/>
    <s v="BC Industrial"/>
    <x v="49"/>
    <x v="8"/>
    <x v="4"/>
  </r>
  <r>
    <x v="5"/>
    <x v="12"/>
    <x v="0"/>
    <s v="BC"/>
    <s v="BC Industrial"/>
    <x v="50"/>
    <x v="1"/>
    <x v="2"/>
  </r>
  <r>
    <x v="5"/>
    <x v="12"/>
    <x v="0"/>
    <s v="BC"/>
    <s v="BC Industrial"/>
    <x v="51"/>
    <x v="5"/>
    <x v="0"/>
  </r>
  <r>
    <x v="6"/>
    <x v="12"/>
    <x v="0"/>
    <s v="BC"/>
    <s v="BC Industrial"/>
    <x v="48"/>
    <x v="2"/>
    <x v="2"/>
  </r>
  <r>
    <x v="6"/>
    <x v="12"/>
    <x v="0"/>
    <s v="BC"/>
    <s v="BC Industrial"/>
    <x v="49"/>
    <x v="7"/>
    <x v="4"/>
  </r>
  <r>
    <x v="6"/>
    <x v="12"/>
    <x v="0"/>
    <s v="BC"/>
    <s v="BC Industrial"/>
    <x v="50"/>
    <x v="0"/>
    <x v="2"/>
  </r>
  <r>
    <x v="6"/>
    <x v="12"/>
    <x v="0"/>
    <s v="BC"/>
    <s v="BC Industrial"/>
    <x v="51"/>
    <x v="5"/>
    <x v="3"/>
  </r>
  <r>
    <x v="7"/>
    <x v="12"/>
    <x v="0"/>
    <s v="BC"/>
    <s v="BC Industrial"/>
    <x v="48"/>
    <x v="7"/>
    <x v="3"/>
  </r>
  <r>
    <x v="7"/>
    <x v="12"/>
    <x v="0"/>
    <s v="BC"/>
    <s v="BC Industrial"/>
    <x v="49"/>
    <x v="0"/>
    <x v="0"/>
  </r>
  <r>
    <x v="7"/>
    <x v="12"/>
    <x v="0"/>
    <s v="BC"/>
    <s v="BC Industrial"/>
    <x v="50"/>
    <x v="0"/>
    <x v="3"/>
  </r>
  <r>
    <x v="7"/>
    <x v="12"/>
    <x v="0"/>
    <s v="BC"/>
    <s v="BC Industrial"/>
    <x v="51"/>
    <x v="0"/>
    <x v="0"/>
  </r>
  <r>
    <x v="8"/>
    <x v="12"/>
    <x v="0"/>
    <s v="BC"/>
    <s v="BC Industrial"/>
    <x v="48"/>
    <x v="3"/>
    <x v="4"/>
  </r>
  <r>
    <x v="8"/>
    <x v="12"/>
    <x v="0"/>
    <s v="BC"/>
    <s v="BC Industrial"/>
    <x v="49"/>
    <x v="5"/>
    <x v="4"/>
  </r>
  <r>
    <x v="8"/>
    <x v="12"/>
    <x v="0"/>
    <s v="BC"/>
    <s v="BC Industrial"/>
    <x v="50"/>
    <x v="7"/>
    <x v="5"/>
  </r>
  <r>
    <x v="8"/>
    <x v="12"/>
    <x v="0"/>
    <s v="BC"/>
    <s v="BC Industrial"/>
    <x v="51"/>
    <x v="0"/>
    <x v="5"/>
  </r>
  <r>
    <x v="9"/>
    <x v="12"/>
    <x v="0"/>
    <s v="BC"/>
    <s v="BC Industrial"/>
    <x v="48"/>
    <x v="2"/>
    <x v="4"/>
  </r>
  <r>
    <x v="9"/>
    <x v="12"/>
    <x v="0"/>
    <s v="BC"/>
    <s v="BC Industrial"/>
    <x v="49"/>
    <x v="2"/>
    <x v="3"/>
  </r>
  <r>
    <x v="9"/>
    <x v="12"/>
    <x v="0"/>
    <s v="BC"/>
    <s v="BC Industrial"/>
    <x v="50"/>
    <x v="5"/>
    <x v="5"/>
  </r>
  <r>
    <x v="9"/>
    <x v="12"/>
    <x v="0"/>
    <s v="BC"/>
    <s v="BC Industrial"/>
    <x v="51"/>
    <x v="1"/>
    <x v="4"/>
  </r>
  <r>
    <x v="10"/>
    <x v="12"/>
    <x v="0"/>
    <s v="BC"/>
    <s v="BC Industrial"/>
    <x v="48"/>
    <x v="2"/>
    <x v="5"/>
  </r>
  <r>
    <x v="10"/>
    <x v="12"/>
    <x v="0"/>
    <s v="BC"/>
    <s v="BC Industrial"/>
    <x v="49"/>
    <x v="5"/>
    <x v="4"/>
  </r>
  <r>
    <x v="10"/>
    <x v="12"/>
    <x v="0"/>
    <s v="BC"/>
    <s v="BC Industrial"/>
    <x v="50"/>
    <x v="4"/>
    <x v="3"/>
  </r>
  <r>
    <x v="10"/>
    <x v="12"/>
    <x v="0"/>
    <s v="BC"/>
    <s v="BC Industrial"/>
    <x v="51"/>
    <x v="0"/>
    <x v="5"/>
  </r>
  <r>
    <x v="11"/>
    <x v="12"/>
    <x v="0"/>
    <s v="BC"/>
    <s v="BC Industrial"/>
    <x v="48"/>
    <x v="3"/>
    <x v="5"/>
  </r>
  <r>
    <x v="11"/>
    <x v="12"/>
    <x v="0"/>
    <s v="BC"/>
    <s v="BC Industrial"/>
    <x v="49"/>
    <x v="0"/>
    <x v="5"/>
  </r>
  <r>
    <x v="11"/>
    <x v="12"/>
    <x v="0"/>
    <s v="BC"/>
    <s v="BC Industrial"/>
    <x v="50"/>
    <x v="9"/>
    <x v="5"/>
  </r>
  <r>
    <x v="11"/>
    <x v="12"/>
    <x v="0"/>
    <s v="BC"/>
    <s v="BC Industrial"/>
    <x v="51"/>
    <x v="6"/>
    <x v="5"/>
  </r>
  <r>
    <x v="0"/>
    <x v="13"/>
    <x v="2"/>
    <s v="QC"/>
    <s v="St. Laurent Solutions"/>
    <x v="52"/>
    <x v="8"/>
    <x v="1"/>
  </r>
  <r>
    <x v="0"/>
    <x v="13"/>
    <x v="2"/>
    <s v="QC"/>
    <s v="St. Laurent Solutions"/>
    <x v="53"/>
    <x v="4"/>
    <x v="0"/>
  </r>
  <r>
    <x v="0"/>
    <x v="13"/>
    <x v="2"/>
    <s v="QC"/>
    <s v="St. Laurent Solutions"/>
    <x v="54"/>
    <x v="0"/>
    <x v="1"/>
  </r>
  <r>
    <x v="0"/>
    <x v="13"/>
    <x v="2"/>
    <s v="QC"/>
    <s v="St. Laurent Solutions"/>
    <x v="55"/>
    <x v="9"/>
    <x v="1"/>
  </r>
  <r>
    <x v="1"/>
    <x v="13"/>
    <x v="2"/>
    <s v="QC"/>
    <s v="St. Laurent Solutions"/>
    <x v="52"/>
    <x v="6"/>
    <x v="1"/>
  </r>
  <r>
    <x v="1"/>
    <x v="13"/>
    <x v="2"/>
    <s v="QC"/>
    <s v="St. Laurent Solutions"/>
    <x v="53"/>
    <x v="0"/>
    <x v="0"/>
  </r>
  <r>
    <x v="1"/>
    <x v="13"/>
    <x v="2"/>
    <s v="QC"/>
    <s v="St. Laurent Solutions"/>
    <x v="54"/>
    <x v="1"/>
    <x v="0"/>
  </r>
  <r>
    <x v="1"/>
    <x v="13"/>
    <x v="2"/>
    <s v="QC"/>
    <s v="St. Laurent Solutions"/>
    <x v="55"/>
    <x v="8"/>
    <x v="0"/>
  </r>
  <r>
    <x v="2"/>
    <x v="13"/>
    <x v="2"/>
    <s v="QC"/>
    <s v="St. Laurent Solutions"/>
    <x v="52"/>
    <x v="5"/>
    <x v="3"/>
  </r>
  <r>
    <x v="2"/>
    <x v="13"/>
    <x v="2"/>
    <s v="QC"/>
    <s v="St. Laurent Solutions"/>
    <x v="53"/>
    <x v="3"/>
    <x v="2"/>
  </r>
  <r>
    <x v="2"/>
    <x v="13"/>
    <x v="2"/>
    <s v="QC"/>
    <s v="St. Laurent Solutions"/>
    <x v="54"/>
    <x v="5"/>
    <x v="2"/>
  </r>
  <r>
    <x v="2"/>
    <x v="13"/>
    <x v="2"/>
    <s v="QC"/>
    <s v="St. Laurent Solutions"/>
    <x v="55"/>
    <x v="0"/>
    <x v="2"/>
  </r>
  <r>
    <x v="3"/>
    <x v="13"/>
    <x v="2"/>
    <s v="QC"/>
    <s v="St. Laurent Solutions"/>
    <x v="52"/>
    <x v="4"/>
    <x v="0"/>
  </r>
  <r>
    <x v="3"/>
    <x v="13"/>
    <x v="2"/>
    <s v="QC"/>
    <s v="St. Laurent Solutions"/>
    <x v="53"/>
    <x v="0"/>
    <x v="2"/>
  </r>
  <r>
    <x v="3"/>
    <x v="13"/>
    <x v="2"/>
    <s v="QC"/>
    <s v="St. Laurent Solutions"/>
    <x v="54"/>
    <x v="1"/>
    <x v="2"/>
  </r>
  <r>
    <x v="3"/>
    <x v="13"/>
    <x v="2"/>
    <s v="QC"/>
    <s v="St. Laurent Solutions"/>
    <x v="55"/>
    <x v="3"/>
    <x v="3"/>
  </r>
  <r>
    <x v="4"/>
    <x v="13"/>
    <x v="2"/>
    <s v="QC"/>
    <s v="St. Laurent Solutions"/>
    <x v="52"/>
    <x v="0"/>
    <x v="3"/>
  </r>
  <r>
    <x v="4"/>
    <x v="13"/>
    <x v="2"/>
    <s v="QC"/>
    <s v="St. Laurent Solutions"/>
    <x v="53"/>
    <x v="3"/>
    <x v="2"/>
  </r>
  <r>
    <x v="4"/>
    <x v="13"/>
    <x v="2"/>
    <s v="QC"/>
    <s v="St. Laurent Solutions"/>
    <x v="54"/>
    <x v="5"/>
    <x v="2"/>
  </r>
  <r>
    <x v="4"/>
    <x v="13"/>
    <x v="2"/>
    <s v="QC"/>
    <s v="St. Laurent Solutions"/>
    <x v="55"/>
    <x v="1"/>
    <x v="3"/>
  </r>
  <r>
    <x v="5"/>
    <x v="13"/>
    <x v="2"/>
    <s v="QC"/>
    <s v="St. Laurent Solutions"/>
    <x v="52"/>
    <x v="3"/>
    <x v="2"/>
  </r>
  <r>
    <x v="5"/>
    <x v="13"/>
    <x v="2"/>
    <s v="QC"/>
    <s v="St. Laurent Solutions"/>
    <x v="53"/>
    <x v="5"/>
    <x v="3"/>
  </r>
  <r>
    <x v="5"/>
    <x v="13"/>
    <x v="2"/>
    <s v="QC"/>
    <s v="St. Laurent Solutions"/>
    <x v="54"/>
    <x v="7"/>
    <x v="3"/>
  </r>
  <r>
    <x v="5"/>
    <x v="13"/>
    <x v="2"/>
    <s v="QC"/>
    <s v="St. Laurent Solutions"/>
    <x v="55"/>
    <x v="7"/>
    <x v="3"/>
  </r>
  <r>
    <x v="6"/>
    <x v="13"/>
    <x v="2"/>
    <s v="QC"/>
    <s v="St. Laurent Solutions"/>
    <x v="52"/>
    <x v="1"/>
    <x v="4"/>
  </r>
  <r>
    <x v="6"/>
    <x v="13"/>
    <x v="2"/>
    <s v="QC"/>
    <s v="St. Laurent Solutions"/>
    <x v="53"/>
    <x v="5"/>
    <x v="4"/>
  </r>
  <r>
    <x v="6"/>
    <x v="13"/>
    <x v="2"/>
    <s v="QC"/>
    <s v="St. Laurent Solutions"/>
    <x v="54"/>
    <x v="7"/>
    <x v="4"/>
  </r>
  <r>
    <x v="6"/>
    <x v="13"/>
    <x v="2"/>
    <s v="QC"/>
    <s v="St. Laurent Solutions"/>
    <x v="55"/>
    <x v="5"/>
    <x v="3"/>
  </r>
  <r>
    <x v="7"/>
    <x v="13"/>
    <x v="2"/>
    <s v="QC"/>
    <s v="St. Laurent Solutions"/>
    <x v="52"/>
    <x v="0"/>
    <x v="5"/>
  </r>
  <r>
    <x v="7"/>
    <x v="13"/>
    <x v="2"/>
    <s v="QC"/>
    <s v="St. Laurent Solutions"/>
    <x v="53"/>
    <x v="2"/>
    <x v="4"/>
  </r>
  <r>
    <x v="7"/>
    <x v="13"/>
    <x v="2"/>
    <s v="QC"/>
    <s v="St. Laurent Solutions"/>
    <x v="54"/>
    <x v="5"/>
    <x v="5"/>
  </r>
  <r>
    <x v="7"/>
    <x v="13"/>
    <x v="2"/>
    <s v="QC"/>
    <s v="St. Laurent Solutions"/>
    <x v="55"/>
    <x v="1"/>
    <x v="3"/>
  </r>
  <r>
    <x v="8"/>
    <x v="13"/>
    <x v="2"/>
    <s v="QC"/>
    <s v="St. Laurent Solutions"/>
    <x v="52"/>
    <x v="3"/>
    <x v="4"/>
  </r>
  <r>
    <x v="8"/>
    <x v="13"/>
    <x v="2"/>
    <s v="QC"/>
    <s v="St. Laurent Solutions"/>
    <x v="53"/>
    <x v="5"/>
    <x v="5"/>
  </r>
  <r>
    <x v="8"/>
    <x v="13"/>
    <x v="2"/>
    <s v="QC"/>
    <s v="St. Laurent Solutions"/>
    <x v="54"/>
    <x v="3"/>
    <x v="5"/>
  </r>
  <r>
    <x v="8"/>
    <x v="13"/>
    <x v="2"/>
    <s v="QC"/>
    <s v="St. Laurent Solutions"/>
    <x v="55"/>
    <x v="5"/>
    <x v="5"/>
  </r>
  <r>
    <x v="9"/>
    <x v="13"/>
    <x v="2"/>
    <s v="QC"/>
    <s v="St. Laurent Solutions"/>
    <x v="52"/>
    <x v="0"/>
    <x v="5"/>
  </r>
  <r>
    <x v="9"/>
    <x v="13"/>
    <x v="2"/>
    <s v="QC"/>
    <s v="St. Laurent Solutions"/>
    <x v="53"/>
    <x v="0"/>
    <x v="5"/>
  </r>
  <r>
    <x v="9"/>
    <x v="13"/>
    <x v="2"/>
    <s v="QC"/>
    <s v="St. Laurent Solutions"/>
    <x v="54"/>
    <x v="7"/>
    <x v="5"/>
  </r>
  <r>
    <x v="9"/>
    <x v="13"/>
    <x v="2"/>
    <s v="QC"/>
    <s v="St. Laurent Solutions"/>
    <x v="55"/>
    <x v="1"/>
    <x v="5"/>
  </r>
  <r>
    <x v="10"/>
    <x v="13"/>
    <x v="2"/>
    <s v="QC"/>
    <s v="St. Laurent Solutions"/>
    <x v="52"/>
    <x v="7"/>
    <x v="4"/>
  </r>
  <r>
    <x v="10"/>
    <x v="13"/>
    <x v="2"/>
    <s v="QC"/>
    <s v="St. Laurent Solutions"/>
    <x v="53"/>
    <x v="0"/>
    <x v="5"/>
  </r>
  <r>
    <x v="10"/>
    <x v="13"/>
    <x v="2"/>
    <s v="QC"/>
    <s v="St. Laurent Solutions"/>
    <x v="54"/>
    <x v="5"/>
    <x v="3"/>
  </r>
  <r>
    <x v="10"/>
    <x v="13"/>
    <x v="2"/>
    <s v="QC"/>
    <s v="St. Laurent Solutions"/>
    <x v="55"/>
    <x v="0"/>
    <x v="5"/>
  </r>
  <r>
    <x v="11"/>
    <x v="13"/>
    <x v="2"/>
    <s v="QC"/>
    <s v="St. Laurent Solutions"/>
    <x v="52"/>
    <x v="4"/>
    <x v="3"/>
  </r>
  <r>
    <x v="11"/>
    <x v="13"/>
    <x v="2"/>
    <s v="QC"/>
    <s v="St. Laurent Solutions"/>
    <x v="53"/>
    <x v="3"/>
    <x v="4"/>
  </r>
  <r>
    <x v="11"/>
    <x v="13"/>
    <x v="2"/>
    <s v="QC"/>
    <s v="St. Laurent Solutions"/>
    <x v="54"/>
    <x v="4"/>
    <x v="4"/>
  </r>
  <r>
    <x v="11"/>
    <x v="13"/>
    <x v="2"/>
    <s v="QC"/>
    <s v="St. Laurent Solutions"/>
    <x v="55"/>
    <x v="2"/>
    <x v="5"/>
  </r>
  <r>
    <x v="0"/>
    <x v="14"/>
    <x v="1"/>
    <s v="SK"/>
    <s v="Maritimes Business"/>
    <x v="56"/>
    <x v="2"/>
    <x v="0"/>
  </r>
  <r>
    <x v="0"/>
    <x v="14"/>
    <x v="1"/>
    <s v="SK"/>
    <s v="Maritimes Business"/>
    <x v="57"/>
    <x v="0"/>
    <x v="0"/>
  </r>
  <r>
    <x v="0"/>
    <x v="14"/>
    <x v="1"/>
    <s v="SK"/>
    <s v="Maritimes Business"/>
    <x v="58"/>
    <x v="2"/>
    <x v="1"/>
  </r>
  <r>
    <x v="0"/>
    <x v="14"/>
    <x v="1"/>
    <s v="SK"/>
    <s v="Maritimes Business"/>
    <x v="59"/>
    <x v="5"/>
    <x v="1"/>
  </r>
  <r>
    <x v="1"/>
    <x v="14"/>
    <x v="1"/>
    <s v="SK"/>
    <s v="Maritimes Business"/>
    <x v="56"/>
    <x v="0"/>
    <x v="1"/>
  </r>
  <r>
    <x v="1"/>
    <x v="14"/>
    <x v="1"/>
    <s v="SK"/>
    <s v="Maritimes Business"/>
    <x v="57"/>
    <x v="5"/>
    <x v="2"/>
  </r>
  <r>
    <x v="1"/>
    <x v="14"/>
    <x v="1"/>
    <s v="SK"/>
    <s v="Maritimes Business"/>
    <x v="58"/>
    <x v="6"/>
    <x v="0"/>
  </r>
  <r>
    <x v="1"/>
    <x v="14"/>
    <x v="1"/>
    <s v="SK"/>
    <s v="Maritimes Business"/>
    <x v="59"/>
    <x v="0"/>
    <x v="0"/>
  </r>
  <r>
    <x v="2"/>
    <x v="14"/>
    <x v="1"/>
    <s v="SK"/>
    <s v="Maritimes Business"/>
    <x v="56"/>
    <x v="7"/>
    <x v="2"/>
  </r>
  <r>
    <x v="2"/>
    <x v="14"/>
    <x v="1"/>
    <s v="SK"/>
    <s v="Maritimes Business"/>
    <x v="57"/>
    <x v="1"/>
    <x v="2"/>
  </r>
  <r>
    <x v="2"/>
    <x v="14"/>
    <x v="1"/>
    <s v="SK"/>
    <s v="Maritimes Business"/>
    <x v="58"/>
    <x v="7"/>
    <x v="2"/>
  </r>
  <r>
    <x v="2"/>
    <x v="14"/>
    <x v="1"/>
    <s v="SK"/>
    <s v="Maritimes Business"/>
    <x v="59"/>
    <x v="5"/>
    <x v="0"/>
  </r>
  <r>
    <x v="3"/>
    <x v="14"/>
    <x v="1"/>
    <s v="SK"/>
    <s v="Maritimes Business"/>
    <x v="56"/>
    <x v="0"/>
    <x v="2"/>
  </r>
  <r>
    <x v="3"/>
    <x v="14"/>
    <x v="1"/>
    <s v="SK"/>
    <s v="Maritimes Business"/>
    <x v="57"/>
    <x v="2"/>
    <x v="0"/>
  </r>
  <r>
    <x v="3"/>
    <x v="14"/>
    <x v="1"/>
    <s v="SK"/>
    <s v="Maritimes Business"/>
    <x v="58"/>
    <x v="3"/>
    <x v="2"/>
  </r>
  <r>
    <x v="3"/>
    <x v="14"/>
    <x v="1"/>
    <s v="SK"/>
    <s v="Maritimes Business"/>
    <x v="59"/>
    <x v="0"/>
    <x v="2"/>
  </r>
  <r>
    <x v="4"/>
    <x v="14"/>
    <x v="1"/>
    <s v="SK"/>
    <s v="Maritimes Business"/>
    <x v="56"/>
    <x v="2"/>
    <x v="3"/>
  </r>
  <r>
    <x v="4"/>
    <x v="14"/>
    <x v="1"/>
    <s v="SK"/>
    <s v="Maritimes Business"/>
    <x v="57"/>
    <x v="1"/>
    <x v="2"/>
  </r>
  <r>
    <x v="4"/>
    <x v="14"/>
    <x v="1"/>
    <s v="SK"/>
    <s v="Maritimes Business"/>
    <x v="58"/>
    <x v="3"/>
    <x v="2"/>
  </r>
  <r>
    <x v="4"/>
    <x v="14"/>
    <x v="1"/>
    <s v="SK"/>
    <s v="Maritimes Business"/>
    <x v="59"/>
    <x v="5"/>
    <x v="3"/>
  </r>
  <r>
    <x v="5"/>
    <x v="14"/>
    <x v="1"/>
    <s v="SK"/>
    <s v="Maritimes Business"/>
    <x v="56"/>
    <x v="0"/>
    <x v="3"/>
  </r>
  <r>
    <x v="5"/>
    <x v="14"/>
    <x v="1"/>
    <s v="SK"/>
    <s v="Maritimes Business"/>
    <x v="57"/>
    <x v="7"/>
    <x v="4"/>
  </r>
  <r>
    <x v="5"/>
    <x v="14"/>
    <x v="1"/>
    <s v="SK"/>
    <s v="Maritimes Business"/>
    <x v="58"/>
    <x v="4"/>
    <x v="3"/>
  </r>
  <r>
    <x v="5"/>
    <x v="14"/>
    <x v="1"/>
    <s v="SK"/>
    <s v="Maritimes Business"/>
    <x v="59"/>
    <x v="4"/>
    <x v="2"/>
  </r>
  <r>
    <x v="6"/>
    <x v="14"/>
    <x v="1"/>
    <s v="SK"/>
    <s v="Maritimes Business"/>
    <x v="56"/>
    <x v="6"/>
    <x v="4"/>
  </r>
  <r>
    <x v="6"/>
    <x v="14"/>
    <x v="1"/>
    <s v="SK"/>
    <s v="Maritimes Business"/>
    <x v="57"/>
    <x v="3"/>
    <x v="4"/>
  </r>
  <r>
    <x v="6"/>
    <x v="14"/>
    <x v="1"/>
    <s v="SK"/>
    <s v="Maritimes Business"/>
    <x v="58"/>
    <x v="4"/>
    <x v="4"/>
  </r>
  <r>
    <x v="6"/>
    <x v="14"/>
    <x v="1"/>
    <s v="SK"/>
    <s v="Maritimes Business"/>
    <x v="59"/>
    <x v="3"/>
    <x v="3"/>
  </r>
  <r>
    <x v="7"/>
    <x v="14"/>
    <x v="1"/>
    <s v="SK"/>
    <s v="Maritimes Business"/>
    <x v="56"/>
    <x v="5"/>
    <x v="5"/>
  </r>
  <r>
    <x v="7"/>
    <x v="14"/>
    <x v="1"/>
    <s v="SK"/>
    <s v="Maritimes Business"/>
    <x v="57"/>
    <x v="0"/>
    <x v="4"/>
  </r>
  <r>
    <x v="7"/>
    <x v="14"/>
    <x v="1"/>
    <s v="SK"/>
    <s v="Maritimes Business"/>
    <x v="58"/>
    <x v="3"/>
    <x v="5"/>
  </r>
  <r>
    <x v="7"/>
    <x v="14"/>
    <x v="1"/>
    <s v="SK"/>
    <s v="Maritimes Business"/>
    <x v="59"/>
    <x v="6"/>
    <x v="2"/>
  </r>
  <r>
    <x v="8"/>
    <x v="14"/>
    <x v="1"/>
    <s v="SK"/>
    <s v="Maritimes Business"/>
    <x v="56"/>
    <x v="1"/>
    <x v="5"/>
  </r>
  <r>
    <x v="8"/>
    <x v="14"/>
    <x v="1"/>
    <s v="SK"/>
    <s v="Maritimes Business"/>
    <x v="57"/>
    <x v="3"/>
    <x v="3"/>
  </r>
  <r>
    <x v="8"/>
    <x v="14"/>
    <x v="1"/>
    <s v="SK"/>
    <s v="Maritimes Business"/>
    <x v="58"/>
    <x v="0"/>
    <x v="4"/>
  </r>
  <r>
    <x v="8"/>
    <x v="14"/>
    <x v="1"/>
    <s v="SK"/>
    <s v="Maritimes Business"/>
    <x v="59"/>
    <x v="3"/>
    <x v="4"/>
  </r>
  <r>
    <x v="9"/>
    <x v="14"/>
    <x v="1"/>
    <s v="SK"/>
    <s v="Maritimes Business"/>
    <x v="56"/>
    <x v="0"/>
    <x v="5"/>
  </r>
  <r>
    <x v="9"/>
    <x v="14"/>
    <x v="1"/>
    <s v="SK"/>
    <s v="Maritimes Business"/>
    <x v="57"/>
    <x v="9"/>
    <x v="5"/>
  </r>
  <r>
    <x v="9"/>
    <x v="14"/>
    <x v="1"/>
    <s v="SK"/>
    <s v="Maritimes Business"/>
    <x v="58"/>
    <x v="4"/>
    <x v="5"/>
  </r>
  <r>
    <x v="9"/>
    <x v="14"/>
    <x v="1"/>
    <s v="SK"/>
    <s v="Maritimes Business"/>
    <x v="59"/>
    <x v="0"/>
    <x v="4"/>
  </r>
  <r>
    <x v="10"/>
    <x v="14"/>
    <x v="1"/>
    <s v="SK"/>
    <s v="Maritimes Business"/>
    <x v="56"/>
    <x v="4"/>
    <x v="5"/>
  </r>
  <r>
    <x v="10"/>
    <x v="14"/>
    <x v="1"/>
    <s v="SK"/>
    <s v="Maritimes Business"/>
    <x v="57"/>
    <x v="2"/>
    <x v="5"/>
  </r>
  <r>
    <x v="10"/>
    <x v="14"/>
    <x v="1"/>
    <s v="SK"/>
    <s v="Maritimes Business"/>
    <x v="58"/>
    <x v="3"/>
    <x v="4"/>
  </r>
  <r>
    <x v="10"/>
    <x v="14"/>
    <x v="1"/>
    <s v="SK"/>
    <s v="Maritimes Business"/>
    <x v="59"/>
    <x v="5"/>
    <x v="5"/>
  </r>
  <r>
    <x v="11"/>
    <x v="14"/>
    <x v="1"/>
    <s v="SK"/>
    <s v="Maritimes Business"/>
    <x v="56"/>
    <x v="0"/>
    <x v="5"/>
  </r>
  <r>
    <x v="11"/>
    <x v="14"/>
    <x v="1"/>
    <s v="SK"/>
    <s v="Maritimes Business"/>
    <x v="57"/>
    <x v="1"/>
    <x v="4"/>
  </r>
  <r>
    <x v="11"/>
    <x v="14"/>
    <x v="1"/>
    <s v="SK"/>
    <s v="Maritimes Business"/>
    <x v="58"/>
    <x v="0"/>
    <x v="4"/>
  </r>
  <r>
    <x v="11"/>
    <x v="14"/>
    <x v="1"/>
    <s v="SK"/>
    <s v="Maritimes Business"/>
    <x v="59"/>
    <x v="8"/>
    <x v="3"/>
  </r>
  <r>
    <x v="0"/>
    <x v="15"/>
    <x v="2"/>
    <s v="NS"/>
    <s v="Vericon Industrial"/>
    <x v="60"/>
    <x v="7"/>
    <x v="1"/>
  </r>
  <r>
    <x v="0"/>
    <x v="15"/>
    <x v="2"/>
    <s v="NS"/>
    <s v="Vericon Industrial"/>
    <x v="61"/>
    <x v="3"/>
    <x v="1"/>
  </r>
  <r>
    <x v="0"/>
    <x v="15"/>
    <x v="2"/>
    <s v="NS"/>
    <s v="Vericon Industrial"/>
    <x v="62"/>
    <x v="9"/>
    <x v="1"/>
  </r>
  <r>
    <x v="0"/>
    <x v="15"/>
    <x v="2"/>
    <s v="NS"/>
    <s v="Vericon Industrial"/>
    <x v="63"/>
    <x v="4"/>
    <x v="1"/>
  </r>
  <r>
    <x v="1"/>
    <x v="15"/>
    <x v="2"/>
    <s v="NS"/>
    <s v="Vericon Industrial"/>
    <x v="60"/>
    <x v="7"/>
    <x v="1"/>
  </r>
  <r>
    <x v="1"/>
    <x v="15"/>
    <x v="2"/>
    <s v="NS"/>
    <s v="Vericon Industrial"/>
    <x v="61"/>
    <x v="6"/>
    <x v="1"/>
  </r>
  <r>
    <x v="1"/>
    <x v="15"/>
    <x v="2"/>
    <s v="NS"/>
    <s v="Vericon Industrial"/>
    <x v="62"/>
    <x v="0"/>
    <x v="1"/>
  </r>
  <r>
    <x v="1"/>
    <x v="15"/>
    <x v="2"/>
    <s v="NS"/>
    <s v="Vericon Industrial"/>
    <x v="63"/>
    <x v="6"/>
    <x v="1"/>
  </r>
  <r>
    <x v="2"/>
    <x v="15"/>
    <x v="2"/>
    <s v="NS"/>
    <s v="Vericon Industrial"/>
    <x v="60"/>
    <x v="4"/>
    <x v="0"/>
  </r>
  <r>
    <x v="2"/>
    <x v="15"/>
    <x v="2"/>
    <s v="NS"/>
    <s v="Vericon Industrial"/>
    <x v="61"/>
    <x v="7"/>
    <x v="3"/>
  </r>
  <r>
    <x v="2"/>
    <x v="15"/>
    <x v="2"/>
    <s v="NS"/>
    <s v="Vericon Industrial"/>
    <x v="62"/>
    <x v="3"/>
    <x v="3"/>
  </r>
  <r>
    <x v="2"/>
    <x v="15"/>
    <x v="2"/>
    <s v="NS"/>
    <s v="Vericon Industrial"/>
    <x v="63"/>
    <x v="8"/>
    <x v="2"/>
  </r>
  <r>
    <x v="3"/>
    <x v="15"/>
    <x v="2"/>
    <s v="NS"/>
    <s v="Vericon Industrial"/>
    <x v="60"/>
    <x v="5"/>
    <x v="3"/>
  </r>
  <r>
    <x v="3"/>
    <x v="15"/>
    <x v="2"/>
    <s v="NS"/>
    <s v="Vericon Industrial"/>
    <x v="61"/>
    <x v="9"/>
    <x v="0"/>
  </r>
  <r>
    <x v="3"/>
    <x v="15"/>
    <x v="2"/>
    <s v="NS"/>
    <s v="Vericon Industrial"/>
    <x v="62"/>
    <x v="0"/>
    <x v="2"/>
  </r>
  <r>
    <x v="3"/>
    <x v="15"/>
    <x v="2"/>
    <s v="NS"/>
    <s v="Vericon Industrial"/>
    <x v="63"/>
    <x v="8"/>
    <x v="3"/>
  </r>
  <r>
    <x v="4"/>
    <x v="15"/>
    <x v="2"/>
    <s v="NS"/>
    <s v="Vericon Industrial"/>
    <x v="60"/>
    <x v="0"/>
    <x v="2"/>
  </r>
  <r>
    <x v="4"/>
    <x v="15"/>
    <x v="2"/>
    <s v="NS"/>
    <s v="Vericon Industrial"/>
    <x v="61"/>
    <x v="1"/>
    <x v="2"/>
  </r>
  <r>
    <x v="4"/>
    <x v="15"/>
    <x v="2"/>
    <s v="NS"/>
    <s v="Vericon Industrial"/>
    <x v="62"/>
    <x v="1"/>
    <x v="0"/>
  </r>
  <r>
    <x v="4"/>
    <x v="15"/>
    <x v="2"/>
    <s v="NS"/>
    <s v="Vericon Industrial"/>
    <x v="63"/>
    <x v="6"/>
    <x v="3"/>
  </r>
  <r>
    <x v="5"/>
    <x v="15"/>
    <x v="2"/>
    <s v="NS"/>
    <s v="Vericon Industrial"/>
    <x v="60"/>
    <x v="5"/>
    <x v="3"/>
  </r>
  <r>
    <x v="5"/>
    <x v="15"/>
    <x v="2"/>
    <s v="NS"/>
    <s v="Vericon Industrial"/>
    <x v="61"/>
    <x v="0"/>
    <x v="3"/>
  </r>
  <r>
    <x v="5"/>
    <x v="15"/>
    <x v="2"/>
    <s v="NS"/>
    <s v="Vericon Industrial"/>
    <x v="62"/>
    <x v="0"/>
    <x v="2"/>
  </r>
  <r>
    <x v="5"/>
    <x v="15"/>
    <x v="2"/>
    <s v="NS"/>
    <s v="Vericon Industrial"/>
    <x v="63"/>
    <x v="5"/>
    <x v="3"/>
  </r>
  <r>
    <x v="6"/>
    <x v="15"/>
    <x v="2"/>
    <s v="NS"/>
    <s v="Vericon Industrial"/>
    <x v="60"/>
    <x v="2"/>
    <x v="3"/>
  </r>
  <r>
    <x v="6"/>
    <x v="15"/>
    <x v="2"/>
    <s v="NS"/>
    <s v="Vericon Industrial"/>
    <x v="61"/>
    <x v="5"/>
    <x v="4"/>
  </r>
  <r>
    <x v="6"/>
    <x v="15"/>
    <x v="2"/>
    <s v="NS"/>
    <s v="Vericon Industrial"/>
    <x v="62"/>
    <x v="4"/>
    <x v="2"/>
  </r>
  <r>
    <x v="6"/>
    <x v="15"/>
    <x v="2"/>
    <s v="NS"/>
    <s v="Vericon Industrial"/>
    <x v="63"/>
    <x v="3"/>
    <x v="3"/>
  </r>
  <r>
    <x v="7"/>
    <x v="15"/>
    <x v="2"/>
    <s v="NS"/>
    <s v="Vericon Industrial"/>
    <x v="60"/>
    <x v="1"/>
    <x v="4"/>
  </r>
  <r>
    <x v="7"/>
    <x v="15"/>
    <x v="2"/>
    <s v="NS"/>
    <s v="Vericon Industrial"/>
    <x v="61"/>
    <x v="5"/>
    <x v="3"/>
  </r>
  <r>
    <x v="7"/>
    <x v="15"/>
    <x v="2"/>
    <s v="NS"/>
    <s v="Vericon Industrial"/>
    <x v="62"/>
    <x v="3"/>
    <x v="4"/>
  </r>
  <r>
    <x v="7"/>
    <x v="15"/>
    <x v="2"/>
    <s v="NS"/>
    <s v="Vericon Industrial"/>
    <x v="63"/>
    <x v="1"/>
    <x v="3"/>
  </r>
  <r>
    <x v="8"/>
    <x v="15"/>
    <x v="2"/>
    <s v="NS"/>
    <s v="Vericon Industrial"/>
    <x v="60"/>
    <x v="7"/>
    <x v="3"/>
  </r>
  <r>
    <x v="8"/>
    <x v="15"/>
    <x v="2"/>
    <s v="NS"/>
    <s v="Vericon Industrial"/>
    <x v="61"/>
    <x v="0"/>
    <x v="3"/>
  </r>
  <r>
    <x v="8"/>
    <x v="15"/>
    <x v="2"/>
    <s v="NS"/>
    <s v="Vericon Industrial"/>
    <x v="62"/>
    <x v="5"/>
    <x v="3"/>
  </r>
  <r>
    <x v="8"/>
    <x v="15"/>
    <x v="2"/>
    <s v="NS"/>
    <s v="Vericon Industrial"/>
    <x v="63"/>
    <x v="3"/>
    <x v="3"/>
  </r>
  <r>
    <x v="9"/>
    <x v="15"/>
    <x v="2"/>
    <s v="NS"/>
    <s v="Vericon Industrial"/>
    <x v="60"/>
    <x v="1"/>
    <x v="4"/>
  </r>
  <r>
    <x v="9"/>
    <x v="15"/>
    <x v="2"/>
    <s v="NS"/>
    <s v="Vericon Industrial"/>
    <x v="61"/>
    <x v="5"/>
    <x v="4"/>
  </r>
  <r>
    <x v="9"/>
    <x v="15"/>
    <x v="2"/>
    <s v="NS"/>
    <s v="Vericon Industrial"/>
    <x v="62"/>
    <x v="5"/>
    <x v="5"/>
  </r>
  <r>
    <x v="9"/>
    <x v="15"/>
    <x v="2"/>
    <s v="NS"/>
    <s v="Vericon Industrial"/>
    <x v="63"/>
    <x v="0"/>
    <x v="4"/>
  </r>
  <r>
    <x v="10"/>
    <x v="15"/>
    <x v="2"/>
    <s v="NS"/>
    <s v="Vericon Industrial"/>
    <x v="60"/>
    <x v="2"/>
    <x v="4"/>
  </r>
  <r>
    <x v="10"/>
    <x v="15"/>
    <x v="2"/>
    <s v="NS"/>
    <s v="Vericon Industrial"/>
    <x v="61"/>
    <x v="4"/>
    <x v="4"/>
  </r>
  <r>
    <x v="10"/>
    <x v="15"/>
    <x v="2"/>
    <s v="NS"/>
    <s v="Vericon Industrial"/>
    <x v="62"/>
    <x v="0"/>
    <x v="4"/>
  </r>
  <r>
    <x v="10"/>
    <x v="15"/>
    <x v="2"/>
    <s v="NS"/>
    <s v="Vericon Industrial"/>
    <x v="63"/>
    <x v="0"/>
    <x v="4"/>
  </r>
  <r>
    <x v="11"/>
    <x v="15"/>
    <x v="2"/>
    <s v="NS"/>
    <s v="Vericon Industrial"/>
    <x v="60"/>
    <x v="3"/>
    <x v="4"/>
  </r>
  <r>
    <x v="11"/>
    <x v="15"/>
    <x v="2"/>
    <s v="NS"/>
    <s v="Vericon Industrial"/>
    <x v="61"/>
    <x v="5"/>
    <x v="4"/>
  </r>
  <r>
    <x v="11"/>
    <x v="15"/>
    <x v="2"/>
    <s v="NS"/>
    <s v="Vericon Industrial"/>
    <x v="62"/>
    <x v="5"/>
    <x v="3"/>
  </r>
  <r>
    <x v="11"/>
    <x v="15"/>
    <x v="2"/>
    <s v="NS"/>
    <s v="Vericon Industrial"/>
    <x v="63"/>
    <x v="1"/>
    <x v="3"/>
  </r>
  <r>
    <x v="0"/>
    <x v="16"/>
    <x v="3"/>
    <s v="ON, GTA"/>
    <s v="SOI Investments"/>
    <x v="64"/>
    <x v="4"/>
    <x v="0"/>
  </r>
  <r>
    <x v="0"/>
    <x v="16"/>
    <x v="3"/>
    <s v="ON, GTA"/>
    <s v="SOI Investments"/>
    <x v="65"/>
    <x v="1"/>
    <x v="1"/>
  </r>
  <r>
    <x v="0"/>
    <x v="16"/>
    <x v="3"/>
    <s v="ON, GTA"/>
    <s v="SOI Investments"/>
    <x v="66"/>
    <x v="5"/>
    <x v="0"/>
  </r>
  <r>
    <x v="0"/>
    <x v="16"/>
    <x v="3"/>
    <s v="ON, GTA"/>
    <s v="SOI Investments"/>
    <x v="67"/>
    <x v="0"/>
    <x v="1"/>
  </r>
  <r>
    <x v="1"/>
    <x v="16"/>
    <x v="3"/>
    <s v="ON, GTA"/>
    <s v="SOI Investments"/>
    <x v="64"/>
    <x v="4"/>
    <x v="0"/>
  </r>
  <r>
    <x v="1"/>
    <x v="16"/>
    <x v="3"/>
    <s v="ON, GTA"/>
    <s v="SOI Investments"/>
    <x v="65"/>
    <x v="0"/>
    <x v="1"/>
  </r>
  <r>
    <x v="1"/>
    <x v="16"/>
    <x v="3"/>
    <s v="ON, GTA"/>
    <s v="SOI Investments"/>
    <x v="66"/>
    <x v="2"/>
    <x v="0"/>
  </r>
  <r>
    <x v="1"/>
    <x v="16"/>
    <x v="3"/>
    <s v="ON, GTA"/>
    <s v="SOI Investments"/>
    <x v="67"/>
    <x v="0"/>
    <x v="1"/>
  </r>
  <r>
    <x v="2"/>
    <x v="16"/>
    <x v="3"/>
    <s v="ON, GTA"/>
    <s v="SOI Investments"/>
    <x v="64"/>
    <x v="0"/>
    <x v="0"/>
  </r>
  <r>
    <x v="2"/>
    <x v="16"/>
    <x v="3"/>
    <s v="ON, GTA"/>
    <s v="SOI Investments"/>
    <x v="65"/>
    <x v="4"/>
    <x v="3"/>
  </r>
  <r>
    <x v="2"/>
    <x v="16"/>
    <x v="3"/>
    <s v="ON, GTA"/>
    <s v="SOI Investments"/>
    <x v="66"/>
    <x v="1"/>
    <x v="2"/>
  </r>
  <r>
    <x v="2"/>
    <x v="16"/>
    <x v="3"/>
    <s v="ON, GTA"/>
    <s v="SOI Investments"/>
    <x v="67"/>
    <x v="0"/>
    <x v="0"/>
  </r>
  <r>
    <x v="3"/>
    <x v="16"/>
    <x v="3"/>
    <s v="ON, GTA"/>
    <s v="SOI Investments"/>
    <x v="64"/>
    <x v="3"/>
    <x v="2"/>
  </r>
  <r>
    <x v="3"/>
    <x v="16"/>
    <x v="3"/>
    <s v="ON, GTA"/>
    <s v="SOI Investments"/>
    <x v="65"/>
    <x v="5"/>
    <x v="2"/>
  </r>
  <r>
    <x v="3"/>
    <x v="16"/>
    <x v="3"/>
    <s v="ON, GTA"/>
    <s v="SOI Investments"/>
    <x v="66"/>
    <x v="7"/>
    <x v="0"/>
  </r>
  <r>
    <x v="3"/>
    <x v="16"/>
    <x v="3"/>
    <s v="ON, GTA"/>
    <s v="SOI Investments"/>
    <x v="67"/>
    <x v="3"/>
    <x v="2"/>
  </r>
  <r>
    <x v="4"/>
    <x v="16"/>
    <x v="3"/>
    <s v="ON, GTA"/>
    <s v="SOI Investments"/>
    <x v="64"/>
    <x v="9"/>
    <x v="0"/>
  </r>
  <r>
    <x v="4"/>
    <x v="16"/>
    <x v="3"/>
    <s v="ON, GTA"/>
    <s v="SOI Investments"/>
    <x v="65"/>
    <x v="3"/>
    <x v="2"/>
  </r>
  <r>
    <x v="4"/>
    <x v="16"/>
    <x v="3"/>
    <s v="ON, GTA"/>
    <s v="SOI Investments"/>
    <x v="66"/>
    <x v="6"/>
    <x v="2"/>
  </r>
  <r>
    <x v="4"/>
    <x v="16"/>
    <x v="3"/>
    <s v="ON, GTA"/>
    <s v="SOI Investments"/>
    <x v="67"/>
    <x v="0"/>
    <x v="3"/>
  </r>
  <r>
    <x v="5"/>
    <x v="16"/>
    <x v="3"/>
    <s v="ON, GTA"/>
    <s v="SOI Investments"/>
    <x v="64"/>
    <x v="2"/>
    <x v="4"/>
  </r>
  <r>
    <x v="5"/>
    <x v="16"/>
    <x v="3"/>
    <s v="ON, GTA"/>
    <s v="SOI Investments"/>
    <x v="65"/>
    <x v="5"/>
    <x v="3"/>
  </r>
  <r>
    <x v="5"/>
    <x v="16"/>
    <x v="3"/>
    <s v="ON, GTA"/>
    <s v="SOI Investments"/>
    <x v="66"/>
    <x v="0"/>
    <x v="3"/>
  </r>
  <r>
    <x v="5"/>
    <x v="16"/>
    <x v="3"/>
    <s v="ON, GTA"/>
    <s v="SOI Investments"/>
    <x v="67"/>
    <x v="7"/>
    <x v="0"/>
  </r>
  <r>
    <x v="6"/>
    <x v="16"/>
    <x v="3"/>
    <s v="ON, GTA"/>
    <s v="SOI Investments"/>
    <x v="64"/>
    <x v="8"/>
    <x v="2"/>
  </r>
  <r>
    <x v="6"/>
    <x v="16"/>
    <x v="3"/>
    <s v="ON, GTA"/>
    <s v="SOI Investments"/>
    <x v="65"/>
    <x v="3"/>
    <x v="2"/>
  </r>
  <r>
    <x v="6"/>
    <x v="16"/>
    <x v="3"/>
    <s v="ON, GTA"/>
    <s v="SOI Investments"/>
    <x v="66"/>
    <x v="0"/>
    <x v="3"/>
  </r>
  <r>
    <x v="6"/>
    <x v="16"/>
    <x v="3"/>
    <s v="ON, GTA"/>
    <s v="SOI Investments"/>
    <x v="67"/>
    <x v="0"/>
    <x v="2"/>
  </r>
  <r>
    <x v="7"/>
    <x v="16"/>
    <x v="3"/>
    <s v="ON, GTA"/>
    <s v="SOI Investments"/>
    <x v="64"/>
    <x v="6"/>
    <x v="4"/>
  </r>
  <r>
    <x v="7"/>
    <x v="16"/>
    <x v="3"/>
    <s v="ON, GTA"/>
    <s v="SOI Investments"/>
    <x v="65"/>
    <x v="3"/>
    <x v="3"/>
  </r>
  <r>
    <x v="7"/>
    <x v="16"/>
    <x v="3"/>
    <s v="ON, GTA"/>
    <s v="SOI Investments"/>
    <x v="66"/>
    <x v="1"/>
    <x v="4"/>
  </r>
  <r>
    <x v="7"/>
    <x v="16"/>
    <x v="3"/>
    <s v="ON, GTA"/>
    <s v="SOI Investments"/>
    <x v="67"/>
    <x v="3"/>
    <x v="3"/>
  </r>
  <r>
    <x v="8"/>
    <x v="16"/>
    <x v="3"/>
    <s v="ON, GTA"/>
    <s v="SOI Investments"/>
    <x v="64"/>
    <x v="4"/>
    <x v="4"/>
  </r>
  <r>
    <x v="8"/>
    <x v="16"/>
    <x v="3"/>
    <s v="ON, GTA"/>
    <s v="SOI Investments"/>
    <x v="65"/>
    <x v="2"/>
    <x v="3"/>
  </r>
  <r>
    <x v="8"/>
    <x v="16"/>
    <x v="3"/>
    <s v="ON, GTA"/>
    <s v="SOI Investments"/>
    <x v="66"/>
    <x v="3"/>
    <x v="4"/>
  </r>
  <r>
    <x v="8"/>
    <x v="16"/>
    <x v="3"/>
    <s v="ON, GTA"/>
    <s v="SOI Investments"/>
    <x v="67"/>
    <x v="1"/>
    <x v="3"/>
  </r>
  <r>
    <x v="9"/>
    <x v="16"/>
    <x v="3"/>
    <s v="ON, GTA"/>
    <s v="SOI Investments"/>
    <x v="64"/>
    <x v="6"/>
    <x v="4"/>
  </r>
  <r>
    <x v="9"/>
    <x v="16"/>
    <x v="3"/>
    <s v="ON, GTA"/>
    <s v="SOI Investments"/>
    <x v="65"/>
    <x v="7"/>
    <x v="4"/>
  </r>
  <r>
    <x v="9"/>
    <x v="16"/>
    <x v="3"/>
    <s v="ON, GTA"/>
    <s v="SOI Investments"/>
    <x v="66"/>
    <x v="7"/>
    <x v="4"/>
  </r>
  <r>
    <x v="9"/>
    <x v="16"/>
    <x v="3"/>
    <s v="ON, GTA"/>
    <s v="SOI Investments"/>
    <x v="67"/>
    <x v="0"/>
    <x v="3"/>
  </r>
  <r>
    <x v="10"/>
    <x v="16"/>
    <x v="3"/>
    <s v="ON, GTA"/>
    <s v="SOI Investments"/>
    <x v="64"/>
    <x v="8"/>
    <x v="4"/>
  </r>
  <r>
    <x v="10"/>
    <x v="16"/>
    <x v="3"/>
    <s v="ON, GTA"/>
    <s v="SOI Investments"/>
    <x v="65"/>
    <x v="0"/>
    <x v="4"/>
  </r>
  <r>
    <x v="10"/>
    <x v="16"/>
    <x v="3"/>
    <s v="ON, GTA"/>
    <s v="SOI Investments"/>
    <x v="66"/>
    <x v="2"/>
    <x v="4"/>
  </r>
  <r>
    <x v="10"/>
    <x v="16"/>
    <x v="3"/>
    <s v="ON, GTA"/>
    <s v="SOI Investments"/>
    <x v="67"/>
    <x v="5"/>
    <x v="4"/>
  </r>
  <r>
    <x v="11"/>
    <x v="16"/>
    <x v="3"/>
    <s v="ON, GTA"/>
    <s v="SOI Investments"/>
    <x v="64"/>
    <x v="1"/>
    <x v="4"/>
  </r>
  <r>
    <x v="11"/>
    <x v="16"/>
    <x v="3"/>
    <s v="ON, GTA"/>
    <s v="SOI Investments"/>
    <x v="65"/>
    <x v="3"/>
    <x v="4"/>
  </r>
  <r>
    <x v="11"/>
    <x v="16"/>
    <x v="3"/>
    <s v="ON, GTA"/>
    <s v="SOI Investments"/>
    <x v="66"/>
    <x v="3"/>
    <x v="5"/>
  </r>
  <r>
    <x v="11"/>
    <x v="16"/>
    <x v="3"/>
    <s v="ON, GTA"/>
    <s v="SOI Investments"/>
    <x v="67"/>
    <x v="0"/>
    <x v="3"/>
  </r>
  <r>
    <x v="0"/>
    <x v="17"/>
    <x v="2"/>
    <s v="NB"/>
    <s v="Vericon Industrial"/>
    <x v="68"/>
    <x v="9"/>
    <x v="1"/>
  </r>
  <r>
    <x v="0"/>
    <x v="17"/>
    <x v="2"/>
    <s v="NB"/>
    <s v="Vericon Industrial"/>
    <x v="69"/>
    <x v="0"/>
    <x v="0"/>
  </r>
  <r>
    <x v="0"/>
    <x v="17"/>
    <x v="2"/>
    <s v="NB"/>
    <s v="Vericon Industrial"/>
    <x v="70"/>
    <x v="8"/>
    <x v="1"/>
  </r>
  <r>
    <x v="0"/>
    <x v="17"/>
    <x v="2"/>
    <s v="NB"/>
    <s v="Vericon Industrial"/>
    <x v="71"/>
    <x v="5"/>
    <x v="0"/>
  </r>
  <r>
    <x v="1"/>
    <x v="17"/>
    <x v="2"/>
    <s v="NB"/>
    <s v="Vericon Industrial"/>
    <x v="68"/>
    <x v="2"/>
    <x v="1"/>
  </r>
  <r>
    <x v="1"/>
    <x v="17"/>
    <x v="2"/>
    <s v="NB"/>
    <s v="Vericon Industrial"/>
    <x v="69"/>
    <x v="3"/>
    <x v="0"/>
  </r>
  <r>
    <x v="1"/>
    <x v="17"/>
    <x v="2"/>
    <s v="NB"/>
    <s v="Vericon Industrial"/>
    <x v="70"/>
    <x v="1"/>
    <x v="1"/>
  </r>
  <r>
    <x v="1"/>
    <x v="17"/>
    <x v="2"/>
    <s v="NB"/>
    <s v="Vericon Industrial"/>
    <x v="71"/>
    <x v="3"/>
    <x v="0"/>
  </r>
  <r>
    <x v="2"/>
    <x v="17"/>
    <x v="2"/>
    <s v="NB"/>
    <s v="Vericon Industrial"/>
    <x v="68"/>
    <x v="5"/>
    <x v="2"/>
  </r>
  <r>
    <x v="2"/>
    <x v="17"/>
    <x v="2"/>
    <s v="NB"/>
    <s v="Vericon Industrial"/>
    <x v="69"/>
    <x v="2"/>
    <x v="0"/>
  </r>
  <r>
    <x v="2"/>
    <x v="17"/>
    <x v="2"/>
    <s v="NB"/>
    <s v="Vericon Industrial"/>
    <x v="70"/>
    <x v="0"/>
    <x v="0"/>
  </r>
  <r>
    <x v="2"/>
    <x v="17"/>
    <x v="2"/>
    <s v="NB"/>
    <s v="Vericon Industrial"/>
    <x v="71"/>
    <x v="0"/>
    <x v="3"/>
  </r>
  <r>
    <x v="3"/>
    <x v="17"/>
    <x v="2"/>
    <s v="NB"/>
    <s v="Vericon Industrial"/>
    <x v="68"/>
    <x v="0"/>
    <x v="0"/>
  </r>
  <r>
    <x v="3"/>
    <x v="17"/>
    <x v="2"/>
    <s v="NB"/>
    <s v="Vericon Industrial"/>
    <x v="69"/>
    <x v="8"/>
    <x v="2"/>
  </r>
  <r>
    <x v="3"/>
    <x v="17"/>
    <x v="2"/>
    <s v="NB"/>
    <s v="Vericon Industrial"/>
    <x v="70"/>
    <x v="1"/>
    <x v="2"/>
  </r>
  <r>
    <x v="3"/>
    <x v="17"/>
    <x v="2"/>
    <s v="NB"/>
    <s v="Vericon Industrial"/>
    <x v="71"/>
    <x v="6"/>
    <x v="3"/>
  </r>
  <r>
    <x v="4"/>
    <x v="17"/>
    <x v="2"/>
    <s v="NB"/>
    <s v="Vericon Industrial"/>
    <x v="68"/>
    <x v="2"/>
    <x v="0"/>
  </r>
  <r>
    <x v="4"/>
    <x v="17"/>
    <x v="2"/>
    <s v="NB"/>
    <s v="Vericon Industrial"/>
    <x v="69"/>
    <x v="5"/>
    <x v="3"/>
  </r>
  <r>
    <x v="4"/>
    <x v="17"/>
    <x v="2"/>
    <s v="NB"/>
    <s v="Vericon Industrial"/>
    <x v="70"/>
    <x v="5"/>
    <x v="3"/>
  </r>
  <r>
    <x v="4"/>
    <x v="17"/>
    <x v="2"/>
    <s v="NB"/>
    <s v="Vericon Industrial"/>
    <x v="71"/>
    <x v="3"/>
    <x v="0"/>
  </r>
  <r>
    <x v="5"/>
    <x v="17"/>
    <x v="2"/>
    <s v="NB"/>
    <s v="Vericon Industrial"/>
    <x v="68"/>
    <x v="3"/>
    <x v="3"/>
  </r>
  <r>
    <x v="5"/>
    <x v="17"/>
    <x v="2"/>
    <s v="NB"/>
    <s v="Vericon Industrial"/>
    <x v="69"/>
    <x v="5"/>
    <x v="3"/>
  </r>
  <r>
    <x v="5"/>
    <x v="17"/>
    <x v="2"/>
    <s v="NB"/>
    <s v="Vericon Industrial"/>
    <x v="70"/>
    <x v="7"/>
    <x v="2"/>
  </r>
  <r>
    <x v="5"/>
    <x v="17"/>
    <x v="2"/>
    <s v="NB"/>
    <s v="Vericon Industrial"/>
    <x v="71"/>
    <x v="0"/>
    <x v="2"/>
  </r>
  <r>
    <x v="6"/>
    <x v="17"/>
    <x v="2"/>
    <s v="NB"/>
    <s v="Vericon Industrial"/>
    <x v="68"/>
    <x v="2"/>
    <x v="2"/>
  </r>
  <r>
    <x v="6"/>
    <x v="17"/>
    <x v="2"/>
    <s v="NB"/>
    <s v="Vericon Industrial"/>
    <x v="69"/>
    <x v="3"/>
    <x v="3"/>
  </r>
  <r>
    <x v="6"/>
    <x v="17"/>
    <x v="2"/>
    <s v="NB"/>
    <s v="Vericon Industrial"/>
    <x v="70"/>
    <x v="5"/>
    <x v="3"/>
  </r>
  <r>
    <x v="6"/>
    <x v="17"/>
    <x v="2"/>
    <s v="NB"/>
    <s v="Vericon Industrial"/>
    <x v="71"/>
    <x v="0"/>
    <x v="2"/>
  </r>
  <r>
    <x v="7"/>
    <x v="17"/>
    <x v="2"/>
    <s v="NB"/>
    <s v="Vericon Industrial"/>
    <x v="68"/>
    <x v="5"/>
    <x v="3"/>
  </r>
  <r>
    <x v="7"/>
    <x v="17"/>
    <x v="2"/>
    <s v="NB"/>
    <s v="Vericon Industrial"/>
    <x v="69"/>
    <x v="0"/>
    <x v="5"/>
  </r>
  <r>
    <x v="7"/>
    <x v="17"/>
    <x v="2"/>
    <s v="NB"/>
    <s v="Vericon Industrial"/>
    <x v="70"/>
    <x v="3"/>
    <x v="3"/>
  </r>
  <r>
    <x v="7"/>
    <x v="17"/>
    <x v="2"/>
    <s v="NB"/>
    <s v="Vericon Industrial"/>
    <x v="71"/>
    <x v="5"/>
    <x v="5"/>
  </r>
  <r>
    <x v="8"/>
    <x v="17"/>
    <x v="2"/>
    <s v="NB"/>
    <s v="Vericon Industrial"/>
    <x v="68"/>
    <x v="2"/>
    <x v="3"/>
  </r>
  <r>
    <x v="8"/>
    <x v="17"/>
    <x v="2"/>
    <s v="NB"/>
    <s v="Vericon Industrial"/>
    <x v="69"/>
    <x v="1"/>
    <x v="0"/>
  </r>
  <r>
    <x v="8"/>
    <x v="17"/>
    <x v="2"/>
    <s v="NB"/>
    <s v="Vericon Industrial"/>
    <x v="70"/>
    <x v="3"/>
    <x v="5"/>
  </r>
  <r>
    <x v="8"/>
    <x v="17"/>
    <x v="2"/>
    <s v="NB"/>
    <s v="Vericon Industrial"/>
    <x v="71"/>
    <x v="0"/>
    <x v="5"/>
  </r>
  <r>
    <x v="9"/>
    <x v="17"/>
    <x v="2"/>
    <s v="NB"/>
    <s v="Vericon Industrial"/>
    <x v="68"/>
    <x v="9"/>
    <x v="5"/>
  </r>
  <r>
    <x v="9"/>
    <x v="17"/>
    <x v="2"/>
    <s v="NB"/>
    <s v="Vericon Industrial"/>
    <x v="69"/>
    <x v="0"/>
    <x v="5"/>
  </r>
  <r>
    <x v="9"/>
    <x v="17"/>
    <x v="2"/>
    <s v="NB"/>
    <s v="Vericon Industrial"/>
    <x v="70"/>
    <x v="0"/>
    <x v="5"/>
  </r>
  <r>
    <x v="9"/>
    <x v="17"/>
    <x v="2"/>
    <s v="NB"/>
    <s v="Vericon Industrial"/>
    <x v="71"/>
    <x v="7"/>
    <x v="5"/>
  </r>
  <r>
    <x v="10"/>
    <x v="17"/>
    <x v="2"/>
    <s v="NB"/>
    <s v="Vericon Industrial"/>
    <x v="68"/>
    <x v="2"/>
    <x v="4"/>
  </r>
  <r>
    <x v="10"/>
    <x v="17"/>
    <x v="2"/>
    <s v="NB"/>
    <s v="Vericon Industrial"/>
    <x v="69"/>
    <x v="8"/>
    <x v="5"/>
  </r>
  <r>
    <x v="10"/>
    <x v="17"/>
    <x v="2"/>
    <s v="NB"/>
    <s v="Vericon Industrial"/>
    <x v="70"/>
    <x v="1"/>
    <x v="5"/>
  </r>
  <r>
    <x v="10"/>
    <x v="17"/>
    <x v="2"/>
    <s v="NB"/>
    <s v="Vericon Industrial"/>
    <x v="71"/>
    <x v="5"/>
    <x v="4"/>
  </r>
  <r>
    <x v="11"/>
    <x v="17"/>
    <x v="2"/>
    <s v="NB"/>
    <s v="Vericon Industrial"/>
    <x v="68"/>
    <x v="0"/>
    <x v="4"/>
  </r>
  <r>
    <x v="11"/>
    <x v="17"/>
    <x v="2"/>
    <s v="NB"/>
    <s v="Vericon Industrial"/>
    <x v="69"/>
    <x v="0"/>
    <x v="4"/>
  </r>
  <r>
    <x v="11"/>
    <x v="17"/>
    <x v="2"/>
    <s v="NB"/>
    <s v="Vericon Industrial"/>
    <x v="70"/>
    <x v="0"/>
    <x v="4"/>
  </r>
  <r>
    <x v="11"/>
    <x v="17"/>
    <x v="2"/>
    <s v="NB"/>
    <s v="Vericon Industrial"/>
    <x v="71"/>
    <x v="1"/>
    <x v="4"/>
  </r>
  <r>
    <x v="0"/>
    <x v="18"/>
    <x v="3"/>
    <s v="ON, Ottawa"/>
    <s v="Crystal Incorprated"/>
    <x v="72"/>
    <x v="3"/>
    <x v="0"/>
  </r>
  <r>
    <x v="0"/>
    <x v="18"/>
    <x v="3"/>
    <s v="ON, Ottawa"/>
    <s v="Crystal Incorprated"/>
    <x v="73"/>
    <x v="8"/>
    <x v="0"/>
  </r>
  <r>
    <x v="0"/>
    <x v="18"/>
    <x v="3"/>
    <s v="ON, Ottawa"/>
    <s v="Crystal Incorprated"/>
    <x v="74"/>
    <x v="0"/>
    <x v="0"/>
  </r>
  <r>
    <x v="0"/>
    <x v="18"/>
    <x v="3"/>
    <s v="ON, Ottawa"/>
    <s v="Crystal Incorprated"/>
    <x v="75"/>
    <x v="6"/>
    <x v="0"/>
  </r>
  <r>
    <x v="1"/>
    <x v="18"/>
    <x v="3"/>
    <s v="ON, Ottawa"/>
    <s v="Crystal Incorprated"/>
    <x v="72"/>
    <x v="3"/>
    <x v="0"/>
  </r>
  <r>
    <x v="1"/>
    <x v="18"/>
    <x v="3"/>
    <s v="ON, Ottawa"/>
    <s v="Crystal Incorprated"/>
    <x v="73"/>
    <x v="4"/>
    <x v="0"/>
  </r>
  <r>
    <x v="1"/>
    <x v="18"/>
    <x v="3"/>
    <s v="ON, Ottawa"/>
    <s v="Crystal Incorprated"/>
    <x v="74"/>
    <x v="5"/>
    <x v="1"/>
  </r>
  <r>
    <x v="1"/>
    <x v="18"/>
    <x v="3"/>
    <s v="ON, Ottawa"/>
    <s v="Crystal Incorprated"/>
    <x v="75"/>
    <x v="0"/>
    <x v="0"/>
  </r>
  <r>
    <x v="2"/>
    <x v="18"/>
    <x v="3"/>
    <s v="ON, Ottawa"/>
    <s v="Crystal Incorprated"/>
    <x v="72"/>
    <x v="6"/>
    <x v="3"/>
  </r>
  <r>
    <x v="2"/>
    <x v="18"/>
    <x v="3"/>
    <s v="ON, Ottawa"/>
    <s v="Crystal Incorprated"/>
    <x v="73"/>
    <x v="3"/>
    <x v="0"/>
  </r>
  <r>
    <x v="2"/>
    <x v="18"/>
    <x v="3"/>
    <s v="ON, Ottawa"/>
    <s v="Crystal Incorprated"/>
    <x v="74"/>
    <x v="8"/>
    <x v="2"/>
  </r>
  <r>
    <x v="2"/>
    <x v="18"/>
    <x v="3"/>
    <s v="ON, Ottawa"/>
    <s v="Crystal Incorprated"/>
    <x v="75"/>
    <x v="4"/>
    <x v="0"/>
  </r>
  <r>
    <x v="3"/>
    <x v="18"/>
    <x v="3"/>
    <s v="ON, Ottawa"/>
    <s v="Crystal Incorprated"/>
    <x v="72"/>
    <x v="1"/>
    <x v="2"/>
  </r>
  <r>
    <x v="3"/>
    <x v="18"/>
    <x v="3"/>
    <s v="ON, Ottawa"/>
    <s v="Crystal Incorprated"/>
    <x v="73"/>
    <x v="0"/>
    <x v="0"/>
  </r>
  <r>
    <x v="3"/>
    <x v="18"/>
    <x v="3"/>
    <s v="ON, Ottawa"/>
    <s v="Crystal Incorprated"/>
    <x v="74"/>
    <x v="5"/>
    <x v="2"/>
  </r>
  <r>
    <x v="3"/>
    <x v="18"/>
    <x v="3"/>
    <s v="ON, Ottawa"/>
    <s v="Crystal Incorprated"/>
    <x v="75"/>
    <x v="7"/>
    <x v="3"/>
  </r>
  <r>
    <x v="4"/>
    <x v="18"/>
    <x v="3"/>
    <s v="ON, Ottawa"/>
    <s v="Crystal Incorprated"/>
    <x v="72"/>
    <x v="0"/>
    <x v="3"/>
  </r>
  <r>
    <x v="4"/>
    <x v="18"/>
    <x v="3"/>
    <s v="ON, Ottawa"/>
    <s v="Crystal Incorprated"/>
    <x v="73"/>
    <x v="5"/>
    <x v="3"/>
  </r>
  <r>
    <x v="4"/>
    <x v="18"/>
    <x v="3"/>
    <s v="ON, Ottawa"/>
    <s v="Crystal Incorprated"/>
    <x v="74"/>
    <x v="0"/>
    <x v="3"/>
  </r>
  <r>
    <x v="4"/>
    <x v="18"/>
    <x v="3"/>
    <s v="ON, Ottawa"/>
    <s v="Crystal Incorprated"/>
    <x v="75"/>
    <x v="5"/>
    <x v="0"/>
  </r>
  <r>
    <x v="5"/>
    <x v="18"/>
    <x v="3"/>
    <s v="ON, Ottawa"/>
    <s v="Crystal Incorprated"/>
    <x v="72"/>
    <x v="7"/>
    <x v="2"/>
  </r>
  <r>
    <x v="5"/>
    <x v="18"/>
    <x v="3"/>
    <s v="ON, Ottawa"/>
    <s v="Crystal Incorprated"/>
    <x v="73"/>
    <x v="0"/>
    <x v="3"/>
  </r>
  <r>
    <x v="5"/>
    <x v="18"/>
    <x v="3"/>
    <s v="ON, Ottawa"/>
    <s v="Crystal Incorprated"/>
    <x v="74"/>
    <x v="5"/>
    <x v="2"/>
  </r>
  <r>
    <x v="5"/>
    <x v="18"/>
    <x v="3"/>
    <s v="ON, Ottawa"/>
    <s v="Crystal Incorprated"/>
    <x v="75"/>
    <x v="3"/>
    <x v="2"/>
  </r>
  <r>
    <x v="6"/>
    <x v="18"/>
    <x v="3"/>
    <s v="ON, Ottawa"/>
    <s v="Crystal Incorprated"/>
    <x v="72"/>
    <x v="4"/>
    <x v="3"/>
  </r>
  <r>
    <x v="6"/>
    <x v="18"/>
    <x v="3"/>
    <s v="ON, Ottawa"/>
    <s v="Crystal Incorprated"/>
    <x v="73"/>
    <x v="8"/>
    <x v="4"/>
  </r>
  <r>
    <x v="6"/>
    <x v="18"/>
    <x v="3"/>
    <s v="ON, Ottawa"/>
    <s v="Crystal Incorprated"/>
    <x v="74"/>
    <x v="1"/>
    <x v="2"/>
  </r>
  <r>
    <x v="6"/>
    <x v="18"/>
    <x v="3"/>
    <s v="ON, Ottawa"/>
    <s v="Crystal Incorprated"/>
    <x v="75"/>
    <x v="9"/>
    <x v="4"/>
  </r>
  <r>
    <x v="7"/>
    <x v="18"/>
    <x v="3"/>
    <s v="ON, Ottawa"/>
    <s v="Crystal Incorprated"/>
    <x v="72"/>
    <x v="9"/>
    <x v="4"/>
  </r>
  <r>
    <x v="7"/>
    <x v="18"/>
    <x v="3"/>
    <s v="ON, Ottawa"/>
    <s v="Crystal Incorprated"/>
    <x v="73"/>
    <x v="5"/>
    <x v="4"/>
  </r>
  <r>
    <x v="7"/>
    <x v="18"/>
    <x v="3"/>
    <s v="ON, Ottawa"/>
    <s v="Crystal Incorprated"/>
    <x v="74"/>
    <x v="5"/>
    <x v="4"/>
  </r>
  <r>
    <x v="7"/>
    <x v="18"/>
    <x v="3"/>
    <s v="ON, Ottawa"/>
    <s v="Crystal Incorprated"/>
    <x v="75"/>
    <x v="4"/>
    <x v="4"/>
  </r>
  <r>
    <x v="8"/>
    <x v="18"/>
    <x v="3"/>
    <s v="ON, Ottawa"/>
    <s v="Crystal Incorprated"/>
    <x v="72"/>
    <x v="3"/>
    <x v="4"/>
  </r>
  <r>
    <x v="8"/>
    <x v="18"/>
    <x v="3"/>
    <s v="ON, Ottawa"/>
    <s v="Crystal Incorprated"/>
    <x v="73"/>
    <x v="5"/>
    <x v="3"/>
  </r>
  <r>
    <x v="8"/>
    <x v="18"/>
    <x v="3"/>
    <s v="ON, Ottawa"/>
    <s v="Crystal Incorprated"/>
    <x v="74"/>
    <x v="7"/>
    <x v="4"/>
  </r>
  <r>
    <x v="8"/>
    <x v="18"/>
    <x v="3"/>
    <s v="ON, Ottawa"/>
    <s v="Crystal Incorprated"/>
    <x v="75"/>
    <x v="0"/>
    <x v="5"/>
  </r>
  <r>
    <x v="9"/>
    <x v="18"/>
    <x v="3"/>
    <s v="ON, Ottawa"/>
    <s v="Crystal Incorprated"/>
    <x v="72"/>
    <x v="0"/>
    <x v="4"/>
  </r>
  <r>
    <x v="9"/>
    <x v="18"/>
    <x v="3"/>
    <s v="ON, Ottawa"/>
    <s v="Crystal Incorprated"/>
    <x v="73"/>
    <x v="3"/>
    <x v="4"/>
  </r>
  <r>
    <x v="9"/>
    <x v="18"/>
    <x v="3"/>
    <s v="ON, Ottawa"/>
    <s v="Crystal Incorprated"/>
    <x v="74"/>
    <x v="5"/>
    <x v="4"/>
  </r>
  <r>
    <x v="9"/>
    <x v="18"/>
    <x v="3"/>
    <s v="ON, Ottawa"/>
    <s v="Crystal Incorprated"/>
    <x v="75"/>
    <x v="5"/>
    <x v="5"/>
  </r>
  <r>
    <x v="10"/>
    <x v="18"/>
    <x v="3"/>
    <s v="ON, Ottawa"/>
    <s v="Crystal Incorprated"/>
    <x v="72"/>
    <x v="0"/>
    <x v="4"/>
  </r>
  <r>
    <x v="10"/>
    <x v="18"/>
    <x v="3"/>
    <s v="ON, Ottawa"/>
    <s v="Crystal Incorprated"/>
    <x v="73"/>
    <x v="0"/>
    <x v="4"/>
  </r>
  <r>
    <x v="10"/>
    <x v="18"/>
    <x v="3"/>
    <s v="ON, Ottawa"/>
    <s v="Crystal Incorprated"/>
    <x v="74"/>
    <x v="0"/>
    <x v="3"/>
  </r>
  <r>
    <x v="10"/>
    <x v="18"/>
    <x v="3"/>
    <s v="ON, Ottawa"/>
    <s v="Crystal Incorprated"/>
    <x v="75"/>
    <x v="1"/>
    <x v="5"/>
  </r>
  <r>
    <x v="11"/>
    <x v="18"/>
    <x v="3"/>
    <s v="ON, Ottawa"/>
    <s v="Crystal Incorprated"/>
    <x v="72"/>
    <x v="8"/>
    <x v="4"/>
  </r>
  <r>
    <x v="11"/>
    <x v="18"/>
    <x v="3"/>
    <s v="ON, Ottawa"/>
    <s v="Crystal Incorprated"/>
    <x v="73"/>
    <x v="1"/>
    <x v="5"/>
  </r>
  <r>
    <x v="11"/>
    <x v="18"/>
    <x v="3"/>
    <s v="ON, Ottawa"/>
    <s v="Crystal Incorprated"/>
    <x v="74"/>
    <x v="1"/>
    <x v="4"/>
  </r>
  <r>
    <x v="11"/>
    <x v="18"/>
    <x v="3"/>
    <s v="ON, Ottawa"/>
    <s v="Crystal Incorprated"/>
    <x v="75"/>
    <x v="4"/>
    <x v="3"/>
  </r>
  <r>
    <x v="0"/>
    <x v="19"/>
    <x v="3"/>
    <s v="ON, South"/>
    <s v="Horizons"/>
    <x v="76"/>
    <x v="6"/>
    <x v="0"/>
  </r>
  <r>
    <x v="0"/>
    <x v="19"/>
    <x v="3"/>
    <s v="ON, South"/>
    <s v="Horizons"/>
    <x v="77"/>
    <x v="9"/>
    <x v="1"/>
  </r>
  <r>
    <x v="0"/>
    <x v="19"/>
    <x v="3"/>
    <s v="ON, South"/>
    <s v="Horizons"/>
    <x v="78"/>
    <x v="3"/>
    <x v="0"/>
  </r>
  <r>
    <x v="0"/>
    <x v="19"/>
    <x v="3"/>
    <s v="ON, South"/>
    <s v="Horizons"/>
    <x v="79"/>
    <x v="2"/>
    <x v="1"/>
  </r>
  <r>
    <x v="1"/>
    <x v="19"/>
    <x v="3"/>
    <s v="ON, South"/>
    <s v="Horizons"/>
    <x v="76"/>
    <x v="5"/>
    <x v="0"/>
  </r>
  <r>
    <x v="1"/>
    <x v="19"/>
    <x v="3"/>
    <s v="ON, South"/>
    <s v="Horizons"/>
    <x v="77"/>
    <x v="0"/>
    <x v="1"/>
  </r>
  <r>
    <x v="1"/>
    <x v="19"/>
    <x v="3"/>
    <s v="ON, South"/>
    <s v="Horizons"/>
    <x v="78"/>
    <x v="4"/>
    <x v="0"/>
  </r>
  <r>
    <x v="1"/>
    <x v="19"/>
    <x v="3"/>
    <s v="ON, South"/>
    <s v="Horizons"/>
    <x v="79"/>
    <x v="5"/>
    <x v="1"/>
  </r>
  <r>
    <x v="2"/>
    <x v="19"/>
    <x v="3"/>
    <s v="ON, South"/>
    <s v="Horizons"/>
    <x v="76"/>
    <x v="8"/>
    <x v="0"/>
  </r>
  <r>
    <x v="2"/>
    <x v="19"/>
    <x v="3"/>
    <s v="ON, South"/>
    <s v="Horizons"/>
    <x v="77"/>
    <x v="5"/>
    <x v="0"/>
  </r>
  <r>
    <x v="2"/>
    <x v="19"/>
    <x v="3"/>
    <s v="ON, South"/>
    <s v="Horizons"/>
    <x v="78"/>
    <x v="8"/>
    <x v="3"/>
  </r>
  <r>
    <x v="2"/>
    <x v="19"/>
    <x v="3"/>
    <s v="ON, South"/>
    <s v="Horizons"/>
    <x v="79"/>
    <x v="0"/>
    <x v="3"/>
  </r>
  <r>
    <x v="3"/>
    <x v="19"/>
    <x v="3"/>
    <s v="ON, South"/>
    <s v="Horizons"/>
    <x v="76"/>
    <x v="1"/>
    <x v="2"/>
  </r>
  <r>
    <x v="3"/>
    <x v="19"/>
    <x v="3"/>
    <s v="ON, South"/>
    <s v="Horizons"/>
    <x v="77"/>
    <x v="3"/>
    <x v="3"/>
  </r>
  <r>
    <x v="3"/>
    <x v="19"/>
    <x v="3"/>
    <s v="ON, South"/>
    <s v="Horizons"/>
    <x v="78"/>
    <x v="0"/>
    <x v="0"/>
  </r>
  <r>
    <x v="3"/>
    <x v="19"/>
    <x v="3"/>
    <s v="ON, South"/>
    <s v="Horizons"/>
    <x v="79"/>
    <x v="0"/>
    <x v="3"/>
  </r>
  <r>
    <x v="4"/>
    <x v="19"/>
    <x v="3"/>
    <s v="ON, South"/>
    <s v="Horizons"/>
    <x v="76"/>
    <x v="0"/>
    <x v="0"/>
  </r>
  <r>
    <x v="4"/>
    <x v="19"/>
    <x v="3"/>
    <s v="ON, South"/>
    <s v="Horizons"/>
    <x v="77"/>
    <x v="4"/>
    <x v="0"/>
  </r>
  <r>
    <x v="4"/>
    <x v="19"/>
    <x v="3"/>
    <s v="ON, South"/>
    <s v="Horizons"/>
    <x v="78"/>
    <x v="5"/>
    <x v="3"/>
  </r>
  <r>
    <x v="4"/>
    <x v="19"/>
    <x v="3"/>
    <s v="ON, South"/>
    <s v="Horizons"/>
    <x v="79"/>
    <x v="0"/>
    <x v="2"/>
  </r>
  <r>
    <x v="5"/>
    <x v="19"/>
    <x v="3"/>
    <s v="ON, South"/>
    <s v="Horizons"/>
    <x v="76"/>
    <x v="0"/>
    <x v="3"/>
  </r>
  <r>
    <x v="5"/>
    <x v="19"/>
    <x v="3"/>
    <s v="ON, South"/>
    <s v="Horizons"/>
    <x v="77"/>
    <x v="8"/>
    <x v="2"/>
  </r>
  <r>
    <x v="5"/>
    <x v="19"/>
    <x v="3"/>
    <s v="ON, South"/>
    <s v="Horizons"/>
    <x v="78"/>
    <x v="1"/>
    <x v="2"/>
  </r>
  <r>
    <x v="5"/>
    <x v="19"/>
    <x v="3"/>
    <s v="ON, South"/>
    <s v="Horizons"/>
    <x v="79"/>
    <x v="6"/>
    <x v="0"/>
  </r>
  <r>
    <x v="6"/>
    <x v="19"/>
    <x v="3"/>
    <s v="ON, South"/>
    <s v="Horizons"/>
    <x v="76"/>
    <x v="0"/>
    <x v="2"/>
  </r>
  <r>
    <x v="6"/>
    <x v="19"/>
    <x v="3"/>
    <s v="ON, South"/>
    <s v="Horizons"/>
    <x v="77"/>
    <x v="4"/>
    <x v="3"/>
  </r>
  <r>
    <x v="6"/>
    <x v="19"/>
    <x v="3"/>
    <s v="ON, South"/>
    <s v="Horizons"/>
    <x v="78"/>
    <x v="0"/>
    <x v="2"/>
  </r>
  <r>
    <x v="6"/>
    <x v="19"/>
    <x v="3"/>
    <s v="ON, South"/>
    <s v="Horizons"/>
    <x v="79"/>
    <x v="7"/>
    <x v="4"/>
  </r>
  <r>
    <x v="7"/>
    <x v="19"/>
    <x v="3"/>
    <s v="ON, South"/>
    <s v="Horizons"/>
    <x v="76"/>
    <x v="7"/>
    <x v="4"/>
  </r>
  <r>
    <x v="7"/>
    <x v="19"/>
    <x v="3"/>
    <s v="ON, South"/>
    <s v="Horizons"/>
    <x v="77"/>
    <x v="0"/>
    <x v="4"/>
  </r>
  <r>
    <x v="7"/>
    <x v="19"/>
    <x v="3"/>
    <s v="ON, South"/>
    <s v="Horizons"/>
    <x v="78"/>
    <x v="4"/>
    <x v="4"/>
  </r>
  <r>
    <x v="7"/>
    <x v="19"/>
    <x v="3"/>
    <s v="ON, South"/>
    <s v="Horizons"/>
    <x v="79"/>
    <x v="0"/>
    <x v="4"/>
  </r>
  <r>
    <x v="8"/>
    <x v="19"/>
    <x v="3"/>
    <s v="ON, South"/>
    <s v="Horizons"/>
    <x v="76"/>
    <x v="5"/>
    <x v="4"/>
  </r>
  <r>
    <x v="8"/>
    <x v="19"/>
    <x v="3"/>
    <s v="ON, South"/>
    <s v="Horizons"/>
    <x v="77"/>
    <x v="4"/>
    <x v="3"/>
  </r>
  <r>
    <x v="8"/>
    <x v="19"/>
    <x v="3"/>
    <s v="ON, South"/>
    <s v="Horizons"/>
    <x v="78"/>
    <x v="0"/>
    <x v="4"/>
  </r>
  <r>
    <x v="8"/>
    <x v="19"/>
    <x v="3"/>
    <s v="ON, South"/>
    <s v="Horizons"/>
    <x v="79"/>
    <x v="4"/>
    <x v="3"/>
  </r>
  <r>
    <x v="9"/>
    <x v="19"/>
    <x v="3"/>
    <s v="ON, South"/>
    <s v="Horizons"/>
    <x v="76"/>
    <x v="5"/>
    <x v="5"/>
  </r>
  <r>
    <x v="9"/>
    <x v="19"/>
    <x v="3"/>
    <s v="ON, South"/>
    <s v="Horizons"/>
    <x v="77"/>
    <x v="6"/>
    <x v="3"/>
  </r>
  <r>
    <x v="9"/>
    <x v="19"/>
    <x v="3"/>
    <s v="ON, South"/>
    <s v="Horizons"/>
    <x v="78"/>
    <x v="1"/>
    <x v="4"/>
  </r>
  <r>
    <x v="9"/>
    <x v="19"/>
    <x v="3"/>
    <s v="ON, South"/>
    <s v="Horizons"/>
    <x v="79"/>
    <x v="3"/>
    <x v="5"/>
  </r>
  <r>
    <x v="10"/>
    <x v="19"/>
    <x v="3"/>
    <s v="ON, South"/>
    <s v="Horizons"/>
    <x v="76"/>
    <x v="0"/>
    <x v="4"/>
  </r>
  <r>
    <x v="10"/>
    <x v="19"/>
    <x v="3"/>
    <s v="ON, South"/>
    <s v="Horizons"/>
    <x v="77"/>
    <x v="3"/>
    <x v="5"/>
  </r>
  <r>
    <x v="10"/>
    <x v="19"/>
    <x v="3"/>
    <s v="ON, South"/>
    <s v="Horizons"/>
    <x v="78"/>
    <x v="5"/>
    <x v="5"/>
  </r>
  <r>
    <x v="10"/>
    <x v="19"/>
    <x v="3"/>
    <s v="ON, South"/>
    <s v="Horizons"/>
    <x v="79"/>
    <x v="9"/>
    <x v="5"/>
  </r>
  <r>
    <x v="11"/>
    <x v="19"/>
    <x v="3"/>
    <s v="ON, South"/>
    <s v="Horizons"/>
    <x v="76"/>
    <x v="9"/>
    <x v="4"/>
  </r>
  <r>
    <x v="11"/>
    <x v="19"/>
    <x v="3"/>
    <s v="ON, South"/>
    <s v="Horizons"/>
    <x v="77"/>
    <x v="0"/>
    <x v="5"/>
  </r>
  <r>
    <x v="11"/>
    <x v="19"/>
    <x v="3"/>
    <s v="ON, South"/>
    <s v="Horizons"/>
    <x v="78"/>
    <x v="1"/>
    <x v="4"/>
  </r>
  <r>
    <x v="11"/>
    <x v="19"/>
    <x v="3"/>
    <s v="ON, South"/>
    <s v="Horizons"/>
    <x v="79"/>
    <x v="0"/>
    <x v="4"/>
  </r>
  <r>
    <x v="0"/>
    <x v="20"/>
    <x v="0"/>
    <s v="AB"/>
    <s v="Nova Instruments"/>
    <x v="80"/>
    <x v="0"/>
    <x v="0"/>
  </r>
  <r>
    <x v="0"/>
    <x v="20"/>
    <x v="0"/>
    <s v="AB"/>
    <s v="Nova Instruments"/>
    <x v="81"/>
    <x v="0"/>
    <x v="0"/>
  </r>
  <r>
    <x v="0"/>
    <x v="20"/>
    <x v="0"/>
    <s v="AB"/>
    <s v="Nova Instruments"/>
    <x v="82"/>
    <x v="5"/>
    <x v="1"/>
  </r>
  <r>
    <x v="0"/>
    <x v="20"/>
    <x v="0"/>
    <s v="AB"/>
    <s v="Nova Instruments"/>
    <x v="83"/>
    <x v="5"/>
    <x v="1"/>
  </r>
  <r>
    <x v="0"/>
    <x v="20"/>
    <x v="0"/>
    <s v="AB"/>
    <s v="Nova Instruments"/>
    <x v="84"/>
    <x v="4"/>
    <x v="0"/>
  </r>
  <r>
    <x v="1"/>
    <x v="20"/>
    <x v="0"/>
    <s v="AB"/>
    <s v="Nova Instruments"/>
    <x v="80"/>
    <x v="7"/>
    <x v="1"/>
  </r>
  <r>
    <x v="1"/>
    <x v="20"/>
    <x v="0"/>
    <s v="AB"/>
    <s v="Nova Instruments"/>
    <x v="81"/>
    <x v="8"/>
    <x v="1"/>
  </r>
  <r>
    <x v="1"/>
    <x v="20"/>
    <x v="0"/>
    <s v="AB"/>
    <s v="Nova Instruments"/>
    <x v="82"/>
    <x v="1"/>
    <x v="4"/>
  </r>
  <r>
    <x v="1"/>
    <x v="20"/>
    <x v="0"/>
    <s v="AB"/>
    <s v="Nova Instruments"/>
    <x v="83"/>
    <x v="8"/>
    <x v="1"/>
  </r>
  <r>
    <x v="1"/>
    <x v="20"/>
    <x v="0"/>
    <s v="AB"/>
    <s v="Nova Instruments"/>
    <x v="84"/>
    <x v="5"/>
    <x v="1"/>
  </r>
  <r>
    <x v="2"/>
    <x v="20"/>
    <x v="0"/>
    <s v="AB"/>
    <s v="Nova Instruments"/>
    <x v="80"/>
    <x v="5"/>
    <x v="0"/>
  </r>
  <r>
    <x v="2"/>
    <x v="20"/>
    <x v="0"/>
    <s v="AB"/>
    <s v="Nova Instruments"/>
    <x v="81"/>
    <x v="0"/>
    <x v="2"/>
  </r>
  <r>
    <x v="2"/>
    <x v="20"/>
    <x v="0"/>
    <s v="AB"/>
    <s v="Nova Instruments"/>
    <x v="82"/>
    <x v="0"/>
    <x v="0"/>
  </r>
  <r>
    <x v="2"/>
    <x v="20"/>
    <x v="0"/>
    <s v="AB"/>
    <s v="Nova Instruments"/>
    <x v="83"/>
    <x v="0"/>
    <x v="2"/>
  </r>
  <r>
    <x v="2"/>
    <x v="20"/>
    <x v="0"/>
    <s v="AB"/>
    <s v="Nova Instruments"/>
    <x v="84"/>
    <x v="1"/>
    <x v="2"/>
  </r>
  <r>
    <x v="3"/>
    <x v="20"/>
    <x v="0"/>
    <s v="AB"/>
    <s v="Nova Instruments"/>
    <x v="80"/>
    <x v="1"/>
    <x v="2"/>
  </r>
  <r>
    <x v="3"/>
    <x v="20"/>
    <x v="0"/>
    <s v="AB"/>
    <s v="Nova Instruments"/>
    <x v="81"/>
    <x v="5"/>
    <x v="2"/>
  </r>
  <r>
    <x v="3"/>
    <x v="20"/>
    <x v="0"/>
    <s v="AB"/>
    <s v="Nova Instruments"/>
    <x v="82"/>
    <x v="7"/>
    <x v="2"/>
  </r>
  <r>
    <x v="3"/>
    <x v="20"/>
    <x v="0"/>
    <s v="AB"/>
    <s v="Nova Instruments"/>
    <x v="83"/>
    <x v="0"/>
    <x v="0"/>
  </r>
  <r>
    <x v="3"/>
    <x v="20"/>
    <x v="0"/>
    <s v="AB"/>
    <s v="Nova Instruments"/>
    <x v="84"/>
    <x v="3"/>
    <x v="2"/>
  </r>
  <r>
    <x v="4"/>
    <x v="20"/>
    <x v="0"/>
    <s v="AB"/>
    <s v="Nova Instruments"/>
    <x v="80"/>
    <x v="0"/>
    <x v="2"/>
  </r>
  <r>
    <x v="4"/>
    <x v="20"/>
    <x v="0"/>
    <s v="AB"/>
    <s v="Nova Instruments"/>
    <x v="81"/>
    <x v="2"/>
    <x v="3"/>
  </r>
  <r>
    <x v="4"/>
    <x v="20"/>
    <x v="0"/>
    <s v="AB"/>
    <s v="Nova Instruments"/>
    <x v="82"/>
    <x v="0"/>
    <x v="3"/>
  </r>
  <r>
    <x v="4"/>
    <x v="20"/>
    <x v="0"/>
    <s v="AB"/>
    <s v="Nova Instruments"/>
    <x v="83"/>
    <x v="3"/>
    <x v="0"/>
  </r>
  <r>
    <x v="4"/>
    <x v="20"/>
    <x v="0"/>
    <s v="AB"/>
    <s v="Nova Instruments"/>
    <x v="84"/>
    <x v="1"/>
    <x v="3"/>
  </r>
  <r>
    <x v="5"/>
    <x v="20"/>
    <x v="0"/>
    <s v="AB"/>
    <s v="Nova Instruments"/>
    <x v="80"/>
    <x v="2"/>
    <x v="3"/>
  </r>
  <r>
    <x v="5"/>
    <x v="20"/>
    <x v="0"/>
    <s v="AB"/>
    <s v="Nova Instruments"/>
    <x v="81"/>
    <x v="3"/>
    <x v="4"/>
  </r>
  <r>
    <x v="5"/>
    <x v="20"/>
    <x v="0"/>
    <s v="AB"/>
    <s v="Nova Instruments"/>
    <x v="82"/>
    <x v="0"/>
    <x v="3"/>
  </r>
  <r>
    <x v="5"/>
    <x v="20"/>
    <x v="0"/>
    <s v="AB"/>
    <s v="Nova Instruments"/>
    <x v="83"/>
    <x v="0"/>
    <x v="2"/>
  </r>
  <r>
    <x v="5"/>
    <x v="20"/>
    <x v="0"/>
    <s v="AB"/>
    <s v="Nova Instruments"/>
    <x v="84"/>
    <x v="0"/>
    <x v="3"/>
  </r>
  <r>
    <x v="6"/>
    <x v="20"/>
    <x v="0"/>
    <s v="AB"/>
    <s v="Nova Instruments"/>
    <x v="80"/>
    <x v="3"/>
    <x v="3"/>
  </r>
  <r>
    <x v="6"/>
    <x v="20"/>
    <x v="0"/>
    <s v="AB"/>
    <s v="Nova Instruments"/>
    <x v="81"/>
    <x v="2"/>
    <x v="4"/>
  </r>
  <r>
    <x v="6"/>
    <x v="20"/>
    <x v="0"/>
    <s v="AB"/>
    <s v="Nova Instruments"/>
    <x v="82"/>
    <x v="5"/>
    <x v="4"/>
  </r>
  <r>
    <x v="6"/>
    <x v="20"/>
    <x v="0"/>
    <s v="AB"/>
    <s v="Nova Instruments"/>
    <x v="83"/>
    <x v="0"/>
    <x v="3"/>
  </r>
  <r>
    <x v="6"/>
    <x v="20"/>
    <x v="0"/>
    <s v="AB"/>
    <s v="Nova Instruments"/>
    <x v="84"/>
    <x v="6"/>
    <x v="2"/>
  </r>
  <r>
    <x v="7"/>
    <x v="20"/>
    <x v="0"/>
    <s v="AB"/>
    <s v="Nova Instruments"/>
    <x v="80"/>
    <x v="2"/>
    <x v="2"/>
  </r>
  <r>
    <x v="7"/>
    <x v="20"/>
    <x v="0"/>
    <s v="AB"/>
    <s v="Nova Instruments"/>
    <x v="81"/>
    <x v="1"/>
    <x v="5"/>
  </r>
  <r>
    <x v="7"/>
    <x v="20"/>
    <x v="0"/>
    <s v="AB"/>
    <s v="Nova Instruments"/>
    <x v="82"/>
    <x v="8"/>
    <x v="4"/>
  </r>
  <r>
    <x v="7"/>
    <x v="20"/>
    <x v="0"/>
    <s v="AB"/>
    <s v="Nova Instruments"/>
    <x v="83"/>
    <x v="6"/>
    <x v="5"/>
  </r>
  <r>
    <x v="7"/>
    <x v="20"/>
    <x v="0"/>
    <s v="AB"/>
    <s v="Nova Instruments"/>
    <x v="84"/>
    <x v="2"/>
    <x v="5"/>
  </r>
  <r>
    <x v="8"/>
    <x v="20"/>
    <x v="0"/>
    <s v="AB"/>
    <s v="Nova Instruments"/>
    <x v="80"/>
    <x v="4"/>
    <x v="4"/>
  </r>
  <r>
    <x v="8"/>
    <x v="20"/>
    <x v="0"/>
    <s v="AB"/>
    <s v="Nova Instruments"/>
    <x v="81"/>
    <x v="7"/>
    <x v="5"/>
  </r>
  <r>
    <x v="8"/>
    <x v="20"/>
    <x v="0"/>
    <s v="AB"/>
    <s v="Nova Instruments"/>
    <x v="82"/>
    <x v="6"/>
    <x v="3"/>
  </r>
  <r>
    <x v="8"/>
    <x v="20"/>
    <x v="0"/>
    <s v="AB"/>
    <s v="Nova Instruments"/>
    <x v="83"/>
    <x v="3"/>
    <x v="4"/>
  </r>
  <r>
    <x v="8"/>
    <x v="20"/>
    <x v="0"/>
    <s v="AB"/>
    <s v="Nova Instruments"/>
    <x v="84"/>
    <x v="5"/>
    <x v="5"/>
  </r>
  <r>
    <x v="9"/>
    <x v="20"/>
    <x v="0"/>
    <s v="AB"/>
    <s v="Nova Instruments"/>
    <x v="80"/>
    <x v="3"/>
    <x v="4"/>
  </r>
  <r>
    <x v="9"/>
    <x v="20"/>
    <x v="0"/>
    <s v="AB"/>
    <s v="Nova Instruments"/>
    <x v="81"/>
    <x v="3"/>
    <x v="5"/>
  </r>
  <r>
    <x v="9"/>
    <x v="20"/>
    <x v="0"/>
    <s v="AB"/>
    <s v="Nova Instruments"/>
    <x v="82"/>
    <x v="7"/>
    <x v="4"/>
  </r>
  <r>
    <x v="9"/>
    <x v="20"/>
    <x v="0"/>
    <s v="AB"/>
    <s v="Nova Instruments"/>
    <x v="83"/>
    <x v="0"/>
    <x v="5"/>
  </r>
  <r>
    <x v="9"/>
    <x v="20"/>
    <x v="0"/>
    <s v="AB"/>
    <s v="Nova Instruments"/>
    <x v="84"/>
    <x v="5"/>
    <x v="4"/>
  </r>
  <r>
    <x v="10"/>
    <x v="20"/>
    <x v="0"/>
    <s v="AB"/>
    <s v="Nova Instruments"/>
    <x v="80"/>
    <x v="3"/>
    <x v="5"/>
  </r>
  <r>
    <x v="10"/>
    <x v="20"/>
    <x v="0"/>
    <s v="AB"/>
    <s v="Nova Instruments"/>
    <x v="81"/>
    <x v="0"/>
    <x v="4"/>
  </r>
  <r>
    <x v="10"/>
    <x v="20"/>
    <x v="0"/>
    <s v="AB"/>
    <s v="Nova Instruments"/>
    <x v="82"/>
    <x v="0"/>
    <x v="5"/>
  </r>
  <r>
    <x v="10"/>
    <x v="20"/>
    <x v="0"/>
    <s v="AB"/>
    <s v="Nova Instruments"/>
    <x v="83"/>
    <x v="6"/>
    <x v="5"/>
  </r>
  <r>
    <x v="10"/>
    <x v="20"/>
    <x v="0"/>
    <s v="AB"/>
    <s v="Nova Instruments"/>
    <x v="84"/>
    <x v="1"/>
    <x v="4"/>
  </r>
  <r>
    <x v="11"/>
    <x v="20"/>
    <x v="0"/>
    <s v="AB"/>
    <s v="Nova Instruments"/>
    <x v="80"/>
    <x v="4"/>
    <x v="5"/>
  </r>
  <r>
    <x v="11"/>
    <x v="20"/>
    <x v="0"/>
    <s v="AB"/>
    <s v="Nova Instruments"/>
    <x v="81"/>
    <x v="5"/>
    <x v="4"/>
  </r>
  <r>
    <x v="11"/>
    <x v="20"/>
    <x v="0"/>
    <s v="AB"/>
    <s v="Nova Instruments"/>
    <x v="82"/>
    <x v="0"/>
    <x v="3"/>
  </r>
  <r>
    <x v="11"/>
    <x v="20"/>
    <x v="0"/>
    <s v="AB"/>
    <s v="Nova Instruments"/>
    <x v="83"/>
    <x v="0"/>
    <x v="5"/>
  </r>
  <r>
    <x v="11"/>
    <x v="20"/>
    <x v="0"/>
    <s v="AB"/>
    <s v="Nova Instruments"/>
    <x v="84"/>
    <x v="9"/>
    <x v="5"/>
  </r>
  <r>
    <x v="0"/>
    <x v="21"/>
    <x v="0"/>
    <s v="AB"/>
    <s v="Nova Instruments"/>
    <x v="85"/>
    <x v="3"/>
    <x v="2"/>
  </r>
  <r>
    <x v="0"/>
    <x v="21"/>
    <x v="0"/>
    <s v="AB"/>
    <s v="Nova Instruments"/>
    <x v="86"/>
    <x v="5"/>
    <x v="0"/>
  </r>
  <r>
    <x v="0"/>
    <x v="21"/>
    <x v="0"/>
    <s v="AB"/>
    <s v="Nova Instruments"/>
    <x v="87"/>
    <x v="0"/>
    <x v="1"/>
  </r>
  <r>
    <x v="0"/>
    <x v="21"/>
    <x v="0"/>
    <s v="AB"/>
    <s v="Nova Instruments"/>
    <x v="88"/>
    <x v="1"/>
    <x v="1"/>
  </r>
  <r>
    <x v="0"/>
    <x v="21"/>
    <x v="0"/>
    <s v="AB"/>
    <s v="Nova Instruments"/>
    <x v="89"/>
    <x v="0"/>
    <x v="1"/>
  </r>
  <r>
    <x v="1"/>
    <x v="21"/>
    <x v="0"/>
    <s v="AB"/>
    <s v="Nova Instruments"/>
    <x v="85"/>
    <x v="0"/>
    <x v="1"/>
  </r>
  <r>
    <x v="1"/>
    <x v="21"/>
    <x v="0"/>
    <s v="AB"/>
    <s v="Nova Instruments"/>
    <x v="86"/>
    <x v="9"/>
    <x v="1"/>
  </r>
  <r>
    <x v="1"/>
    <x v="21"/>
    <x v="0"/>
    <s v="AB"/>
    <s v="Nova Instruments"/>
    <x v="87"/>
    <x v="0"/>
    <x v="3"/>
  </r>
  <r>
    <x v="1"/>
    <x v="21"/>
    <x v="0"/>
    <s v="AB"/>
    <s v="Nova Instruments"/>
    <x v="88"/>
    <x v="8"/>
    <x v="0"/>
  </r>
  <r>
    <x v="1"/>
    <x v="21"/>
    <x v="0"/>
    <s v="AB"/>
    <s v="Nova Instruments"/>
    <x v="89"/>
    <x v="4"/>
    <x v="0"/>
  </r>
  <r>
    <x v="2"/>
    <x v="21"/>
    <x v="0"/>
    <s v="AB"/>
    <s v="Nova Instruments"/>
    <x v="85"/>
    <x v="1"/>
    <x v="2"/>
  </r>
  <r>
    <x v="2"/>
    <x v="21"/>
    <x v="0"/>
    <s v="AB"/>
    <s v="Nova Instruments"/>
    <x v="86"/>
    <x v="5"/>
    <x v="3"/>
  </r>
  <r>
    <x v="2"/>
    <x v="21"/>
    <x v="0"/>
    <s v="AB"/>
    <s v="Nova Instruments"/>
    <x v="87"/>
    <x v="8"/>
    <x v="2"/>
  </r>
  <r>
    <x v="2"/>
    <x v="21"/>
    <x v="0"/>
    <s v="AB"/>
    <s v="Nova Instruments"/>
    <x v="88"/>
    <x v="5"/>
    <x v="2"/>
  </r>
  <r>
    <x v="2"/>
    <x v="21"/>
    <x v="0"/>
    <s v="AB"/>
    <s v="Nova Instruments"/>
    <x v="89"/>
    <x v="0"/>
    <x v="2"/>
  </r>
  <r>
    <x v="3"/>
    <x v="21"/>
    <x v="0"/>
    <s v="AB"/>
    <s v="Nova Instruments"/>
    <x v="85"/>
    <x v="0"/>
    <x v="0"/>
  </r>
  <r>
    <x v="3"/>
    <x v="21"/>
    <x v="0"/>
    <s v="AB"/>
    <s v="Nova Instruments"/>
    <x v="86"/>
    <x v="0"/>
    <x v="0"/>
  </r>
  <r>
    <x v="3"/>
    <x v="21"/>
    <x v="0"/>
    <s v="AB"/>
    <s v="Nova Instruments"/>
    <x v="87"/>
    <x v="0"/>
    <x v="2"/>
  </r>
  <r>
    <x v="3"/>
    <x v="21"/>
    <x v="0"/>
    <s v="AB"/>
    <s v="Nova Instruments"/>
    <x v="88"/>
    <x v="5"/>
    <x v="0"/>
  </r>
  <r>
    <x v="3"/>
    <x v="21"/>
    <x v="0"/>
    <s v="AB"/>
    <s v="Nova Instruments"/>
    <x v="89"/>
    <x v="3"/>
    <x v="2"/>
  </r>
  <r>
    <x v="4"/>
    <x v="21"/>
    <x v="0"/>
    <s v="AB"/>
    <s v="Nova Instruments"/>
    <x v="85"/>
    <x v="3"/>
    <x v="2"/>
  </r>
  <r>
    <x v="4"/>
    <x v="21"/>
    <x v="0"/>
    <s v="AB"/>
    <s v="Nova Instruments"/>
    <x v="86"/>
    <x v="7"/>
    <x v="2"/>
  </r>
  <r>
    <x v="4"/>
    <x v="21"/>
    <x v="0"/>
    <s v="AB"/>
    <s v="Nova Instruments"/>
    <x v="87"/>
    <x v="0"/>
    <x v="0"/>
  </r>
  <r>
    <x v="4"/>
    <x v="21"/>
    <x v="0"/>
    <s v="AB"/>
    <s v="Nova Instruments"/>
    <x v="88"/>
    <x v="0"/>
    <x v="3"/>
  </r>
  <r>
    <x v="4"/>
    <x v="21"/>
    <x v="0"/>
    <s v="AB"/>
    <s v="Nova Instruments"/>
    <x v="89"/>
    <x v="0"/>
    <x v="2"/>
  </r>
  <r>
    <x v="5"/>
    <x v="21"/>
    <x v="0"/>
    <s v="AB"/>
    <s v="Nova Instruments"/>
    <x v="85"/>
    <x v="2"/>
    <x v="3"/>
  </r>
  <r>
    <x v="5"/>
    <x v="21"/>
    <x v="0"/>
    <s v="AB"/>
    <s v="Nova Instruments"/>
    <x v="86"/>
    <x v="3"/>
    <x v="4"/>
  </r>
  <r>
    <x v="5"/>
    <x v="21"/>
    <x v="0"/>
    <s v="AB"/>
    <s v="Nova Instruments"/>
    <x v="87"/>
    <x v="5"/>
    <x v="2"/>
  </r>
  <r>
    <x v="5"/>
    <x v="21"/>
    <x v="0"/>
    <s v="AB"/>
    <s v="Nova Instruments"/>
    <x v="88"/>
    <x v="3"/>
    <x v="2"/>
  </r>
  <r>
    <x v="5"/>
    <x v="21"/>
    <x v="0"/>
    <s v="AB"/>
    <s v="Nova Instruments"/>
    <x v="89"/>
    <x v="3"/>
    <x v="2"/>
  </r>
  <r>
    <x v="6"/>
    <x v="21"/>
    <x v="0"/>
    <s v="AB"/>
    <s v="Nova Instruments"/>
    <x v="85"/>
    <x v="6"/>
    <x v="3"/>
  </r>
  <r>
    <x v="6"/>
    <x v="21"/>
    <x v="0"/>
    <s v="AB"/>
    <s v="Nova Instruments"/>
    <x v="86"/>
    <x v="2"/>
    <x v="3"/>
  </r>
  <r>
    <x v="6"/>
    <x v="21"/>
    <x v="0"/>
    <s v="AB"/>
    <s v="Nova Instruments"/>
    <x v="87"/>
    <x v="1"/>
    <x v="2"/>
  </r>
  <r>
    <x v="6"/>
    <x v="21"/>
    <x v="0"/>
    <s v="AB"/>
    <s v="Nova Instruments"/>
    <x v="88"/>
    <x v="3"/>
    <x v="4"/>
  </r>
  <r>
    <x v="6"/>
    <x v="21"/>
    <x v="0"/>
    <s v="AB"/>
    <s v="Nova Instruments"/>
    <x v="89"/>
    <x v="8"/>
    <x v="2"/>
  </r>
  <r>
    <x v="7"/>
    <x v="21"/>
    <x v="0"/>
    <s v="AB"/>
    <s v="Nova Instruments"/>
    <x v="85"/>
    <x v="2"/>
    <x v="2"/>
  </r>
  <r>
    <x v="7"/>
    <x v="21"/>
    <x v="0"/>
    <s v="AB"/>
    <s v="Nova Instruments"/>
    <x v="86"/>
    <x v="0"/>
    <x v="3"/>
  </r>
  <r>
    <x v="7"/>
    <x v="21"/>
    <x v="0"/>
    <s v="AB"/>
    <s v="Nova Instruments"/>
    <x v="87"/>
    <x v="4"/>
    <x v="2"/>
  </r>
  <r>
    <x v="7"/>
    <x v="21"/>
    <x v="0"/>
    <s v="AB"/>
    <s v="Nova Instruments"/>
    <x v="88"/>
    <x v="7"/>
    <x v="3"/>
  </r>
  <r>
    <x v="7"/>
    <x v="21"/>
    <x v="0"/>
    <s v="AB"/>
    <s v="Nova Instruments"/>
    <x v="89"/>
    <x v="7"/>
    <x v="3"/>
  </r>
  <r>
    <x v="8"/>
    <x v="21"/>
    <x v="0"/>
    <s v="AB"/>
    <s v="Nova Instruments"/>
    <x v="85"/>
    <x v="0"/>
    <x v="4"/>
  </r>
  <r>
    <x v="8"/>
    <x v="21"/>
    <x v="0"/>
    <s v="AB"/>
    <s v="Nova Instruments"/>
    <x v="86"/>
    <x v="0"/>
    <x v="5"/>
  </r>
  <r>
    <x v="8"/>
    <x v="21"/>
    <x v="0"/>
    <s v="AB"/>
    <s v="Nova Instruments"/>
    <x v="87"/>
    <x v="2"/>
    <x v="5"/>
  </r>
  <r>
    <x v="8"/>
    <x v="21"/>
    <x v="0"/>
    <s v="AB"/>
    <s v="Nova Instruments"/>
    <x v="88"/>
    <x v="3"/>
    <x v="5"/>
  </r>
  <r>
    <x v="8"/>
    <x v="21"/>
    <x v="0"/>
    <s v="AB"/>
    <s v="Nova Instruments"/>
    <x v="89"/>
    <x v="1"/>
    <x v="3"/>
  </r>
  <r>
    <x v="9"/>
    <x v="21"/>
    <x v="0"/>
    <s v="AB"/>
    <s v="Nova Instruments"/>
    <x v="85"/>
    <x v="6"/>
    <x v="5"/>
  </r>
  <r>
    <x v="9"/>
    <x v="21"/>
    <x v="0"/>
    <s v="AB"/>
    <s v="Nova Instruments"/>
    <x v="86"/>
    <x v="6"/>
    <x v="4"/>
  </r>
  <r>
    <x v="9"/>
    <x v="21"/>
    <x v="0"/>
    <s v="AB"/>
    <s v="Nova Instruments"/>
    <x v="87"/>
    <x v="0"/>
    <x v="4"/>
  </r>
  <r>
    <x v="9"/>
    <x v="21"/>
    <x v="0"/>
    <s v="AB"/>
    <s v="Nova Instruments"/>
    <x v="88"/>
    <x v="3"/>
    <x v="5"/>
  </r>
  <r>
    <x v="9"/>
    <x v="21"/>
    <x v="0"/>
    <s v="AB"/>
    <s v="Nova Instruments"/>
    <x v="89"/>
    <x v="0"/>
    <x v="3"/>
  </r>
  <r>
    <x v="10"/>
    <x v="21"/>
    <x v="0"/>
    <s v="AB"/>
    <s v="Nova Instruments"/>
    <x v="85"/>
    <x v="6"/>
    <x v="4"/>
  </r>
  <r>
    <x v="10"/>
    <x v="21"/>
    <x v="0"/>
    <s v="AB"/>
    <s v="Nova Instruments"/>
    <x v="86"/>
    <x v="3"/>
    <x v="5"/>
  </r>
  <r>
    <x v="10"/>
    <x v="21"/>
    <x v="0"/>
    <s v="AB"/>
    <s v="Nova Instruments"/>
    <x v="87"/>
    <x v="5"/>
    <x v="4"/>
  </r>
  <r>
    <x v="10"/>
    <x v="21"/>
    <x v="0"/>
    <s v="AB"/>
    <s v="Nova Instruments"/>
    <x v="88"/>
    <x v="1"/>
    <x v="4"/>
  </r>
  <r>
    <x v="10"/>
    <x v="21"/>
    <x v="0"/>
    <s v="AB"/>
    <s v="Nova Instruments"/>
    <x v="89"/>
    <x v="6"/>
    <x v="3"/>
  </r>
  <r>
    <x v="11"/>
    <x v="21"/>
    <x v="0"/>
    <s v="AB"/>
    <s v="Nova Instruments"/>
    <x v="85"/>
    <x v="0"/>
    <x v="4"/>
  </r>
  <r>
    <x v="11"/>
    <x v="21"/>
    <x v="0"/>
    <s v="AB"/>
    <s v="Nova Instruments"/>
    <x v="86"/>
    <x v="1"/>
    <x v="5"/>
  </r>
  <r>
    <x v="11"/>
    <x v="21"/>
    <x v="0"/>
    <s v="AB"/>
    <s v="Nova Instruments"/>
    <x v="87"/>
    <x v="8"/>
    <x v="3"/>
  </r>
  <r>
    <x v="11"/>
    <x v="21"/>
    <x v="0"/>
    <s v="AB"/>
    <s v="Nova Instruments"/>
    <x v="88"/>
    <x v="3"/>
    <x v="5"/>
  </r>
  <r>
    <x v="11"/>
    <x v="21"/>
    <x v="0"/>
    <s v="AB"/>
    <s v="Nova Instruments"/>
    <x v="89"/>
    <x v="3"/>
    <x v="5"/>
  </r>
  <r>
    <x v="0"/>
    <x v="22"/>
    <x v="0"/>
    <s v="BC"/>
    <s v="BC Industrial"/>
    <x v="90"/>
    <x v="1"/>
    <x v="1"/>
  </r>
  <r>
    <x v="0"/>
    <x v="22"/>
    <x v="0"/>
    <s v="BC"/>
    <s v="BC Industrial"/>
    <x v="91"/>
    <x v="7"/>
    <x v="1"/>
  </r>
  <r>
    <x v="0"/>
    <x v="22"/>
    <x v="0"/>
    <s v="BC"/>
    <s v="BC Industrial"/>
    <x v="92"/>
    <x v="5"/>
    <x v="1"/>
  </r>
  <r>
    <x v="0"/>
    <x v="22"/>
    <x v="0"/>
    <s v="BC"/>
    <s v="BC Industrial"/>
    <x v="93"/>
    <x v="6"/>
    <x v="0"/>
  </r>
  <r>
    <x v="0"/>
    <x v="22"/>
    <x v="0"/>
    <s v="BC"/>
    <s v="BC Industrial"/>
    <x v="94"/>
    <x v="5"/>
    <x v="0"/>
  </r>
  <r>
    <x v="1"/>
    <x v="22"/>
    <x v="0"/>
    <s v="BC"/>
    <s v="BC Industrial"/>
    <x v="90"/>
    <x v="0"/>
    <x v="1"/>
  </r>
  <r>
    <x v="1"/>
    <x v="22"/>
    <x v="0"/>
    <s v="BC"/>
    <s v="BC Industrial"/>
    <x v="91"/>
    <x v="5"/>
    <x v="0"/>
  </r>
  <r>
    <x v="1"/>
    <x v="22"/>
    <x v="0"/>
    <s v="BC"/>
    <s v="BC Industrial"/>
    <x v="92"/>
    <x v="0"/>
    <x v="0"/>
  </r>
  <r>
    <x v="1"/>
    <x v="22"/>
    <x v="0"/>
    <s v="BC"/>
    <s v="BC Industrial"/>
    <x v="93"/>
    <x v="0"/>
    <x v="1"/>
  </r>
  <r>
    <x v="1"/>
    <x v="22"/>
    <x v="0"/>
    <s v="BC"/>
    <s v="BC Industrial"/>
    <x v="94"/>
    <x v="0"/>
    <x v="1"/>
  </r>
  <r>
    <x v="2"/>
    <x v="22"/>
    <x v="0"/>
    <s v="BC"/>
    <s v="BC Industrial"/>
    <x v="90"/>
    <x v="6"/>
    <x v="2"/>
  </r>
  <r>
    <x v="2"/>
    <x v="22"/>
    <x v="0"/>
    <s v="BC"/>
    <s v="BC Industrial"/>
    <x v="91"/>
    <x v="3"/>
    <x v="2"/>
  </r>
  <r>
    <x v="2"/>
    <x v="22"/>
    <x v="0"/>
    <s v="BC"/>
    <s v="BC Industrial"/>
    <x v="92"/>
    <x v="0"/>
    <x v="2"/>
  </r>
  <r>
    <x v="2"/>
    <x v="22"/>
    <x v="0"/>
    <s v="BC"/>
    <s v="BC Industrial"/>
    <x v="93"/>
    <x v="3"/>
    <x v="2"/>
  </r>
  <r>
    <x v="2"/>
    <x v="22"/>
    <x v="0"/>
    <s v="BC"/>
    <s v="BC Industrial"/>
    <x v="94"/>
    <x v="2"/>
    <x v="3"/>
  </r>
  <r>
    <x v="3"/>
    <x v="22"/>
    <x v="0"/>
    <s v="BC"/>
    <s v="BC Industrial"/>
    <x v="90"/>
    <x v="2"/>
    <x v="0"/>
  </r>
  <r>
    <x v="3"/>
    <x v="22"/>
    <x v="0"/>
    <s v="BC"/>
    <s v="BC Industrial"/>
    <x v="91"/>
    <x v="5"/>
    <x v="3"/>
  </r>
  <r>
    <x v="3"/>
    <x v="22"/>
    <x v="0"/>
    <s v="BC"/>
    <s v="BC Industrial"/>
    <x v="92"/>
    <x v="0"/>
    <x v="3"/>
  </r>
  <r>
    <x v="3"/>
    <x v="22"/>
    <x v="0"/>
    <s v="BC"/>
    <s v="BC Industrial"/>
    <x v="93"/>
    <x v="7"/>
    <x v="2"/>
  </r>
  <r>
    <x v="3"/>
    <x v="22"/>
    <x v="0"/>
    <s v="BC"/>
    <s v="BC Industrial"/>
    <x v="94"/>
    <x v="3"/>
    <x v="0"/>
  </r>
  <r>
    <x v="4"/>
    <x v="22"/>
    <x v="0"/>
    <s v="BC"/>
    <s v="BC Industrial"/>
    <x v="90"/>
    <x v="0"/>
    <x v="2"/>
  </r>
  <r>
    <x v="4"/>
    <x v="22"/>
    <x v="0"/>
    <s v="BC"/>
    <s v="BC Industrial"/>
    <x v="91"/>
    <x v="4"/>
    <x v="2"/>
  </r>
  <r>
    <x v="4"/>
    <x v="22"/>
    <x v="0"/>
    <s v="BC"/>
    <s v="BC Industrial"/>
    <x v="92"/>
    <x v="9"/>
    <x v="2"/>
  </r>
  <r>
    <x v="4"/>
    <x v="22"/>
    <x v="0"/>
    <s v="BC"/>
    <s v="BC Industrial"/>
    <x v="93"/>
    <x v="9"/>
    <x v="3"/>
  </r>
  <r>
    <x v="4"/>
    <x v="22"/>
    <x v="0"/>
    <s v="BC"/>
    <s v="BC Industrial"/>
    <x v="94"/>
    <x v="8"/>
    <x v="3"/>
  </r>
  <r>
    <x v="5"/>
    <x v="22"/>
    <x v="0"/>
    <s v="BC"/>
    <s v="BC Industrial"/>
    <x v="90"/>
    <x v="8"/>
    <x v="3"/>
  </r>
  <r>
    <x v="5"/>
    <x v="22"/>
    <x v="0"/>
    <s v="BC"/>
    <s v="BC Industrial"/>
    <x v="91"/>
    <x v="1"/>
    <x v="4"/>
  </r>
  <r>
    <x v="5"/>
    <x v="22"/>
    <x v="0"/>
    <s v="BC"/>
    <s v="BC Industrial"/>
    <x v="92"/>
    <x v="3"/>
    <x v="3"/>
  </r>
  <r>
    <x v="5"/>
    <x v="22"/>
    <x v="0"/>
    <s v="BC"/>
    <s v="BC Industrial"/>
    <x v="93"/>
    <x v="0"/>
    <x v="0"/>
  </r>
  <r>
    <x v="5"/>
    <x v="22"/>
    <x v="0"/>
    <s v="BC"/>
    <s v="BC Industrial"/>
    <x v="94"/>
    <x v="0"/>
    <x v="3"/>
  </r>
  <r>
    <x v="6"/>
    <x v="22"/>
    <x v="0"/>
    <s v="BC"/>
    <s v="BC Industrial"/>
    <x v="90"/>
    <x v="0"/>
    <x v="4"/>
  </r>
  <r>
    <x v="6"/>
    <x v="22"/>
    <x v="0"/>
    <s v="BC"/>
    <s v="BC Industrial"/>
    <x v="91"/>
    <x v="8"/>
    <x v="3"/>
  </r>
  <r>
    <x v="6"/>
    <x v="22"/>
    <x v="0"/>
    <s v="BC"/>
    <s v="BC Industrial"/>
    <x v="92"/>
    <x v="6"/>
    <x v="3"/>
  </r>
  <r>
    <x v="6"/>
    <x v="22"/>
    <x v="0"/>
    <s v="BC"/>
    <s v="BC Industrial"/>
    <x v="93"/>
    <x v="0"/>
    <x v="2"/>
  </r>
  <r>
    <x v="6"/>
    <x v="22"/>
    <x v="0"/>
    <s v="BC"/>
    <s v="BC Industrial"/>
    <x v="94"/>
    <x v="8"/>
    <x v="3"/>
  </r>
  <r>
    <x v="7"/>
    <x v="22"/>
    <x v="0"/>
    <s v="BC"/>
    <s v="BC Industrial"/>
    <x v="90"/>
    <x v="8"/>
    <x v="5"/>
  </r>
  <r>
    <x v="7"/>
    <x v="22"/>
    <x v="0"/>
    <s v="BC"/>
    <s v="BC Industrial"/>
    <x v="91"/>
    <x v="2"/>
    <x v="2"/>
  </r>
  <r>
    <x v="7"/>
    <x v="22"/>
    <x v="0"/>
    <s v="BC"/>
    <s v="BC Industrial"/>
    <x v="92"/>
    <x v="0"/>
    <x v="5"/>
  </r>
  <r>
    <x v="7"/>
    <x v="22"/>
    <x v="0"/>
    <s v="BC"/>
    <s v="BC Industrial"/>
    <x v="93"/>
    <x v="4"/>
    <x v="2"/>
  </r>
  <r>
    <x v="7"/>
    <x v="22"/>
    <x v="0"/>
    <s v="BC"/>
    <s v="BC Industrial"/>
    <x v="94"/>
    <x v="4"/>
    <x v="5"/>
  </r>
  <r>
    <x v="8"/>
    <x v="22"/>
    <x v="0"/>
    <s v="BC"/>
    <s v="BC Industrial"/>
    <x v="90"/>
    <x v="5"/>
    <x v="4"/>
  </r>
  <r>
    <x v="8"/>
    <x v="22"/>
    <x v="0"/>
    <s v="BC"/>
    <s v="BC Industrial"/>
    <x v="91"/>
    <x v="0"/>
    <x v="5"/>
  </r>
  <r>
    <x v="8"/>
    <x v="22"/>
    <x v="0"/>
    <s v="BC"/>
    <s v="BC Industrial"/>
    <x v="92"/>
    <x v="8"/>
    <x v="0"/>
  </r>
  <r>
    <x v="8"/>
    <x v="22"/>
    <x v="0"/>
    <s v="BC"/>
    <s v="BC Industrial"/>
    <x v="93"/>
    <x v="1"/>
    <x v="4"/>
  </r>
  <r>
    <x v="8"/>
    <x v="22"/>
    <x v="0"/>
    <s v="BC"/>
    <s v="BC Industrial"/>
    <x v="94"/>
    <x v="3"/>
    <x v="3"/>
  </r>
  <r>
    <x v="9"/>
    <x v="22"/>
    <x v="0"/>
    <s v="BC"/>
    <s v="BC Industrial"/>
    <x v="90"/>
    <x v="0"/>
    <x v="5"/>
  </r>
  <r>
    <x v="9"/>
    <x v="22"/>
    <x v="0"/>
    <s v="BC"/>
    <s v="BC Industrial"/>
    <x v="91"/>
    <x v="0"/>
    <x v="4"/>
  </r>
  <r>
    <x v="9"/>
    <x v="22"/>
    <x v="0"/>
    <s v="BC"/>
    <s v="BC Industrial"/>
    <x v="92"/>
    <x v="0"/>
    <x v="3"/>
  </r>
  <r>
    <x v="9"/>
    <x v="22"/>
    <x v="0"/>
    <s v="BC"/>
    <s v="BC Industrial"/>
    <x v="93"/>
    <x v="3"/>
    <x v="4"/>
  </r>
  <r>
    <x v="9"/>
    <x v="22"/>
    <x v="0"/>
    <s v="BC"/>
    <s v="BC Industrial"/>
    <x v="94"/>
    <x v="5"/>
    <x v="3"/>
  </r>
  <r>
    <x v="10"/>
    <x v="22"/>
    <x v="0"/>
    <s v="BC"/>
    <s v="BC Industrial"/>
    <x v="90"/>
    <x v="0"/>
    <x v="3"/>
  </r>
  <r>
    <x v="10"/>
    <x v="22"/>
    <x v="0"/>
    <s v="BC"/>
    <s v="BC Industrial"/>
    <x v="91"/>
    <x v="0"/>
    <x v="5"/>
  </r>
  <r>
    <x v="10"/>
    <x v="22"/>
    <x v="0"/>
    <s v="BC"/>
    <s v="BC Industrial"/>
    <x v="92"/>
    <x v="7"/>
    <x v="4"/>
  </r>
  <r>
    <x v="10"/>
    <x v="22"/>
    <x v="0"/>
    <s v="BC"/>
    <s v="BC Industrial"/>
    <x v="93"/>
    <x v="6"/>
    <x v="3"/>
  </r>
  <r>
    <x v="10"/>
    <x v="22"/>
    <x v="0"/>
    <s v="BC"/>
    <s v="BC Industrial"/>
    <x v="94"/>
    <x v="0"/>
    <x v="3"/>
  </r>
  <r>
    <x v="11"/>
    <x v="22"/>
    <x v="0"/>
    <s v="BC"/>
    <s v="BC Industrial"/>
    <x v="90"/>
    <x v="5"/>
    <x v="3"/>
  </r>
  <r>
    <x v="11"/>
    <x v="22"/>
    <x v="0"/>
    <s v="BC"/>
    <s v="BC Industrial"/>
    <x v="91"/>
    <x v="6"/>
    <x v="5"/>
  </r>
  <r>
    <x v="11"/>
    <x v="22"/>
    <x v="0"/>
    <s v="BC"/>
    <s v="BC Industrial"/>
    <x v="92"/>
    <x v="0"/>
    <x v="5"/>
  </r>
  <r>
    <x v="11"/>
    <x v="22"/>
    <x v="0"/>
    <s v="BC"/>
    <s v="BC Industrial"/>
    <x v="93"/>
    <x v="1"/>
    <x v="5"/>
  </r>
  <r>
    <x v="11"/>
    <x v="22"/>
    <x v="0"/>
    <s v="BC"/>
    <s v="BC Industrial"/>
    <x v="94"/>
    <x v="1"/>
    <x v="5"/>
  </r>
  <r>
    <x v="0"/>
    <x v="23"/>
    <x v="0"/>
    <s v="AB"/>
    <s v="Nova Instruments"/>
    <x v="95"/>
    <x v="5"/>
    <x v="2"/>
  </r>
  <r>
    <x v="0"/>
    <x v="23"/>
    <x v="0"/>
    <s v="AB"/>
    <s v="Nova Instruments"/>
    <x v="96"/>
    <x v="9"/>
    <x v="0"/>
  </r>
  <r>
    <x v="0"/>
    <x v="23"/>
    <x v="0"/>
    <s v="AB"/>
    <s v="Nova Instruments"/>
    <x v="97"/>
    <x v="3"/>
    <x v="1"/>
  </r>
  <r>
    <x v="0"/>
    <x v="23"/>
    <x v="0"/>
    <s v="AB"/>
    <s v="Nova Instruments"/>
    <x v="98"/>
    <x v="3"/>
    <x v="1"/>
  </r>
  <r>
    <x v="0"/>
    <x v="23"/>
    <x v="0"/>
    <s v="AB"/>
    <s v="Nova Instruments"/>
    <x v="99"/>
    <x v="0"/>
    <x v="1"/>
  </r>
  <r>
    <x v="1"/>
    <x v="23"/>
    <x v="0"/>
    <s v="AB"/>
    <s v="Nova Instruments"/>
    <x v="95"/>
    <x v="4"/>
    <x v="1"/>
  </r>
  <r>
    <x v="1"/>
    <x v="23"/>
    <x v="0"/>
    <s v="AB"/>
    <s v="Nova Instruments"/>
    <x v="96"/>
    <x v="0"/>
    <x v="1"/>
  </r>
  <r>
    <x v="1"/>
    <x v="23"/>
    <x v="0"/>
    <s v="AB"/>
    <s v="Nova Instruments"/>
    <x v="97"/>
    <x v="6"/>
    <x v="0"/>
  </r>
  <r>
    <x v="1"/>
    <x v="23"/>
    <x v="0"/>
    <s v="AB"/>
    <s v="Nova Instruments"/>
    <x v="98"/>
    <x v="2"/>
    <x v="0"/>
  </r>
  <r>
    <x v="1"/>
    <x v="23"/>
    <x v="0"/>
    <s v="AB"/>
    <s v="Nova Instruments"/>
    <x v="99"/>
    <x v="7"/>
    <x v="1"/>
  </r>
  <r>
    <x v="2"/>
    <x v="23"/>
    <x v="0"/>
    <s v="AB"/>
    <s v="Nova Instruments"/>
    <x v="95"/>
    <x v="3"/>
    <x v="2"/>
  </r>
  <r>
    <x v="2"/>
    <x v="23"/>
    <x v="0"/>
    <s v="AB"/>
    <s v="Nova Instruments"/>
    <x v="96"/>
    <x v="0"/>
    <x v="2"/>
  </r>
  <r>
    <x v="2"/>
    <x v="23"/>
    <x v="0"/>
    <s v="AB"/>
    <s v="Nova Instruments"/>
    <x v="97"/>
    <x v="2"/>
    <x v="0"/>
  </r>
  <r>
    <x v="2"/>
    <x v="23"/>
    <x v="0"/>
    <s v="AB"/>
    <s v="Nova Instruments"/>
    <x v="98"/>
    <x v="0"/>
    <x v="0"/>
  </r>
  <r>
    <x v="2"/>
    <x v="23"/>
    <x v="0"/>
    <s v="AB"/>
    <s v="Nova Instruments"/>
    <x v="99"/>
    <x v="6"/>
    <x v="3"/>
  </r>
  <r>
    <x v="3"/>
    <x v="23"/>
    <x v="0"/>
    <s v="AB"/>
    <s v="Nova Instruments"/>
    <x v="95"/>
    <x v="6"/>
    <x v="2"/>
  </r>
  <r>
    <x v="3"/>
    <x v="23"/>
    <x v="0"/>
    <s v="AB"/>
    <s v="Nova Instruments"/>
    <x v="96"/>
    <x v="3"/>
    <x v="0"/>
  </r>
  <r>
    <x v="3"/>
    <x v="23"/>
    <x v="0"/>
    <s v="AB"/>
    <s v="Nova Instruments"/>
    <x v="97"/>
    <x v="4"/>
    <x v="3"/>
  </r>
  <r>
    <x v="3"/>
    <x v="23"/>
    <x v="0"/>
    <s v="AB"/>
    <s v="Nova Instruments"/>
    <x v="98"/>
    <x v="9"/>
    <x v="0"/>
  </r>
  <r>
    <x v="3"/>
    <x v="23"/>
    <x v="0"/>
    <s v="AB"/>
    <s v="Nova Instruments"/>
    <x v="99"/>
    <x v="1"/>
    <x v="3"/>
  </r>
  <r>
    <x v="4"/>
    <x v="23"/>
    <x v="0"/>
    <s v="AB"/>
    <s v="Nova Instruments"/>
    <x v="95"/>
    <x v="5"/>
    <x v="0"/>
  </r>
  <r>
    <x v="4"/>
    <x v="23"/>
    <x v="0"/>
    <s v="AB"/>
    <s v="Nova Instruments"/>
    <x v="96"/>
    <x v="8"/>
    <x v="0"/>
  </r>
  <r>
    <x v="4"/>
    <x v="23"/>
    <x v="0"/>
    <s v="AB"/>
    <s v="Nova Instruments"/>
    <x v="97"/>
    <x v="8"/>
    <x v="3"/>
  </r>
  <r>
    <x v="4"/>
    <x v="23"/>
    <x v="0"/>
    <s v="AB"/>
    <s v="Nova Instruments"/>
    <x v="98"/>
    <x v="1"/>
    <x v="3"/>
  </r>
  <r>
    <x v="4"/>
    <x v="23"/>
    <x v="0"/>
    <s v="AB"/>
    <s v="Nova Instruments"/>
    <x v="99"/>
    <x v="6"/>
    <x v="0"/>
  </r>
  <r>
    <x v="5"/>
    <x v="23"/>
    <x v="0"/>
    <s v="AB"/>
    <s v="Nova Instruments"/>
    <x v="95"/>
    <x v="0"/>
    <x v="3"/>
  </r>
  <r>
    <x v="5"/>
    <x v="23"/>
    <x v="0"/>
    <s v="AB"/>
    <s v="Nova Instruments"/>
    <x v="96"/>
    <x v="1"/>
    <x v="4"/>
  </r>
  <r>
    <x v="5"/>
    <x v="23"/>
    <x v="0"/>
    <s v="AB"/>
    <s v="Nova Instruments"/>
    <x v="97"/>
    <x v="0"/>
    <x v="4"/>
  </r>
  <r>
    <x v="5"/>
    <x v="23"/>
    <x v="0"/>
    <s v="AB"/>
    <s v="Nova Instruments"/>
    <x v="98"/>
    <x v="5"/>
    <x v="3"/>
  </r>
  <r>
    <x v="5"/>
    <x v="23"/>
    <x v="0"/>
    <s v="AB"/>
    <s v="Nova Instruments"/>
    <x v="99"/>
    <x v="5"/>
    <x v="3"/>
  </r>
  <r>
    <x v="6"/>
    <x v="23"/>
    <x v="0"/>
    <s v="AB"/>
    <s v="Nova Instruments"/>
    <x v="95"/>
    <x v="1"/>
    <x v="3"/>
  </r>
  <r>
    <x v="6"/>
    <x v="23"/>
    <x v="0"/>
    <s v="AB"/>
    <s v="Nova Instruments"/>
    <x v="96"/>
    <x v="0"/>
    <x v="4"/>
  </r>
  <r>
    <x v="6"/>
    <x v="23"/>
    <x v="0"/>
    <s v="AB"/>
    <s v="Nova Instruments"/>
    <x v="97"/>
    <x v="3"/>
    <x v="3"/>
  </r>
  <r>
    <x v="6"/>
    <x v="23"/>
    <x v="0"/>
    <s v="AB"/>
    <s v="Nova Instruments"/>
    <x v="98"/>
    <x v="5"/>
    <x v="3"/>
  </r>
  <r>
    <x v="6"/>
    <x v="23"/>
    <x v="0"/>
    <s v="AB"/>
    <s v="Nova Instruments"/>
    <x v="99"/>
    <x v="0"/>
    <x v="3"/>
  </r>
  <r>
    <x v="7"/>
    <x v="23"/>
    <x v="0"/>
    <s v="AB"/>
    <s v="Nova Instruments"/>
    <x v="95"/>
    <x v="0"/>
    <x v="4"/>
  </r>
  <r>
    <x v="7"/>
    <x v="23"/>
    <x v="0"/>
    <s v="AB"/>
    <s v="Nova Instruments"/>
    <x v="96"/>
    <x v="6"/>
    <x v="4"/>
  </r>
  <r>
    <x v="7"/>
    <x v="23"/>
    <x v="0"/>
    <s v="AB"/>
    <s v="Nova Instruments"/>
    <x v="97"/>
    <x v="7"/>
    <x v="4"/>
  </r>
  <r>
    <x v="7"/>
    <x v="23"/>
    <x v="0"/>
    <s v="AB"/>
    <s v="Nova Instruments"/>
    <x v="98"/>
    <x v="0"/>
    <x v="4"/>
  </r>
  <r>
    <x v="7"/>
    <x v="23"/>
    <x v="0"/>
    <s v="AB"/>
    <s v="Nova Instruments"/>
    <x v="99"/>
    <x v="8"/>
    <x v="3"/>
  </r>
  <r>
    <x v="8"/>
    <x v="23"/>
    <x v="0"/>
    <s v="AB"/>
    <s v="Nova Instruments"/>
    <x v="95"/>
    <x v="0"/>
    <x v="3"/>
  </r>
  <r>
    <x v="8"/>
    <x v="23"/>
    <x v="0"/>
    <s v="AB"/>
    <s v="Nova Instruments"/>
    <x v="96"/>
    <x v="4"/>
    <x v="4"/>
  </r>
  <r>
    <x v="8"/>
    <x v="23"/>
    <x v="0"/>
    <s v="AB"/>
    <s v="Nova Instruments"/>
    <x v="97"/>
    <x v="0"/>
    <x v="5"/>
  </r>
  <r>
    <x v="8"/>
    <x v="23"/>
    <x v="0"/>
    <s v="AB"/>
    <s v="Nova Instruments"/>
    <x v="98"/>
    <x v="1"/>
    <x v="5"/>
  </r>
  <r>
    <x v="8"/>
    <x v="23"/>
    <x v="0"/>
    <s v="AB"/>
    <s v="Nova Instruments"/>
    <x v="99"/>
    <x v="3"/>
    <x v="5"/>
  </r>
  <r>
    <x v="9"/>
    <x v="23"/>
    <x v="0"/>
    <s v="AB"/>
    <s v="Nova Instruments"/>
    <x v="95"/>
    <x v="1"/>
    <x v="3"/>
  </r>
  <r>
    <x v="9"/>
    <x v="23"/>
    <x v="0"/>
    <s v="AB"/>
    <s v="Nova Instruments"/>
    <x v="96"/>
    <x v="1"/>
    <x v="4"/>
  </r>
  <r>
    <x v="9"/>
    <x v="23"/>
    <x v="0"/>
    <s v="AB"/>
    <s v="Nova Instruments"/>
    <x v="97"/>
    <x v="4"/>
    <x v="4"/>
  </r>
  <r>
    <x v="9"/>
    <x v="23"/>
    <x v="0"/>
    <s v="AB"/>
    <s v="Nova Instruments"/>
    <x v="98"/>
    <x v="5"/>
    <x v="5"/>
  </r>
  <r>
    <x v="9"/>
    <x v="23"/>
    <x v="0"/>
    <s v="AB"/>
    <s v="Nova Instruments"/>
    <x v="99"/>
    <x v="0"/>
    <x v="3"/>
  </r>
  <r>
    <x v="10"/>
    <x v="23"/>
    <x v="0"/>
    <s v="AB"/>
    <s v="Nova Instruments"/>
    <x v="95"/>
    <x v="1"/>
    <x v="5"/>
  </r>
  <r>
    <x v="10"/>
    <x v="23"/>
    <x v="0"/>
    <s v="AB"/>
    <s v="Nova Instruments"/>
    <x v="96"/>
    <x v="5"/>
    <x v="3"/>
  </r>
  <r>
    <x v="10"/>
    <x v="23"/>
    <x v="0"/>
    <s v="AB"/>
    <s v="Nova Instruments"/>
    <x v="97"/>
    <x v="9"/>
    <x v="4"/>
  </r>
  <r>
    <x v="10"/>
    <x v="23"/>
    <x v="0"/>
    <s v="AB"/>
    <s v="Nova Instruments"/>
    <x v="98"/>
    <x v="0"/>
    <x v="5"/>
  </r>
  <r>
    <x v="10"/>
    <x v="23"/>
    <x v="0"/>
    <s v="AB"/>
    <s v="Nova Instruments"/>
    <x v="99"/>
    <x v="1"/>
    <x v="4"/>
  </r>
  <r>
    <x v="11"/>
    <x v="23"/>
    <x v="0"/>
    <s v="AB"/>
    <s v="Nova Instruments"/>
    <x v="95"/>
    <x v="0"/>
    <x v="5"/>
  </r>
  <r>
    <x v="11"/>
    <x v="23"/>
    <x v="0"/>
    <s v="AB"/>
    <s v="Nova Instruments"/>
    <x v="96"/>
    <x v="3"/>
    <x v="3"/>
  </r>
  <r>
    <x v="11"/>
    <x v="23"/>
    <x v="0"/>
    <s v="AB"/>
    <s v="Nova Instruments"/>
    <x v="97"/>
    <x v="2"/>
    <x v="3"/>
  </r>
  <r>
    <x v="11"/>
    <x v="23"/>
    <x v="0"/>
    <s v="AB"/>
    <s v="Nova Instruments"/>
    <x v="98"/>
    <x v="5"/>
    <x v="5"/>
  </r>
  <r>
    <x v="11"/>
    <x v="23"/>
    <x v="0"/>
    <s v="AB"/>
    <s v="Nova Instruments"/>
    <x v="99"/>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ctSalesbyMgrSC_Pivot"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28" firstHeaderRow="0" firstDataRow="1" firstDataCol="1" rowPageCount="1" colPageCount="1"/>
  <pivotFields count="29">
    <pivotField axis="axisRow" showAll="0" sortType="descending">
      <items count="25">
        <item x="2"/>
        <item x="10"/>
        <item x="18"/>
        <item x="4"/>
        <item x="12"/>
        <item x="21"/>
        <item x="8"/>
        <item x="13"/>
        <item x="19"/>
        <item x="6"/>
        <item x="14"/>
        <item x="7"/>
        <item x="0"/>
        <item x="16"/>
        <item x="1"/>
        <item x="5"/>
        <item x="20"/>
        <item x="9"/>
        <item x="22"/>
        <item x="3"/>
        <item x="11"/>
        <item x="23"/>
        <item x="15"/>
        <item x="17"/>
        <item t="default"/>
      </items>
      <autoSortScope>
        <pivotArea dataOnly="0" outline="0" fieldPosition="0">
          <references count="1">
            <reference field="4294967294" count="1" selected="0">
              <x v="1"/>
            </reference>
          </references>
        </pivotArea>
      </autoSortScope>
    </pivotField>
    <pivotField axis="axisPage" showAll="0">
      <items count="5">
        <item x="0"/>
        <item x="2"/>
        <item x="1"/>
        <item x="3"/>
        <item t="default"/>
      </items>
    </pivotField>
    <pivotField showAll="0"/>
    <pivotField showAl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pivotField numFmtId="164" showAl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25">
    <i>
      <x v="5"/>
    </i>
    <i>
      <x v="22"/>
    </i>
    <i>
      <x v="8"/>
    </i>
    <i>
      <x v="17"/>
    </i>
    <i>
      <x v="6"/>
    </i>
    <i>
      <x v="18"/>
    </i>
    <i>
      <x v="2"/>
    </i>
    <i>
      <x v="7"/>
    </i>
    <i>
      <x/>
    </i>
    <i>
      <x v="19"/>
    </i>
    <i>
      <x v="20"/>
    </i>
    <i>
      <x v="15"/>
    </i>
    <i>
      <x v="23"/>
    </i>
    <i>
      <x v="21"/>
    </i>
    <i>
      <x v="4"/>
    </i>
    <i>
      <x v="3"/>
    </i>
    <i>
      <x v="13"/>
    </i>
    <i>
      <x v="14"/>
    </i>
    <i>
      <x v="11"/>
    </i>
    <i>
      <x v="1"/>
    </i>
    <i>
      <x v="16"/>
    </i>
    <i>
      <x v="12"/>
    </i>
    <i>
      <x v="10"/>
    </i>
    <i>
      <x v="9"/>
    </i>
    <i t="grand">
      <x/>
    </i>
  </rowItems>
  <colFields count="1">
    <field x="-2"/>
  </colFields>
  <colItems count="2">
    <i>
      <x/>
    </i>
    <i i="1">
      <x v="1"/>
    </i>
  </colItems>
  <pageFields count="1">
    <pageField fld="1" hier="-1"/>
  </pageFields>
  <dataFields count="2">
    <dataField name="Sum of Q1 Total Sales" fld="27" baseField="0" baseItem="0" numFmtId="164"/>
    <dataField name="Sum of Q1 % to Goal" fld="25" baseField="0" baseItem="0" numFmtId="9"/>
  </dataFields>
  <formats count="2">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Customer&lt;5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4:H105" firstHeaderRow="1" firstDataRow="1" firstDataCol="1"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axis="axisRow" showAll="0" sortType="descending">
      <items count="101">
        <item x="80"/>
        <item x="95"/>
        <item x="85"/>
        <item x="90"/>
        <item x="48"/>
        <item x="0"/>
        <item x="32"/>
        <item x="40"/>
        <item x="20"/>
        <item x="68"/>
        <item x="16"/>
        <item x="60"/>
        <item x="64"/>
        <item x="12"/>
        <item x="24"/>
        <item x="36"/>
        <item x="72"/>
        <item x="44"/>
        <item x="76"/>
        <item x="8"/>
        <item x="28"/>
        <item x="52"/>
        <item x="56"/>
        <item x="4"/>
        <item x="81"/>
        <item x="96"/>
        <item x="86"/>
        <item x="91"/>
        <item x="49"/>
        <item x="1"/>
        <item x="33"/>
        <item x="41"/>
        <item x="57"/>
        <item x="5"/>
        <item x="82"/>
        <item x="97"/>
        <item x="87"/>
        <item x="92"/>
        <item x="50"/>
        <item x="2"/>
        <item x="34"/>
        <item x="42"/>
        <item x="22"/>
        <item x="70"/>
        <item x="18"/>
        <item x="62"/>
        <item x="66"/>
        <item x="14"/>
        <item x="26"/>
        <item x="38"/>
        <item x="21"/>
        <item x="69"/>
        <item x="17"/>
        <item x="61"/>
        <item x="65"/>
        <item x="13"/>
        <item x="25"/>
        <item x="37"/>
        <item x="73"/>
        <item x="45"/>
        <item x="77"/>
        <item x="9"/>
        <item x="29"/>
        <item x="53"/>
        <item x="74"/>
        <item x="46"/>
        <item x="78"/>
        <item x="10"/>
        <item x="30"/>
        <item x="54"/>
        <item x="58"/>
        <item x="6"/>
        <item x="83"/>
        <item x="98"/>
        <item x="88"/>
        <item x="93"/>
        <item x="51"/>
        <item x="3"/>
        <item x="35"/>
        <item x="43"/>
        <item x="23"/>
        <item x="71"/>
        <item x="19"/>
        <item x="63"/>
        <item x="67"/>
        <item x="15"/>
        <item x="27"/>
        <item x="39"/>
        <item x="75"/>
        <item x="47"/>
        <item x="79"/>
        <item x="11"/>
        <item x="31"/>
        <item x="55"/>
        <item x="59"/>
        <item x="7"/>
        <item x="99"/>
        <item x="84"/>
        <item x="89"/>
        <item x="94"/>
        <item t="default"/>
      </items>
      <autoSortScope>
        <pivotArea dataOnly="0" outline="0" fieldPosition="0">
          <references count="1">
            <reference field="4294967294" count="1" selected="0">
              <x v="0"/>
            </reference>
          </references>
        </pivotArea>
      </autoSortScope>
    </pivotField>
    <pivotField dataField="1" showAll="0"/>
    <pivotField axis="axisPage" multipleItemSelectionAllowed="1" showAll="0">
      <items count="7">
        <item x="5"/>
        <item x="4"/>
        <item h="1" x="3"/>
        <item h="1" x="2"/>
        <item h="1" x="0"/>
        <item h="1" x="1"/>
        <item t="default"/>
      </items>
    </pivotField>
  </pivotFields>
  <rowFields count="1">
    <field x="5"/>
  </rowFields>
  <rowItems count="101">
    <i>
      <x v="4"/>
    </i>
    <i>
      <x v="24"/>
    </i>
    <i>
      <x v="69"/>
    </i>
    <i>
      <x v="19"/>
    </i>
    <i>
      <x v="46"/>
    </i>
    <i>
      <x v="32"/>
    </i>
    <i>
      <x v="77"/>
    </i>
    <i>
      <x v="65"/>
    </i>
    <i>
      <x v="74"/>
    </i>
    <i>
      <x v="70"/>
    </i>
    <i>
      <x v="29"/>
    </i>
    <i>
      <x v="12"/>
    </i>
    <i>
      <x v="92"/>
    </i>
    <i>
      <x v="63"/>
    </i>
    <i>
      <x/>
    </i>
    <i>
      <x v="90"/>
    </i>
    <i>
      <x v="87"/>
    </i>
    <i>
      <x v="31"/>
    </i>
    <i>
      <x v="49"/>
    </i>
    <i>
      <x v="57"/>
    </i>
    <i>
      <x v="35"/>
    </i>
    <i>
      <x v="91"/>
    </i>
    <i>
      <x v="7"/>
    </i>
    <i>
      <x v="18"/>
    </i>
    <i>
      <x v="67"/>
    </i>
    <i>
      <x v="26"/>
    </i>
    <i>
      <x v="20"/>
    </i>
    <i>
      <x v="48"/>
    </i>
    <i>
      <x v="72"/>
    </i>
    <i>
      <x v="97"/>
    </i>
    <i>
      <x v="21"/>
    </i>
    <i>
      <x v="10"/>
    </i>
    <i>
      <x v="82"/>
    </i>
    <i>
      <x v="13"/>
    </i>
    <i>
      <x v="5"/>
    </i>
    <i>
      <x v="54"/>
    </i>
    <i>
      <x v="68"/>
    </i>
    <i>
      <x v="28"/>
    </i>
    <i>
      <x v="52"/>
    </i>
    <i>
      <x v="14"/>
    </i>
    <i>
      <x v="33"/>
    </i>
    <i>
      <x v="38"/>
    </i>
    <i>
      <x v="8"/>
    </i>
    <i>
      <x v="17"/>
    </i>
    <i>
      <x v="42"/>
    </i>
    <i>
      <x v="81"/>
    </i>
    <i>
      <x v="11"/>
    </i>
    <i>
      <x v="85"/>
    </i>
    <i>
      <x v="22"/>
    </i>
    <i>
      <x v="16"/>
    </i>
    <i>
      <x v="9"/>
    </i>
    <i>
      <x v="23"/>
    </i>
    <i>
      <x v="64"/>
    </i>
    <i>
      <x v="34"/>
    </i>
    <i>
      <x v="78"/>
    </i>
    <i>
      <x v="95"/>
    </i>
    <i>
      <x v="88"/>
    </i>
    <i>
      <x v="93"/>
    </i>
    <i>
      <x v="36"/>
    </i>
    <i>
      <x v="53"/>
    </i>
    <i>
      <x v="89"/>
    </i>
    <i>
      <x v="2"/>
    </i>
    <i>
      <x v="37"/>
    </i>
    <i>
      <x v="39"/>
    </i>
    <i>
      <x v="58"/>
    </i>
    <i>
      <x v="59"/>
    </i>
    <i>
      <x v="62"/>
    </i>
    <i>
      <x v="25"/>
    </i>
    <i>
      <x v="94"/>
    </i>
    <i>
      <x v="45"/>
    </i>
    <i>
      <x v="60"/>
    </i>
    <i>
      <x v="43"/>
    </i>
    <i>
      <x v="56"/>
    </i>
    <i>
      <x v="96"/>
    </i>
    <i>
      <x v="66"/>
    </i>
    <i>
      <x v="27"/>
    </i>
    <i>
      <x v="47"/>
    </i>
    <i>
      <x v="73"/>
    </i>
    <i>
      <x v="41"/>
    </i>
    <i>
      <x v="76"/>
    </i>
    <i>
      <x v="61"/>
    </i>
    <i>
      <x v="44"/>
    </i>
    <i>
      <x v="75"/>
    </i>
    <i>
      <x v="98"/>
    </i>
    <i>
      <x v="3"/>
    </i>
    <i>
      <x v="79"/>
    </i>
    <i>
      <x v="50"/>
    </i>
    <i>
      <x v="55"/>
    </i>
    <i>
      <x v="6"/>
    </i>
    <i>
      <x v="86"/>
    </i>
    <i>
      <x v="51"/>
    </i>
    <i>
      <x v="15"/>
    </i>
    <i>
      <x v="99"/>
    </i>
    <i>
      <x v="80"/>
    </i>
    <i>
      <x v="1"/>
    </i>
    <i>
      <x v="83"/>
    </i>
    <i>
      <x v="84"/>
    </i>
    <i>
      <x v="71"/>
    </i>
    <i>
      <x v="30"/>
    </i>
    <i>
      <x v="40"/>
    </i>
    <i t="grand">
      <x/>
    </i>
  </rowItems>
  <colItems count="1">
    <i/>
  </colItems>
  <pageFields count="1">
    <pageField fld="7" hier="-1"/>
  </pageFields>
  <dataFields count="1">
    <dataField name="Sum of Volume" fld="6" baseField="0" baseItem="0" numFmtId="16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Customer75-5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4:E105" firstHeaderRow="1" firstDataRow="1" firstDataCol="1"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axis="axisRow" showAll="0" sortType="descending">
      <items count="101">
        <item x="80"/>
        <item x="95"/>
        <item x="85"/>
        <item x="90"/>
        <item x="48"/>
        <item x="0"/>
        <item x="32"/>
        <item x="40"/>
        <item x="20"/>
        <item x="68"/>
        <item x="16"/>
        <item x="60"/>
        <item x="64"/>
        <item x="12"/>
        <item x="24"/>
        <item x="36"/>
        <item x="72"/>
        <item x="44"/>
        <item x="76"/>
        <item x="8"/>
        <item x="28"/>
        <item x="52"/>
        <item x="56"/>
        <item x="4"/>
        <item x="81"/>
        <item x="96"/>
        <item x="86"/>
        <item x="91"/>
        <item x="49"/>
        <item x="1"/>
        <item x="33"/>
        <item x="41"/>
        <item x="57"/>
        <item x="5"/>
        <item x="82"/>
        <item x="97"/>
        <item x="87"/>
        <item x="92"/>
        <item x="50"/>
        <item x="2"/>
        <item x="34"/>
        <item x="42"/>
        <item x="22"/>
        <item x="70"/>
        <item x="18"/>
        <item x="62"/>
        <item x="66"/>
        <item x="14"/>
        <item x="26"/>
        <item x="38"/>
        <item x="21"/>
        <item x="69"/>
        <item x="17"/>
        <item x="61"/>
        <item x="65"/>
        <item x="13"/>
        <item x="25"/>
        <item x="37"/>
        <item x="73"/>
        <item x="45"/>
        <item x="77"/>
        <item x="9"/>
        <item x="29"/>
        <item x="53"/>
        <item x="74"/>
        <item x="46"/>
        <item x="78"/>
        <item x="10"/>
        <item x="30"/>
        <item x="54"/>
        <item x="58"/>
        <item x="6"/>
        <item x="83"/>
        <item x="98"/>
        <item x="88"/>
        <item x="93"/>
        <item x="51"/>
        <item x="3"/>
        <item x="35"/>
        <item x="43"/>
        <item x="23"/>
        <item x="71"/>
        <item x="19"/>
        <item x="63"/>
        <item x="67"/>
        <item x="15"/>
        <item x="27"/>
        <item x="39"/>
        <item x="75"/>
        <item x="47"/>
        <item x="79"/>
        <item x="11"/>
        <item x="31"/>
        <item x="55"/>
        <item x="59"/>
        <item x="7"/>
        <item x="99"/>
        <item x="84"/>
        <item x="89"/>
        <item x="94"/>
        <item t="default"/>
      </items>
      <autoSortScope>
        <pivotArea dataOnly="0" outline="0" fieldPosition="0">
          <references count="1">
            <reference field="4294967294" count="1" selected="0">
              <x v="0"/>
            </reference>
          </references>
        </pivotArea>
      </autoSortScope>
    </pivotField>
    <pivotField dataField="1" showAll="0"/>
    <pivotField axis="axisPage" multipleItemSelectionAllowed="1" showAll="0">
      <items count="7">
        <item h="1" x="5"/>
        <item h="1" x="4"/>
        <item x="3"/>
        <item x="2"/>
        <item h="1" x="0"/>
        <item h="1" x="1"/>
        <item t="default"/>
      </items>
    </pivotField>
  </pivotFields>
  <rowFields count="1">
    <field x="5"/>
  </rowFields>
  <rowItems count="101">
    <i>
      <x v="59"/>
    </i>
    <i>
      <x v="54"/>
    </i>
    <i>
      <x v="79"/>
    </i>
    <i>
      <x v="2"/>
    </i>
    <i>
      <x v="44"/>
    </i>
    <i>
      <x v="14"/>
    </i>
    <i>
      <x v="98"/>
    </i>
    <i>
      <x v="40"/>
    </i>
    <i>
      <x v="4"/>
    </i>
    <i>
      <x v="75"/>
    </i>
    <i>
      <x v="31"/>
    </i>
    <i>
      <x v="9"/>
    </i>
    <i>
      <x v="65"/>
    </i>
    <i>
      <x v="29"/>
    </i>
    <i>
      <x v="70"/>
    </i>
    <i>
      <x v="41"/>
    </i>
    <i>
      <x v="39"/>
    </i>
    <i>
      <x v="82"/>
    </i>
    <i>
      <x/>
    </i>
    <i>
      <x v="30"/>
    </i>
    <i>
      <x v="11"/>
    </i>
    <i>
      <x v="7"/>
    </i>
    <i>
      <x v="27"/>
    </i>
    <i>
      <x v="86"/>
    </i>
    <i>
      <x v="99"/>
    </i>
    <i>
      <x v="83"/>
    </i>
    <i>
      <x v="17"/>
    </i>
    <i>
      <x v="60"/>
    </i>
    <i>
      <x v="89"/>
    </i>
    <i>
      <x v="26"/>
    </i>
    <i>
      <x v="35"/>
    </i>
    <i>
      <x v="94"/>
    </i>
    <i>
      <x v="48"/>
    </i>
    <i>
      <x v="55"/>
    </i>
    <i>
      <x v="43"/>
    </i>
    <i>
      <x v="22"/>
    </i>
    <i>
      <x v="88"/>
    </i>
    <i>
      <x v="16"/>
    </i>
    <i>
      <x v="52"/>
    </i>
    <i>
      <x v="37"/>
    </i>
    <i>
      <x v="93"/>
    </i>
    <i>
      <x v="77"/>
    </i>
    <i>
      <x v="74"/>
    </i>
    <i>
      <x v="45"/>
    </i>
    <i>
      <x v="92"/>
    </i>
    <i>
      <x v="84"/>
    </i>
    <i>
      <x v="50"/>
    </i>
    <i>
      <x v="34"/>
    </i>
    <i>
      <x v="15"/>
    </i>
    <i>
      <x v="5"/>
    </i>
    <i>
      <x v="38"/>
    </i>
    <i>
      <x v="67"/>
    </i>
    <i>
      <x v="63"/>
    </i>
    <i>
      <x v="28"/>
    </i>
    <i>
      <x v="69"/>
    </i>
    <i>
      <x v="1"/>
    </i>
    <i>
      <x v="21"/>
    </i>
    <i>
      <x v="20"/>
    </i>
    <i>
      <x v="85"/>
    </i>
    <i>
      <x v="47"/>
    </i>
    <i>
      <x v="95"/>
    </i>
    <i>
      <x v="53"/>
    </i>
    <i>
      <x v="13"/>
    </i>
    <i>
      <x v="56"/>
    </i>
    <i>
      <x v="10"/>
    </i>
    <i>
      <x v="6"/>
    </i>
    <i>
      <x v="33"/>
    </i>
    <i>
      <x v="24"/>
    </i>
    <i>
      <x v="62"/>
    </i>
    <i>
      <x v="51"/>
    </i>
    <i>
      <x v="97"/>
    </i>
    <i>
      <x v="36"/>
    </i>
    <i>
      <x v="68"/>
    </i>
    <i>
      <x v="61"/>
    </i>
    <i>
      <x v="76"/>
    </i>
    <i>
      <x v="57"/>
    </i>
    <i>
      <x v="96"/>
    </i>
    <i>
      <x v="80"/>
    </i>
    <i>
      <x v="3"/>
    </i>
    <i>
      <x v="25"/>
    </i>
    <i>
      <x v="87"/>
    </i>
    <i>
      <x v="23"/>
    </i>
    <i>
      <x v="49"/>
    </i>
    <i>
      <x v="8"/>
    </i>
    <i>
      <x v="32"/>
    </i>
    <i>
      <x v="90"/>
    </i>
    <i>
      <x v="64"/>
    </i>
    <i>
      <x v="81"/>
    </i>
    <i>
      <x v="12"/>
    </i>
    <i>
      <x v="46"/>
    </i>
    <i>
      <x v="78"/>
    </i>
    <i>
      <x v="58"/>
    </i>
    <i>
      <x v="71"/>
    </i>
    <i>
      <x v="42"/>
    </i>
    <i>
      <x v="19"/>
    </i>
    <i>
      <x v="91"/>
    </i>
    <i>
      <x v="73"/>
    </i>
    <i>
      <x v="66"/>
    </i>
    <i>
      <x v="72"/>
    </i>
    <i>
      <x v="18"/>
    </i>
    <i t="grand">
      <x/>
    </i>
  </rowItems>
  <colItems count="1">
    <i/>
  </colItems>
  <pageFields count="1">
    <pageField fld="7" hier="-1"/>
  </pageFields>
  <dataFields count="1">
    <dataField name="Sum of Volume" fld="6" baseField="0" baseItem="0" numFmtId="16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Customer90-10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105" firstHeaderRow="1" firstDataRow="1" firstDataCol="1"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axis="axisRow" showAll="0" sortType="descending">
      <items count="101">
        <item x="80"/>
        <item x="95"/>
        <item x="85"/>
        <item x="90"/>
        <item x="48"/>
        <item x="0"/>
        <item x="32"/>
        <item x="40"/>
        <item x="20"/>
        <item x="68"/>
        <item x="16"/>
        <item x="60"/>
        <item x="64"/>
        <item x="12"/>
        <item x="24"/>
        <item x="36"/>
        <item x="72"/>
        <item x="44"/>
        <item x="76"/>
        <item x="8"/>
        <item x="28"/>
        <item x="52"/>
        <item x="56"/>
        <item x="4"/>
        <item x="81"/>
        <item x="96"/>
        <item x="86"/>
        <item x="91"/>
        <item x="49"/>
        <item x="1"/>
        <item x="33"/>
        <item x="41"/>
        <item x="57"/>
        <item x="5"/>
        <item x="82"/>
        <item x="97"/>
        <item x="87"/>
        <item x="92"/>
        <item x="50"/>
        <item x="2"/>
        <item x="34"/>
        <item x="42"/>
        <item x="22"/>
        <item x="70"/>
        <item x="18"/>
        <item x="62"/>
        <item x="66"/>
        <item x="14"/>
        <item x="26"/>
        <item x="38"/>
        <item x="21"/>
        <item x="69"/>
        <item x="17"/>
        <item x="61"/>
        <item x="65"/>
        <item x="13"/>
        <item x="25"/>
        <item x="37"/>
        <item x="73"/>
        <item x="45"/>
        <item x="77"/>
        <item x="9"/>
        <item x="29"/>
        <item x="53"/>
        <item x="74"/>
        <item x="46"/>
        <item x="78"/>
        <item x="10"/>
        <item x="30"/>
        <item x="54"/>
        <item x="58"/>
        <item x="6"/>
        <item x="83"/>
        <item x="98"/>
        <item x="88"/>
        <item x="93"/>
        <item x="51"/>
        <item x="3"/>
        <item x="35"/>
        <item x="43"/>
        <item x="23"/>
        <item x="71"/>
        <item x="19"/>
        <item x="63"/>
        <item x="67"/>
        <item x="15"/>
        <item x="27"/>
        <item x="39"/>
        <item x="75"/>
        <item x="47"/>
        <item x="79"/>
        <item x="11"/>
        <item x="31"/>
        <item x="55"/>
        <item x="59"/>
        <item x="7"/>
        <item x="99"/>
        <item x="84"/>
        <item x="89"/>
        <item x="94"/>
        <item t="default"/>
      </items>
      <autoSortScope>
        <pivotArea dataOnly="0" outline="0" fieldPosition="0">
          <references count="1">
            <reference field="4294967294" count="1" selected="0">
              <x v="0"/>
            </reference>
          </references>
        </pivotArea>
      </autoSortScope>
    </pivotField>
    <pivotField dataField="1" showAll="0">
      <items count="12">
        <item x="10"/>
        <item x="1"/>
        <item x="8"/>
        <item x="0"/>
        <item x="5"/>
        <item x="9"/>
        <item x="6"/>
        <item x="4"/>
        <item x="3"/>
        <item x="2"/>
        <item x="7"/>
        <item t="default"/>
      </items>
    </pivotField>
    <pivotField axis="axisPage" multipleItemSelectionAllowed="1" showAll="0">
      <items count="7">
        <item h="1" x="5"/>
        <item h="1" x="4"/>
        <item h="1" x="3"/>
        <item h="1" x="2"/>
        <item x="0"/>
        <item x="1"/>
        <item t="default"/>
      </items>
    </pivotField>
  </pivotFields>
  <rowFields count="1">
    <field x="5"/>
  </rowFields>
  <rowItems count="101">
    <i>
      <x v="78"/>
    </i>
    <i>
      <x v="9"/>
    </i>
    <i>
      <x v="42"/>
    </i>
    <i>
      <x v="11"/>
    </i>
    <i>
      <x v="73"/>
    </i>
    <i>
      <x v="46"/>
    </i>
    <i>
      <x v="35"/>
    </i>
    <i>
      <x v="57"/>
    </i>
    <i>
      <x v="39"/>
    </i>
    <i>
      <x v="50"/>
    </i>
    <i>
      <x v="20"/>
    </i>
    <i>
      <x v="95"/>
    </i>
    <i>
      <x v="5"/>
    </i>
    <i>
      <x v="51"/>
    </i>
    <i>
      <x v="90"/>
    </i>
    <i>
      <x v="49"/>
    </i>
    <i>
      <x v="81"/>
    </i>
    <i>
      <x v="12"/>
    </i>
    <i>
      <x v="62"/>
    </i>
    <i>
      <x v="53"/>
    </i>
    <i>
      <x v="28"/>
    </i>
    <i>
      <x v="96"/>
    </i>
    <i>
      <x v="58"/>
    </i>
    <i>
      <x v="88"/>
    </i>
    <i>
      <x v="70"/>
    </i>
    <i>
      <x v="55"/>
    </i>
    <i>
      <x v="25"/>
    </i>
    <i>
      <x v="60"/>
    </i>
    <i>
      <x v="16"/>
    </i>
    <i>
      <x v="84"/>
    </i>
    <i>
      <x/>
    </i>
    <i>
      <x v="79"/>
    </i>
    <i>
      <x v="66"/>
    </i>
    <i>
      <x v="33"/>
    </i>
    <i>
      <x v="68"/>
    </i>
    <i>
      <x v="15"/>
    </i>
    <i>
      <x v="72"/>
    </i>
    <i>
      <x v="27"/>
    </i>
    <i>
      <x v="65"/>
    </i>
    <i>
      <x v="85"/>
    </i>
    <i>
      <x v="77"/>
    </i>
    <i>
      <x v="40"/>
    </i>
    <i>
      <x v="80"/>
    </i>
    <i>
      <x v="21"/>
    </i>
    <i>
      <x v="99"/>
    </i>
    <i>
      <x v="87"/>
    </i>
    <i>
      <x v="32"/>
    </i>
    <i>
      <x v="22"/>
    </i>
    <i>
      <x v="3"/>
    </i>
    <i>
      <x v="47"/>
    </i>
    <i>
      <x v="23"/>
    </i>
    <i>
      <x v="76"/>
    </i>
    <i>
      <x v="18"/>
    </i>
    <i>
      <x v="83"/>
    </i>
    <i>
      <x v="38"/>
    </i>
    <i>
      <x v="19"/>
    </i>
    <i>
      <x v="82"/>
    </i>
    <i>
      <x v="26"/>
    </i>
    <i>
      <x v="92"/>
    </i>
    <i>
      <x v="8"/>
    </i>
    <i>
      <x v="86"/>
    </i>
    <i>
      <x v="1"/>
    </i>
    <i>
      <x v="97"/>
    </i>
    <i>
      <x v="75"/>
    </i>
    <i>
      <x v="7"/>
    </i>
    <i>
      <x v="94"/>
    </i>
    <i>
      <x v="63"/>
    </i>
    <i>
      <x v="48"/>
    </i>
    <i>
      <x v="98"/>
    </i>
    <i>
      <x v="29"/>
    </i>
    <i>
      <x v="44"/>
    </i>
    <i>
      <x v="89"/>
    </i>
    <i>
      <x v="45"/>
    </i>
    <i>
      <x v="13"/>
    </i>
    <i>
      <x v="93"/>
    </i>
    <i>
      <x v="61"/>
    </i>
    <i>
      <x v="37"/>
    </i>
    <i>
      <x v="91"/>
    </i>
    <i>
      <x v="34"/>
    </i>
    <i>
      <x v="31"/>
    </i>
    <i>
      <x v="52"/>
    </i>
    <i>
      <x v="4"/>
    </i>
    <i>
      <x v="64"/>
    </i>
    <i>
      <x v="67"/>
    </i>
    <i>
      <x v="41"/>
    </i>
    <i>
      <x v="10"/>
    </i>
    <i>
      <x v="74"/>
    </i>
    <i>
      <x v="30"/>
    </i>
    <i>
      <x v="36"/>
    </i>
    <i>
      <x v="71"/>
    </i>
    <i>
      <x v="2"/>
    </i>
    <i>
      <x v="59"/>
    </i>
    <i>
      <x v="14"/>
    </i>
    <i>
      <x v="43"/>
    </i>
    <i>
      <x v="56"/>
    </i>
    <i>
      <x v="24"/>
    </i>
    <i>
      <x v="69"/>
    </i>
    <i>
      <x v="17"/>
    </i>
    <i>
      <x v="54"/>
    </i>
    <i>
      <x v="6"/>
    </i>
    <i t="grand">
      <x/>
    </i>
  </rowItems>
  <colItems count="1">
    <i/>
  </colItems>
  <pageFields count="1">
    <pageField fld="7" hier="-1"/>
  </pageFields>
  <dataFields count="1">
    <dataField name="Sum of Volume" fld="6" baseField="0" baseItem="0" numFmtId="169"/>
  </dataFields>
  <formats count="3">
    <format dxfId="4">
      <pivotArea outline="0" collapsedLevelsAreSubtotals="1" fieldPosition="0"/>
    </format>
    <format dxfId="3">
      <pivotArea collapsedLevelsAreSubtotals="1" fieldPosition="0">
        <references count="1">
          <reference field="5" count="10">
            <x v="0"/>
            <x v="4"/>
            <x v="9"/>
            <x v="11"/>
            <x v="29"/>
            <x v="35"/>
            <x v="46"/>
            <x v="65"/>
            <x v="70"/>
            <x v="77"/>
          </reference>
        </references>
      </pivotArea>
    </format>
    <format dxfId="2">
      <pivotArea dataOnly="0" labelOnly="1" fieldPosition="0">
        <references count="1">
          <reference field="5" count="10">
            <x v="0"/>
            <x v="4"/>
            <x v="9"/>
            <x v="11"/>
            <x v="29"/>
            <x v="35"/>
            <x v="46"/>
            <x v="65"/>
            <x v="70"/>
            <x v="7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ctSalesBacklogSC"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H28" firstHeaderRow="0" firstDataRow="1" firstDataCol="1"/>
  <pivotFields count="29">
    <pivotField axis="axisRow" showAll="0" sortType="descending">
      <items count="25">
        <item x="17"/>
        <item x="15"/>
        <item x="23"/>
        <item x="11"/>
        <item x="3"/>
        <item x="22"/>
        <item x="9"/>
        <item x="20"/>
        <item x="5"/>
        <item x="1"/>
        <item x="16"/>
        <item x="0"/>
        <item x="7"/>
        <item x="14"/>
        <item x="6"/>
        <item x="19"/>
        <item x="13"/>
        <item x="8"/>
        <item x="21"/>
        <item x="12"/>
        <item x="4"/>
        <item x="18"/>
        <item x="10"/>
        <item x="2"/>
        <item t="default"/>
      </items>
    </pivotField>
    <pivotField showAll="0">
      <items count="5">
        <item x="0"/>
        <item x="2"/>
        <item x="1"/>
        <item x="3"/>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7">
    <i>
      <x/>
    </i>
    <i i="1">
      <x v="1"/>
    </i>
    <i i="2">
      <x v="2"/>
    </i>
    <i i="3">
      <x v="3"/>
    </i>
    <i i="4">
      <x v="4"/>
    </i>
    <i i="5">
      <x v="5"/>
    </i>
    <i i="6">
      <x v="6"/>
    </i>
  </colItems>
  <dataFields count="7">
    <dataField name="Jan Sales" fld="18" baseField="0" baseItem="0"/>
    <dataField name="Feb Sales" fld="19" baseField="0" baseItem="0"/>
    <dataField name="Mar Sales" fld="20" baseField="0" baseItem="0"/>
    <dataField name="Apr (30DB)" fld="21" baseField="0" baseItem="0"/>
    <dataField name="May (60DB)" fld="22" baseField="0" baseItem="0"/>
    <dataField name="Jun (90DB)" fld="23" baseField="0" baseItem="0"/>
    <dataField name="Jul (&gt;90DB)" fld="24" baseField="0" baseItem="0"/>
  </dataFields>
  <formats count="1">
    <format dxfId="48">
      <pivotArea outline="0" collapsedLevelsAreSubtotals="1" fieldPosition="0"/>
    </format>
  </formats>
  <chartFormats count="1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2"/>
          </reference>
        </references>
      </pivotArea>
    </chartFormat>
    <chartFormat chart="7" format="18" series="1">
      <pivotArea type="data" outline="0" fieldPosition="0">
        <references count="1">
          <reference field="4294967294" count="1" selected="0">
            <x v="3"/>
          </reference>
        </references>
      </pivotArea>
    </chartFormat>
    <chartFormat chart="7" format="19" series="1">
      <pivotArea type="data" outline="0" fieldPosition="0">
        <references count="1">
          <reference field="4294967294" count="1" selected="0">
            <x v="4"/>
          </reference>
        </references>
      </pivotArea>
    </chartFormat>
    <chartFormat chart="7" format="20" series="1">
      <pivotArea type="data" outline="0" fieldPosition="0">
        <references count="1">
          <reference field="4294967294" count="1" selected="0">
            <x v="5"/>
          </reference>
        </references>
      </pivotArea>
    </chartFormat>
    <chartFormat chart="7" format="21"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YTDFY22toGoal"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4" firstHeaderRow="0" firstDataRow="1" firstDataCol="0" rowPageCount="1" colPageCount="1"/>
  <pivotFields count="29">
    <pivotField showAll="0">
      <items count="25">
        <item x="2"/>
        <item x="10"/>
        <item x="18"/>
        <item x="4"/>
        <item x="12"/>
        <item x="21"/>
        <item x="8"/>
        <item x="13"/>
        <item x="19"/>
        <item x="6"/>
        <item x="14"/>
        <item x="7"/>
        <item x="0"/>
        <item x="16"/>
        <item x="1"/>
        <item x="5"/>
        <item x="20"/>
        <item x="9"/>
        <item x="22"/>
        <item x="3"/>
        <item x="11"/>
        <item x="23"/>
        <item x="15"/>
        <item x="17"/>
        <item t="default"/>
      </items>
    </pivotField>
    <pivotField axis="axisPage" showAll="0">
      <items count="5">
        <item x="0"/>
        <item x="2"/>
        <item x="1"/>
        <item x="3"/>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12">
    <i>
      <x/>
    </i>
    <i i="1">
      <x v="1"/>
    </i>
    <i i="2">
      <x v="2"/>
    </i>
    <i i="3">
      <x v="3"/>
    </i>
    <i i="4">
      <x v="4"/>
    </i>
    <i i="5">
      <x v="5"/>
    </i>
    <i i="6">
      <x v="6"/>
    </i>
    <i i="7">
      <x v="7"/>
    </i>
    <i i="8">
      <x v="8"/>
    </i>
    <i i="9">
      <x v="9"/>
    </i>
    <i i="10">
      <x v="10"/>
    </i>
    <i i="11">
      <x v="11"/>
    </i>
  </colItems>
  <pageFields count="1">
    <pageField fld="1" hier="-1"/>
  </pageFields>
  <dataFields count="12">
    <dataField name="Sum of January FY22" fld="18" baseField="0" baseItem="0"/>
    <dataField name="Sum of February FY22" fld="19" baseField="0" baseItem="0"/>
    <dataField name="Sum of March FY22" fld="20" baseField="0" baseItem="0"/>
    <dataField name="Sum of Backlog (30D)" fld="21" baseField="0" baseItem="0"/>
    <dataField name="Sum of Backlog (60D)" fld="22" baseField="0" baseItem="0"/>
    <dataField name="Sum of Backlog (90D)" fld="23" baseField="0" baseItem="0"/>
    <dataField name="Sum of Backlog (Beyond 90D)" fld="24" baseField="0" baseItem="0"/>
    <dataField name="Sum of Yearly Target" fld="17" baseField="0" baseItem="0"/>
    <dataField name="Sum of Q1 % to Goal" fld="25" baseField="0" baseItem="0" numFmtId="9"/>
    <dataField name="Sum of Q2 % to Goal" fld="26" baseField="0" baseItem="0" numFmtId="9"/>
    <dataField name="Sum of Q1 Total Sales" fld="27" baseField="0" baseItem="0" numFmtId="164"/>
    <dataField name="Sum of Q2 Backlog (30/60/90)" fld="28" baseField="0" baseItem="0" numFmtId="164"/>
  </dataFields>
  <formats count="4">
    <format dxfId="47">
      <pivotArea outline="0" collapsedLevelsAreSubtotals="1" fieldPosition="0">
        <references count="1">
          <reference field="4294967294" count="1" selected="0">
            <x v="8"/>
          </reference>
        </references>
      </pivotArea>
    </format>
    <format dxfId="46">
      <pivotArea dataOnly="0" labelOnly="1" outline="0" fieldPosition="0">
        <references count="1">
          <reference field="4294967294" count="1">
            <x v="8"/>
          </reference>
        </references>
      </pivotArea>
    </format>
    <format dxfId="45">
      <pivotArea outline="0" collapsedLevelsAreSubtotals="1" fieldPosition="0">
        <references count="1">
          <reference field="4294967294" count="1" selected="0">
            <x v="9"/>
          </reference>
        </references>
      </pivotArea>
    </format>
    <format dxfId="44">
      <pivotArea dataOnly="0" labelOnly="1" outline="0" fieldPosition="0">
        <references count="1">
          <reference field="4294967294"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ForecastPivot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5:G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multipleItemSelectionAllowed="1" showAll="0">
      <items count="7">
        <item h="1" x="5"/>
        <item h="1" x="4"/>
        <item x="3"/>
        <item h="1" x="2"/>
        <item h="1" x="0"/>
        <item h="1" x="1"/>
        <item t="default"/>
      </items>
    </pivotField>
  </pivotFields>
  <rowItems count="1">
    <i/>
  </rowItems>
  <colItems count="1">
    <i/>
  </colItems>
  <pageFields count="1">
    <pageField fld="7" hier="-1"/>
  </pageFields>
  <dataFields count="1">
    <dataField name="Sum of Volume" fld="6"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ForecastPivot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5:D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multipleItemSelectionAllowed="1" showAll="0">
      <items count="7">
        <item h="1" x="5"/>
        <item x="4"/>
        <item h="1" x="3"/>
        <item h="1" x="2"/>
        <item h="1" x="0"/>
        <item h="1" x="1"/>
        <item t="default"/>
      </items>
    </pivotField>
  </pivotFields>
  <rowItems count="1">
    <i/>
  </rowItems>
  <colItems count="1">
    <i/>
  </colItems>
  <pageFields count="1">
    <pageField fld="7" hier="-1"/>
  </pageFields>
  <dataFields count="1">
    <dataField name="Sum of Volume" fld="6"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ForecastPivot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A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multipleItemSelectionAllowed="1" showAll="0">
      <items count="7">
        <item x="5"/>
        <item h="1" x="4"/>
        <item h="1" x="3"/>
        <item h="1" x="2"/>
        <item h="1" x="0"/>
        <item h="1" x="1"/>
        <item t="default"/>
      </items>
    </pivotField>
  </pivotFields>
  <rowItems count="1">
    <i/>
  </rowItems>
  <colItems count="1">
    <i/>
  </colItems>
  <pageFields count="1">
    <pageField fld="7" hier="-1"/>
  </pageFields>
  <dataFields count="1">
    <dataField name="Sum of Volume" fld="6"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ForecastPivot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P5:P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showAll="0">
      <items count="7">
        <item x="5"/>
        <item x="4"/>
        <item x="3"/>
        <item x="2"/>
        <item x="0"/>
        <item x="1"/>
        <item t="default"/>
      </items>
    </pivotField>
  </pivotFields>
  <rowItems count="1">
    <i/>
  </rowItems>
  <colItems count="1">
    <i/>
  </colItems>
  <pageFields count="1">
    <pageField fld="7" item="5" hier="-1"/>
  </pageFields>
  <dataFields count="1">
    <dataField name="Sum of Volume" fld="6"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ForecastPivot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5:M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showAll="0">
      <items count="7">
        <item x="5"/>
        <item x="4"/>
        <item x="3"/>
        <item x="2"/>
        <item x="0"/>
        <item x="1"/>
        <item t="default"/>
      </items>
    </pivotField>
  </pivotFields>
  <rowItems count="1">
    <i/>
  </rowItems>
  <colItems count="1">
    <i/>
  </colItems>
  <pageFields count="1">
    <pageField fld="7" item="4" hier="-1"/>
  </pageFields>
  <dataFields count="1">
    <dataField name="Sum of Volume" fld="6"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ForecastPivot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5:J6" firstHeaderRow="1" firstDataRow="1" firstDataCol="0" rowPageCount="1" colPageCount="1"/>
  <pivotFields count="8">
    <pivotField showAll="0">
      <items count="24">
        <item m="1" x="19"/>
        <item m="1" x="14"/>
        <item m="1" x="13"/>
        <item m="1" x="21"/>
        <item m="1" x="12"/>
        <item m="1" x="22"/>
        <item m="1" x="15"/>
        <item m="1" x="17"/>
        <item m="1" x="16"/>
        <item m="1" x="18"/>
        <item m="1" x="20"/>
        <item x="0"/>
        <item x="1"/>
        <item x="2"/>
        <item x="3"/>
        <item x="4"/>
        <item x="5"/>
        <item x="6"/>
        <item x="7"/>
        <item x="9"/>
        <item x="10"/>
        <item x="11"/>
        <item x="8"/>
        <item t="default"/>
      </items>
    </pivotField>
    <pivotField showAll="0">
      <items count="25">
        <item x="0"/>
        <item x="1"/>
        <item x="2"/>
        <item x="23"/>
        <item x="3"/>
        <item x="4"/>
        <item x="5"/>
        <item x="6"/>
        <item x="7"/>
        <item x="8"/>
        <item x="9"/>
        <item x="10"/>
        <item x="22"/>
        <item x="11"/>
        <item x="12"/>
        <item x="21"/>
        <item x="13"/>
        <item x="14"/>
        <item x="15"/>
        <item x="20"/>
        <item x="16"/>
        <item x="17"/>
        <item x="18"/>
        <item x="19"/>
        <item t="default"/>
      </items>
    </pivotField>
    <pivotField showAll="0">
      <items count="5">
        <item x="0"/>
        <item x="3"/>
        <item x="1"/>
        <item x="2"/>
        <item t="default"/>
      </items>
    </pivotField>
    <pivotField showAll="0"/>
    <pivotField showAll="0"/>
    <pivotField showAll="0"/>
    <pivotField dataField="1" showAll="0"/>
    <pivotField axis="axisPage" showAll="0">
      <items count="7">
        <item x="5"/>
        <item x="4"/>
        <item x="3"/>
        <item x="2"/>
        <item x="0"/>
        <item x="1"/>
        <item t="default"/>
      </items>
    </pivotField>
  </pivotFields>
  <rowItems count="1">
    <i/>
  </rowItems>
  <colItems count="1">
    <i/>
  </colItems>
  <pageFields count="1">
    <pageField fld="7" item="3" hier="-1"/>
  </pageFields>
  <dataFields count="1">
    <dataField name="Sum of Volume" fld="6" baseField="0" baseItem="0" numFmtId="16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Manager_Name" sourceName="Sales Manager Name">
  <pivotTables>
    <pivotTable tabId="11" name="ActSalesBacklogSC"/>
    <pivotTable tabId="12" name="YTDFY22toGoal"/>
  </pivotTables>
  <data>
    <tabular pivotCacheId="1">
      <items count="24">
        <i x="2" s="1"/>
        <i x="10" s="1"/>
        <i x="18" s="1"/>
        <i x="4" s="1"/>
        <i x="12" s="1"/>
        <i x="21" s="1"/>
        <i x="8" s="1"/>
        <i x="13" s="1"/>
        <i x="19" s="1"/>
        <i x="6" s="1"/>
        <i x="14" s="1"/>
        <i x="7" s="1"/>
        <i x="0" s="1"/>
        <i x="16" s="1"/>
        <i x="1" s="1"/>
        <i x="5" s="1"/>
        <i x="20" s="1"/>
        <i x="9" s="1"/>
        <i x="22" s="1"/>
        <i x="3" s="1"/>
        <i x="11" s="1"/>
        <i x="23" s="1"/>
        <i x="15"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Director" sourceName="Sales Director">
  <pivotTables>
    <pivotTable tabId="11" name="ActSalesBacklogSC"/>
    <pivotTable tabId="12" name="YTDFY22toGoal"/>
    <pivotTable tabId="7" name="ActSalesbyMgrSC_Pivot"/>
  </pivotTables>
  <data>
    <tabular pivotCacheId="1">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4" name="ForecastPivot1"/>
    <pivotTable tabId="14" name="ForecastPivot2"/>
    <pivotTable tabId="14" name="ForecastPivot3"/>
    <pivotTable tabId="14" name="ForecastPivot4"/>
    <pivotTable tabId="14" name="ForecastPivot5"/>
    <pivotTable tabId="14" name="ForecastPivot6"/>
    <pivotTable tabId="15" name="Customer&lt;50"/>
    <pivotTable tabId="15" name="Customer75-50"/>
    <pivotTable tabId="15" name="Customer90-100"/>
  </pivotTables>
  <data>
    <tabular pivotCacheId="2" showMissing="0">
      <items count="23">
        <i x="0" s="1"/>
        <i x="1" s="1"/>
        <i x="2" s="1"/>
        <i x="3" s="1"/>
        <i x="4" s="1"/>
        <i x="5" s="1"/>
        <i x="6" s="1"/>
        <i x="7" s="1"/>
        <i x="9" s="1"/>
        <i x="10" s="1"/>
        <i x="11" s="1"/>
        <i x="8" s="1"/>
        <i x="19" s="1" nd="1"/>
        <i x="14" s="1" nd="1"/>
        <i x="13" s="1" nd="1"/>
        <i x="21" s="1" nd="1"/>
        <i x="12" s="1" nd="1"/>
        <i x="22" s="1" nd="1"/>
        <i x="15" s="1" nd="1"/>
        <i x="17" s="1" nd="1"/>
        <i x="16" s="1" nd="1"/>
        <i x="18" s="1" nd="1"/>
        <i x="2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anager_Name1" sourceName="Sales Manager Name">
  <pivotTables>
    <pivotTable tabId="14" name="ForecastPivot1"/>
    <pivotTable tabId="14" name="ForecastPivot2"/>
    <pivotTable tabId="14" name="ForecastPivot3"/>
    <pivotTable tabId="14" name="ForecastPivot4"/>
    <pivotTable tabId="14" name="ForecastPivot5"/>
    <pivotTable tabId="14" name="ForecastPivot6"/>
    <pivotTable tabId="15" name="Customer&lt;50"/>
    <pivotTable tabId="15" name="Customer75-50"/>
    <pivotTable tabId="15" name="Customer90-100"/>
  </pivotTables>
  <data>
    <tabular pivotCacheId="2">
      <items count="24">
        <i x="0" s="1"/>
        <i x="1" s="1"/>
        <i x="2" s="1"/>
        <i x="23" s="1"/>
        <i x="3" s="1"/>
        <i x="4" s="1"/>
        <i x="5" s="1"/>
        <i x="6" s="1"/>
        <i x="7" s="1"/>
        <i x="8" s="1"/>
        <i x="9" s="1"/>
        <i x="10" s="1"/>
        <i x="22" s="1"/>
        <i x="11" s="1"/>
        <i x="12" s="1"/>
        <i x="21" s="1"/>
        <i x="13" s="1"/>
        <i x="14" s="1"/>
        <i x="15" s="1"/>
        <i x="20" s="1"/>
        <i x="16" s="1"/>
        <i x="17" s="1"/>
        <i x="18"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Director1" sourceName="Sales Director">
  <pivotTables>
    <pivotTable tabId="14" name="ForecastPivot1"/>
    <pivotTable tabId="14" name="ForecastPivot2"/>
    <pivotTable tabId="14" name="ForecastPivot3"/>
    <pivotTable tabId="14" name="ForecastPivot4"/>
    <pivotTable tabId="14" name="ForecastPivot5"/>
    <pivotTable tabId="14" name="ForecastPivot6"/>
    <pivotTable tabId="15" name="Customer&lt;50"/>
    <pivotTable tabId="15" name="Customer75-50"/>
    <pivotTable tabId="15" name="Customer90-100"/>
  </pivotTables>
  <data>
    <tabular pivotCacheId="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Manager Name" cache="Slicer_Sales_Manager_Name" caption="Sales Manager Name" style="Custom slicer 2" rowHeight="234950"/>
  <slicer name="Sales Director" cache="Slicer_Sales_Director" caption="Sales Director" columnCount="4" style="Custom slicer 2" rowHeight="234950"/>
  <slicer name="Month 2" cache="Slicer_Month" caption="Month" columnCount="12" style="Custom slicer 2" rowHeight="234950"/>
  <slicer name="Sales Manager Name 2" cache="Slicer_Sales_Manager_Name1" caption="Sales Manager Name" style="Custom slicer" rowHeight="234950"/>
  <slicer name="Sales Director 2" cache="Slicer_Sales_Director1" caption="Sales Director" style="Custom slic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Sales Manager Name 1" cache="Slicer_Sales_Manager_Name1" caption="Sales Manager Name" rowHeight="234950"/>
  <slicer name="Sales Director 1" cache="Slicer_Sales_Director1" caption="Sales Director" rowHeight="234950"/>
</slicers>
</file>

<file path=xl/tables/table1.xml><?xml version="1.0" encoding="utf-8"?>
<table xmlns="http://schemas.openxmlformats.org/spreadsheetml/2006/main" id="1" name="ActualSalesSC" displayName="ActualSalesSC" ref="A3:Y27" totalsRowShown="0">
  <autoFilter ref="A3:Y27"/>
  <tableColumns count="25">
    <tableColumn id="1" name="Sales Manager Name"/>
    <tableColumn id="2" name="Sales Director"/>
    <tableColumn id="3" name="Territory"/>
    <tableColumn id="4" name="Dealer"/>
    <tableColumn id="5" name="January FY21" dataDxfId="43"/>
    <tableColumn id="6" name="February FY21" dataDxfId="42"/>
    <tableColumn id="7" name="March FY21" dataDxfId="41"/>
    <tableColumn id="8" name="April FY21" dataDxfId="40"/>
    <tableColumn id="9" name="May FY21" dataDxfId="39"/>
    <tableColumn id="10" name="June FY21" dataDxfId="38"/>
    <tableColumn id="11" name="July FY21" dataDxfId="37"/>
    <tableColumn id="12" name="August FY21" dataDxfId="36"/>
    <tableColumn id="13" name="September FY21" dataDxfId="35"/>
    <tableColumn id="14" name="October FY21" dataDxfId="34"/>
    <tableColumn id="15" name="November FY21" dataDxfId="33"/>
    <tableColumn id="16" name="December FY21" dataDxfId="32"/>
    <tableColumn id="17" name="Total" dataDxfId="31">
      <calculatedColumnFormula>SUM(E4:P4)</calculatedColumnFormula>
    </tableColumn>
    <tableColumn id="18" name="Yearly Target" dataDxfId="30">
      <calculatedColumnFormula>VLOOKUP(ActualSalesSC[[#This Row],[Sales Manager Name]],SalesTargetsSC[#Data],6,FALSE)</calculatedColumnFormula>
    </tableColumn>
    <tableColumn id="25" name="January FY22" dataDxfId="29"/>
    <tableColumn id="24" name="February FY22" dataDxfId="28"/>
    <tableColumn id="23" name="March FY22" dataDxfId="27"/>
    <tableColumn id="19" name="Backlog (30D)" dataDxfId="26">
      <calculatedColumnFormula>VLOOKUP(ActualSalesSC[[#This Row],[Sales Manager Name]],BacklogSC[#Data],5,FALSE)</calculatedColumnFormula>
    </tableColumn>
    <tableColumn id="20" name="Backlog (60D)" dataDxfId="25">
      <calculatedColumnFormula>VLOOKUP(ActualSalesSC[[#This Row],[Sales Manager Name]],BacklogSC[#Data],6,FALSE)</calculatedColumnFormula>
    </tableColumn>
    <tableColumn id="21" name="Backlog (90D)" dataDxfId="24">
      <calculatedColumnFormula>VLOOKUP(ActualSalesSC[[#This Row],[Sales Manager Name]],BacklogSC[#Data],7,FALSE)</calculatedColumnFormula>
    </tableColumn>
    <tableColumn id="22" name="Backlog (Beyond 90D)" dataDxfId="23">
      <calculatedColumnFormula>VLOOKUP(ActualSalesSC[[#This Row],[Sales Manager Name]],BacklogSC[#Data],8,FALSE)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TargetsSC" displayName="SalesTargetsSC" ref="A3:J27" totalsRowShown="0">
  <autoFilter ref="A3:J27"/>
  <tableColumns count="10">
    <tableColumn id="1" name="Sales Manager Name"/>
    <tableColumn id="2" name="Sales Director">
      <calculatedColumnFormula>VLOOKUP(SalesTargetsSC[[#This Row],[Sales Manager Name]],ActualSalesSC[#Data],2,FALSE)</calculatedColumnFormula>
    </tableColumn>
    <tableColumn id="3" name="Territory">
      <calculatedColumnFormula>VLOOKUP(SalesTargetsSC[[#This Row],[Sales Manager Name]],ActualSalesSC[#Data],3,FALSE)</calculatedColumnFormula>
    </tableColumn>
    <tableColumn id="4" name="Dealer">
      <calculatedColumnFormula>VLOOKUP(SalesTargetsSC[[#This Row],[Sales Manager Name]],ActualSalesSC[#Data],4,FALSE)</calculatedColumnFormula>
    </tableColumn>
    <tableColumn id="5" name="FY21 Sales" dataDxfId="22" dataCellStyle="Comma">
      <calculatedColumnFormula>VLOOKUP(SalesTargetsSC[[#This Row],[Sales Manager Name]],ActualSalesSC[#Data],17,FALSE)</calculatedColumnFormula>
    </tableColumn>
    <tableColumn id="6" name="Yearly Target" dataDxfId="21"/>
    <tableColumn id="7" name="Semi-Annual Target" dataDxfId="20">
      <calculatedColumnFormula>F4/2</calculatedColumnFormula>
    </tableColumn>
    <tableColumn id="8" name="Qtrly Target" dataDxfId="19">
      <calculatedColumnFormula>F4/4</calculatedColumnFormula>
    </tableColumn>
    <tableColumn id="9" name="Monthly Target" dataDxfId="18">
      <calculatedColumnFormula>F4/12</calculatedColumnFormula>
    </tableColumn>
    <tableColumn id="10" name="Weekly Target" dataDxfId="17">
      <calculatedColumnFormula>F4/52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BacklogSC" displayName="BacklogSC" ref="A3:I27" totalsRowShown="0" dataDxfId="16" dataCellStyle="Comma">
  <autoFilter ref="A3:I27"/>
  <tableColumns count="9">
    <tableColumn id="1" name="Sales Manager Name"/>
    <tableColumn id="2" name="Sales Director"/>
    <tableColumn id="3" name="Territory"/>
    <tableColumn id="4" name="Dealer">
      <calculatedColumnFormula>VLOOKUP(BacklogSC[[#This Row],[Sales Manager Name]],ActualSalesSC[#Data],4,FALSE)</calculatedColumnFormula>
    </tableColumn>
    <tableColumn id="5" name="Backlog (30D)" dataDxfId="15" dataCellStyle="Comma"/>
    <tableColumn id="6" name="Backlog (60D)" dataDxfId="14" dataCellStyle="Comma"/>
    <tableColumn id="7" name="Backlog (90D)" dataDxfId="13" dataCellStyle="Comma"/>
    <tableColumn id="8" name="Backlog (Beyond 90D)" dataDxfId="12" dataCellStyle="Comma"/>
    <tableColumn id="9" name="Total Backlog" dataDxfId="11" dataCellStyle="Comma">
      <calculatedColumnFormula>SUM(E4:H4)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ForecastSC" displayName="ForecastSC" ref="A3:H1203" totalsRowShown="0">
  <autoFilter ref="A3:H1203"/>
  <tableColumns count="8">
    <tableColumn id="1" name="Month"/>
    <tableColumn id="2" name="Sales Manager Name"/>
    <tableColumn id="3" name="Sales Director"/>
    <tableColumn id="4" name="Territory"/>
    <tableColumn id="5" name="Dealer"/>
    <tableColumn id="6" name="Company Name"/>
    <tableColumn id="7" name="Volume"/>
    <tableColumn id="8" name="Probabil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6.xml"/><Relationship Id="rId7"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6.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C4" sqref="C4"/>
    </sheetView>
  </sheetViews>
  <sheetFormatPr defaultRowHeight="14.4" x14ac:dyDescent="0.3"/>
  <cols>
    <col min="1" max="1" width="8.88671875" customWidth="1"/>
  </cols>
  <sheetData/>
  <pageMargins left="0.7" right="0.7" top="0.75" bottom="0.75" header="0.3" footer="0.3"/>
  <pageSetup scale="65" orientation="landscape"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3"/>
  <sheetViews>
    <sheetView zoomScaleNormal="100" workbookViewId="0">
      <selection activeCell="K3" sqref="K3"/>
    </sheetView>
  </sheetViews>
  <sheetFormatPr defaultRowHeight="14.4" x14ac:dyDescent="0.3"/>
  <cols>
    <col min="1" max="1" width="11.21875" customWidth="1"/>
    <col min="2" max="2" width="21.33203125" customWidth="1"/>
    <col min="3" max="3" width="15.109375" customWidth="1"/>
    <col min="4" max="5" width="11.21875" customWidth="1"/>
    <col min="6" max="6" width="16.77734375" customWidth="1"/>
    <col min="7" max="7" width="9.44140625" customWidth="1"/>
    <col min="8" max="8" width="12.33203125" customWidth="1"/>
  </cols>
  <sheetData>
    <row r="1" spans="1:8" x14ac:dyDescent="0.3">
      <c r="A1" t="s">
        <v>230</v>
      </c>
    </row>
    <row r="3" spans="1:8" x14ac:dyDescent="0.3">
      <c r="A3" t="s">
        <v>227</v>
      </c>
      <c r="B3" t="s">
        <v>1</v>
      </c>
      <c r="C3" t="s">
        <v>2</v>
      </c>
      <c r="D3" t="s">
        <v>3</v>
      </c>
      <c r="E3" t="s">
        <v>4</v>
      </c>
      <c r="F3" t="s">
        <v>80</v>
      </c>
      <c r="G3" t="s">
        <v>189</v>
      </c>
      <c r="H3" t="s">
        <v>228</v>
      </c>
    </row>
    <row r="4" spans="1:8" x14ac:dyDescent="0.3">
      <c r="A4" t="s">
        <v>232</v>
      </c>
      <c r="B4" t="s">
        <v>13</v>
      </c>
      <c r="C4" t="s">
        <v>8</v>
      </c>
      <c r="D4" t="s">
        <v>9</v>
      </c>
      <c r="E4" t="s">
        <v>10</v>
      </c>
      <c r="F4" t="s">
        <v>86</v>
      </c>
      <c r="G4">
        <v>765</v>
      </c>
      <c r="H4">
        <v>90</v>
      </c>
    </row>
    <row r="5" spans="1:8" x14ac:dyDescent="0.3">
      <c r="A5" t="s">
        <v>232</v>
      </c>
      <c r="B5" t="s">
        <v>13</v>
      </c>
      <c r="C5" t="s">
        <v>8</v>
      </c>
      <c r="D5" t="s">
        <v>9</v>
      </c>
      <c r="E5" t="s">
        <v>10</v>
      </c>
      <c r="F5" t="s">
        <v>110</v>
      </c>
      <c r="G5">
        <v>765</v>
      </c>
      <c r="H5">
        <v>100</v>
      </c>
    </row>
    <row r="6" spans="1:8" x14ac:dyDescent="0.3">
      <c r="A6" t="s">
        <v>232</v>
      </c>
      <c r="B6" t="s">
        <v>13</v>
      </c>
      <c r="C6" t="s">
        <v>8</v>
      </c>
      <c r="D6" t="s">
        <v>9</v>
      </c>
      <c r="E6" t="s">
        <v>10</v>
      </c>
      <c r="F6" t="s">
        <v>134</v>
      </c>
      <c r="G6">
        <v>0</v>
      </c>
      <c r="H6">
        <v>100</v>
      </c>
    </row>
    <row r="7" spans="1:8" x14ac:dyDescent="0.3">
      <c r="A7" t="s">
        <v>232</v>
      </c>
      <c r="B7" t="s">
        <v>13</v>
      </c>
      <c r="C7" t="s">
        <v>8</v>
      </c>
      <c r="D7" t="s">
        <v>9</v>
      </c>
      <c r="E7" t="s">
        <v>10</v>
      </c>
      <c r="F7" t="s">
        <v>158</v>
      </c>
      <c r="G7">
        <v>4924</v>
      </c>
      <c r="H7">
        <v>100</v>
      </c>
    </row>
    <row r="8" spans="1:8" x14ac:dyDescent="0.3">
      <c r="A8" t="s">
        <v>233</v>
      </c>
      <c r="B8" t="s">
        <v>13</v>
      </c>
      <c r="C8" t="s">
        <v>8</v>
      </c>
      <c r="D8" t="s">
        <v>9</v>
      </c>
      <c r="E8" t="s">
        <v>10</v>
      </c>
      <c r="F8" t="s">
        <v>86</v>
      </c>
      <c r="G8">
        <v>3628</v>
      </c>
      <c r="H8">
        <v>100</v>
      </c>
    </row>
    <row r="9" spans="1:8" x14ac:dyDescent="0.3">
      <c r="A9" t="s">
        <v>233</v>
      </c>
      <c r="B9" t="s">
        <v>13</v>
      </c>
      <c r="C9" t="s">
        <v>8</v>
      </c>
      <c r="D9" t="s">
        <v>9</v>
      </c>
      <c r="E9" t="s">
        <v>10</v>
      </c>
      <c r="F9" t="s">
        <v>110</v>
      </c>
      <c r="G9">
        <v>2743</v>
      </c>
      <c r="H9">
        <v>100</v>
      </c>
    </row>
    <row r="10" spans="1:8" x14ac:dyDescent="0.3">
      <c r="A10" t="s">
        <v>233</v>
      </c>
      <c r="B10" t="s">
        <v>13</v>
      </c>
      <c r="C10" t="s">
        <v>8</v>
      </c>
      <c r="D10" t="s">
        <v>9</v>
      </c>
      <c r="E10" t="s">
        <v>10</v>
      </c>
      <c r="F10" t="s">
        <v>134</v>
      </c>
      <c r="G10">
        <v>3628</v>
      </c>
      <c r="H10">
        <v>100</v>
      </c>
    </row>
    <row r="11" spans="1:8" x14ac:dyDescent="0.3">
      <c r="A11" t="s">
        <v>233</v>
      </c>
      <c r="B11" t="s">
        <v>13</v>
      </c>
      <c r="C11" t="s">
        <v>8</v>
      </c>
      <c r="D11" t="s">
        <v>9</v>
      </c>
      <c r="E11" t="s">
        <v>10</v>
      </c>
      <c r="F11" t="s">
        <v>158</v>
      </c>
      <c r="G11">
        <v>1423</v>
      </c>
      <c r="H11">
        <v>90</v>
      </c>
    </row>
    <row r="12" spans="1:8" x14ac:dyDescent="0.3">
      <c r="A12" t="s">
        <v>234</v>
      </c>
      <c r="B12" t="s">
        <v>13</v>
      </c>
      <c r="C12" t="s">
        <v>8</v>
      </c>
      <c r="D12" t="s">
        <v>9</v>
      </c>
      <c r="E12" t="s">
        <v>10</v>
      </c>
      <c r="F12" t="s">
        <v>86</v>
      </c>
      <c r="G12">
        <v>4924</v>
      </c>
      <c r="H12">
        <v>90</v>
      </c>
    </row>
    <row r="13" spans="1:8" x14ac:dyDescent="0.3">
      <c r="A13" t="s">
        <v>234</v>
      </c>
      <c r="B13" t="s">
        <v>13</v>
      </c>
      <c r="C13" t="s">
        <v>8</v>
      </c>
      <c r="D13" t="s">
        <v>9</v>
      </c>
      <c r="E13" t="s">
        <v>10</v>
      </c>
      <c r="F13" t="s">
        <v>110</v>
      </c>
      <c r="G13">
        <v>2534</v>
      </c>
      <c r="H13">
        <v>75</v>
      </c>
    </row>
    <row r="14" spans="1:8" x14ac:dyDescent="0.3">
      <c r="A14" t="s">
        <v>234</v>
      </c>
      <c r="B14" t="s">
        <v>13</v>
      </c>
      <c r="C14" t="s">
        <v>8</v>
      </c>
      <c r="D14" t="s">
        <v>9</v>
      </c>
      <c r="E14" t="s">
        <v>10</v>
      </c>
      <c r="F14" t="s">
        <v>134</v>
      </c>
      <c r="G14">
        <v>1423</v>
      </c>
      <c r="H14">
        <v>90</v>
      </c>
    </row>
    <row r="15" spans="1:8" x14ac:dyDescent="0.3">
      <c r="A15" t="s">
        <v>234</v>
      </c>
      <c r="B15" t="s">
        <v>13</v>
      </c>
      <c r="C15" t="s">
        <v>8</v>
      </c>
      <c r="D15" t="s">
        <v>9</v>
      </c>
      <c r="E15" t="s">
        <v>10</v>
      </c>
      <c r="F15" t="s">
        <v>158</v>
      </c>
      <c r="G15">
        <v>1423</v>
      </c>
      <c r="H15">
        <v>75</v>
      </c>
    </row>
    <row r="16" spans="1:8" x14ac:dyDescent="0.3">
      <c r="A16" t="s">
        <v>235</v>
      </c>
      <c r="B16" t="s">
        <v>13</v>
      </c>
      <c r="C16" t="s">
        <v>8</v>
      </c>
      <c r="D16" t="s">
        <v>9</v>
      </c>
      <c r="E16" t="s">
        <v>10</v>
      </c>
      <c r="F16" t="s">
        <v>86</v>
      </c>
      <c r="G16">
        <v>4924</v>
      </c>
      <c r="H16">
        <v>75</v>
      </c>
    </row>
    <row r="17" spans="1:8" x14ac:dyDescent="0.3">
      <c r="A17" t="s">
        <v>235</v>
      </c>
      <c r="B17" t="s">
        <v>13</v>
      </c>
      <c r="C17" t="s">
        <v>8</v>
      </c>
      <c r="D17" t="s">
        <v>9</v>
      </c>
      <c r="E17" t="s">
        <v>10</v>
      </c>
      <c r="F17" t="s">
        <v>110</v>
      </c>
      <c r="G17">
        <v>0</v>
      </c>
      <c r="H17">
        <v>75</v>
      </c>
    </row>
    <row r="18" spans="1:8" x14ac:dyDescent="0.3">
      <c r="A18" t="s">
        <v>235</v>
      </c>
      <c r="B18" t="s">
        <v>13</v>
      </c>
      <c r="C18" t="s">
        <v>8</v>
      </c>
      <c r="D18" t="s">
        <v>9</v>
      </c>
      <c r="E18" t="s">
        <v>10</v>
      </c>
      <c r="F18" t="s">
        <v>134</v>
      </c>
      <c r="G18">
        <v>3628</v>
      </c>
      <c r="H18">
        <v>75</v>
      </c>
    </row>
    <row r="19" spans="1:8" x14ac:dyDescent="0.3">
      <c r="A19" t="s">
        <v>235</v>
      </c>
      <c r="B19" t="s">
        <v>13</v>
      </c>
      <c r="C19" t="s">
        <v>8</v>
      </c>
      <c r="D19" t="s">
        <v>9</v>
      </c>
      <c r="E19" t="s">
        <v>10</v>
      </c>
      <c r="F19" t="s">
        <v>158</v>
      </c>
      <c r="G19">
        <v>765</v>
      </c>
      <c r="H19">
        <v>75</v>
      </c>
    </row>
    <row r="20" spans="1:8" x14ac:dyDescent="0.3">
      <c r="A20" t="s">
        <v>229</v>
      </c>
      <c r="B20" t="s">
        <v>13</v>
      </c>
      <c r="C20" t="s">
        <v>8</v>
      </c>
      <c r="D20" t="s">
        <v>9</v>
      </c>
      <c r="E20" t="s">
        <v>10</v>
      </c>
      <c r="F20" t="s">
        <v>86</v>
      </c>
      <c r="G20">
        <v>3628</v>
      </c>
      <c r="H20">
        <v>75</v>
      </c>
    </row>
    <row r="21" spans="1:8" x14ac:dyDescent="0.3">
      <c r="A21" t="s">
        <v>229</v>
      </c>
      <c r="B21" t="s">
        <v>13</v>
      </c>
      <c r="C21" t="s">
        <v>8</v>
      </c>
      <c r="D21" t="s">
        <v>9</v>
      </c>
      <c r="E21" t="s">
        <v>10</v>
      </c>
      <c r="F21" t="s">
        <v>110</v>
      </c>
      <c r="G21">
        <v>765</v>
      </c>
      <c r="H21">
        <v>75</v>
      </c>
    </row>
    <row r="22" spans="1:8" x14ac:dyDescent="0.3">
      <c r="A22" t="s">
        <v>229</v>
      </c>
      <c r="B22" t="s">
        <v>13</v>
      </c>
      <c r="C22" t="s">
        <v>8</v>
      </c>
      <c r="D22" t="s">
        <v>9</v>
      </c>
      <c r="E22" t="s">
        <v>10</v>
      </c>
      <c r="F22" t="s">
        <v>134</v>
      </c>
      <c r="G22">
        <v>4954</v>
      </c>
      <c r="H22">
        <v>90</v>
      </c>
    </row>
    <row r="23" spans="1:8" x14ac:dyDescent="0.3">
      <c r="A23" t="s">
        <v>229</v>
      </c>
      <c r="B23" t="s">
        <v>13</v>
      </c>
      <c r="C23" t="s">
        <v>8</v>
      </c>
      <c r="D23" t="s">
        <v>9</v>
      </c>
      <c r="E23" t="s">
        <v>10</v>
      </c>
      <c r="F23" t="s">
        <v>158</v>
      </c>
      <c r="G23">
        <v>4954</v>
      </c>
      <c r="H23">
        <v>50</v>
      </c>
    </row>
    <row r="24" spans="1:8" x14ac:dyDescent="0.3">
      <c r="A24" t="s">
        <v>236</v>
      </c>
      <c r="B24" t="s">
        <v>13</v>
      </c>
      <c r="C24" t="s">
        <v>8</v>
      </c>
      <c r="D24" t="s">
        <v>9</v>
      </c>
      <c r="E24" t="s">
        <v>10</v>
      </c>
      <c r="F24" t="s">
        <v>86</v>
      </c>
      <c r="G24">
        <v>2743</v>
      </c>
      <c r="H24">
        <v>25</v>
      </c>
    </row>
    <row r="25" spans="1:8" x14ac:dyDescent="0.3">
      <c r="A25" t="s">
        <v>236</v>
      </c>
      <c r="B25" t="s">
        <v>13</v>
      </c>
      <c r="C25" t="s">
        <v>8</v>
      </c>
      <c r="D25" t="s">
        <v>9</v>
      </c>
      <c r="E25" t="s">
        <v>10</v>
      </c>
      <c r="F25" t="s">
        <v>110</v>
      </c>
      <c r="G25">
        <v>4954</v>
      </c>
      <c r="H25">
        <v>50</v>
      </c>
    </row>
    <row r="26" spans="1:8" x14ac:dyDescent="0.3">
      <c r="A26" t="s">
        <v>236</v>
      </c>
      <c r="B26" t="s">
        <v>13</v>
      </c>
      <c r="C26" t="s">
        <v>8</v>
      </c>
      <c r="D26" t="s">
        <v>9</v>
      </c>
      <c r="E26" t="s">
        <v>10</v>
      </c>
      <c r="F26" t="s">
        <v>134</v>
      </c>
      <c r="G26">
        <v>2534</v>
      </c>
      <c r="H26">
        <v>50</v>
      </c>
    </row>
    <row r="27" spans="1:8" x14ac:dyDescent="0.3">
      <c r="A27" t="s">
        <v>236</v>
      </c>
      <c r="B27" t="s">
        <v>13</v>
      </c>
      <c r="C27" t="s">
        <v>8</v>
      </c>
      <c r="D27" t="s">
        <v>9</v>
      </c>
      <c r="E27" t="s">
        <v>10</v>
      </c>
      <c r="F27" t="s">
        <v>158</v>
      </c>
      <c r="G27">
        <v>3628</v>
      </c>
      <c r="H27">
        <v>25</v>
      </c>
    </row>
    <row r="28" spans="1:8" x14ac:dyDescent="0.3">
      <c r="A28" t="s">
        <v>237</v>
      </c>
      <c r="B28" t="s">
        <v>13</v>
      </c>
      <c r="C28" t="s">
        <v>8</v>
      </c>
      <c r="D28" t="s">
        <v>9</v>
      </c>
      <c r="E28" t="s">
        <v>10</v>
      </c>
      <c r="F28" t="s">
        <v>86</v>
      </c>
      <c r="G28">
        <v>567</v>
      </c>
      <c r="H28">
        <v>50</v>
      </c>
    </row>
    <row r="29" spans="1:8" x14ac:dyDescent="0.3">
      <c r="A29" t="s">
        <v>237</v>
      </c>
      <c r="B29" t="s">
        <v>13</v>
      </c>
      <c r="C29" t="s">
        <v>8</v>
      </c>
      <c r="D29" t="s">
        <v>9</v>
      </c>
      <c r="E29" t="s">
        <v>10</v>
      </c>
      <c r="F29" t="s">
        <v>110</v>
      </c>
      <c r="G29">
        <v>2743</v>
      </c>
      <c r="H29">
        <v>75</v>
      </c>
    </row>
    <row r="30" spans="1:8" x14ac:dyDescent="0.3">
      <c r="A30" t="s">
        <v>237</v>
      </c>
      <c r="B30" t="s">
        <v>13</v>
      </c>
      <c r="C30" t="s">
        <v>8</v>
      </c>
      <c r="D30" t="s">
        <v>9</v>
      </c>
      <c r="E30" t="s">
        <v>10</v>
      </c>
      <c r="F30" t="s">
        <v>134</v>
      </c>
      <c r="G30">
        <v>4924</v>
      </c>
      <c r="H30">
        <v>50</v>
      </c>
    </row>
    <row r="31" spans="1:8" x14ac:dyDescent="0.3">
      <c r="A31" t="s">
        <v>237</v>
      </c>
      <c r="B31" t="s">
        <v>13</v>
      </c>
      <c r="C31" t="s">
        <v>8</v>
      </c>
      <c r="D31" t="s">
        <v>9</v>
      </c>
      <c r="E31" t="s">
        <v>10</v>
      </c>
      <c r="F31" t="s">
        <v>158</v>
      </c>
      <c r="G31">
        <v>3628</v>
      </c>
      <c r="H31">
        <v>75</v>
      </c>
    </row>
    <row r="32" spans="1:8" x14ac:dyDescent="0.3">
      <c r="A32" t="s">
        <v>238</v>
      </c>
      <c r="B32" t="s">
        <v>13</v>
      </c>
      <c r="C32" t="s">
        <v>8</v>
      </c>
      <c r="D32" t="s">
        <v>9</v>
      </c>
      <c r="E32" t="s">
        <v>10</v>
      </c>
      <c r="F32" t="s">
        <v>86</v>
      </c>
      <c r="G32">
        <v>2743</v>
      </c>
      <c r="H32">
        <v>0</v>
      </c>
    </row>
    <row r="33" spans="1:8" x14ac:dyDescent="0.3">
      <c r="A33" t="s">
        <v>238</v>
      </c>
      <c r="B33" t="s">
        <v>13</v>
      </c>
      <c r="C33" t="s">
        <v>8</v>
      </c>
      <c r="D33" t="s">
        <v>9</v>
      </c>
      <c r="E33" t="s">
        <v>10</v>
      </c>
      <c r="F33" t="s">
        <v>110</v>
      </c>
      <c r="G33">
        <v>4924</v>
      </c>
      <c r="H33">
        <v>0</v>
      </c>
    </row>
    <row r="34" spans="1:8" x14ac:dyDescent="0.3">
      <c r="A34" t="s">
        <v>238</v>
      </c>
      <c r="B34" t="s">
        <v>13</v>
      </c>
      <c r="C34" t="s">
        <v>8</v>
      </c>
      <c r="D34" t="s">
        <v>9</v>
      </c>
      <c r="E34" t="s">
        <v>10</v>
      </c>
      <c r="F34" t="s">
        <v>134</v>
      </c>
      <c r="G34">
        <v>1423</v>
      </c>
      <c r="H34">
        <v>0</v>
      </c>
    </row>
    <row r="35" spans="1:8" x14ac:dyDescent="0.3">
      <c r="A35" t="s">
        <v>238</v>
      </c>
      <c r="B35" t="s">
        <v>13</v>
      </c>
      <c r="C35" t="s">
        <v>8</v>
      </c>
      <c r="D35" t="s">
        <v>9</v>
      </c>
      <c r="E35" t="s">
        <v>10</v>
      </c>
      <c r="F35" t="s">
        <v>158</v>
      </c>
      <c r="G35">
        <v>765</v>
      </c>
      <c r="H35">
        <v>0</v>
      </c>
    </row>
    <row r="36" spans="1:8" x14ac:dyDescent="0.3">
      <c r="A36" t="s">
        <v>239</v>
      </c>
      <c r="B36" t="s">
        <v>13</v>
      </c>
      <c r="C36" t="s">
        <v>8</v>
      </c>
      <c r="D36" t="s">
        <v>9</v>
      </c>
      <c r="E36" t="s">
        <v>10</v>
      </c>
      <c r="F36" t="s">
        <v>86</v>
      </c>
      <c r="G36">
        <v>2534</v>
      </c>
      <c r="H36">
        <v>25</v>
      </c>
    </row>
    <row r="37" spans="1:8" x14ac:dyDescent="0.3">
      <c r="A37" t="s">
        <v>239</v>
      </c>
      <c r="B37" t="s">
        <v>13</v>
      </c>
      <c r="C37" t="s">
        <v>8</v>
      </c>
      <c r="D37" t="s">
        <v>9</v>
      </c>
      <c r="E37" t="s">
        <v>10</v>
      </c>
      <c r="F37" t="s">
        <v>110</v>
      </c>
      <c r="G37">
        <v>3628</v>
      </c>
      <c r="H37">
        <v>0</v>
      </c>
    </row>
    <row r="38" spans="1:8" x14ac:dyDescent="0.3">
      <c r="A38" t="s">
        <v>239</v>
      </c>
      <c r="B38" t="s">
        <v>13</v>
      </c>
      <c r="C38" t="s">
        <v>8</v>
      </c>
      <c r="D38" t="s">
        <v>9</v>
      </c>
      <c r="E38" t="s">
        <v>10</v>
      </c>
      <c r="F38" t="s">
        <v>134</v>
      </c>
      <c r="G38">
        <v>2743</v>
      </c>
      <c r="H38">
        <v>50</v>
      </c>
    </row>
    <row r="39" spans="1:8" x14ac:dyDescent="0.3">
      <c r="A39" t="s">
        <v>239</v>
      </c>
      <c r="B39" t="s">
        <v>13</v>
      </c>
      <c r="C39" t="s">
        <v>8</v>
      </c>
      <c r="D39" t="s">
        <v>9</v>
      </c>
      <c r="E39" t="s">
        <v>10</v>
      </c>
      <c r="F39" t="s">
        <v>158</v>
      </c>
      <c r="G39">
        <v>2345</v>
      </c>
      <c r="H39">
        <v>25</v>
      </c>
    </row>
    <row r="40" spans="1:8" x14ac:dyDescent="0.3">
      <c r="A40" t="s">
        <v>240</v>
      </c>
      <c r="B40" t="s">
        <v>13</v>
      </c>
      <c r="C40" t="s">
        <v>8</v>
      </c>
      <c r="D40" t="s">
        <v>9</v>
      </c>
      <c r="E40" t="s">
        <v>10</v>
      </c>
      <c r="F40" t="s">
        <v>86</v>
      </c>
      <c r="G40">
        <v>567</v>
      </c>
      <c r="H40">
        <v>50</v>
      </c>
    </row>
    <row r="41" spans="1:8" x14ac:dyDescent="0.3">
      <c r="A41" t="s">
        <v>240</v>
      </c>
      <c r="B41" t="s">
        <v>13</v>
      </c>
      <c r="C41" t="s">
        <v>8</v>
      </c>
      <c r="D41" t="s">
        <v>9</v>
      </c>
      <c r="E41" t="s">
        <v>10</v>
      </c>
      <c r="F41" t="s">
        <v>110</v>
      </c>
      <c r="G41">
        <v>567</v>
      </c>
      <c r="H41">
        <v>50</v>
      </c>
    </row>
    <row r="42" spans="1:8" x14ac:dyDescent="0.3">
      <c r="A42" t="s">
        <v>240</v>
      </c>
      <c r="B42" t="s">
        <v>13</v>
      </c>
      <c r="C42" t="s">
        <v>8</v>
      </c>
      <c r="D42" t="s">
        <v>9</v>
      </c>
      <c r="E42" t="s">
        <v>10</v>
      </c>
      <c r="F42" t="s">
        <v>134</v>
      </c>
      <c r="G42">
        <v>3628</v>
      </c>
      <c r="H42">
        <v>0</v>
      </c>
    </row>
    <row r="43" spans="1:8" x14ac:dyDescent="0.3">
      <c r="A43" t="s">
        <v>240</v>
      </c>
      <c r="B43" t="s">
        <v>13</v>
      </c>
      <c r="C43" t="s">
        <v>8</v>
      </c>
      <c r="D43" t="s">
        <v>9</v>
      </c>
      <c r="E43" t="s">
        <v>10</v>
      </c>
      <c r="F43" t="s">
        <v>158</v>
      </c>
      <c r="G43">
        <v>2534</v>
      </c>
      <c r="H43">
        <v>25</v>
      </c>
    </row>
    <row r="44" spans="1:8" x14ac:dyDescent="0.3">
      <c r="A44" t="s">
        <v>241</v>
      </c>
      <c r="B44" t="s">
        <v>13</v>
      </c>
      <c r="C44" t="s">
        <v>8</v>
      </c>
      <c r="D44" t="s">
        <v>9</v>
      </c>
      <c r="E44" t="s">
        <v>10</v>
      </c>
      <c r="F44" t="s">
        <v>86</v>
      </c>
      <c r="G44">
        <v>567</v>
      </c>
      <c r="H44">
        <v>0</v>
      </c>
    </row>
    <row r="45" spans="1:8" x14ac:dyDescent="0.3">
      <c r="A45" t="s">
        <v>241</v>
      </c>
      <c r="B45" t="s">
        <v>13</v>
      </c>
      <c r="C45" t="s">
        <v>8</v>
      </c>
      <c r="D45" t="s">
        <v>9</v>
      </c>
      <c r="E45" t="s">
        <v>10</v>
      </c>
      <c r="F45" t="s">
        <v>110</v>
      </c>
      <c r="G45">
        <v>3628</v>
      </c>
      <c r="H45">
        <v>50</v>
      </c>
    </row>
    <row r="46" spans="1:8" x14ac:dyDescent="0.3">
      <c r="A46" t="s">
        <v>241</v>
      </c>
      <c r="B46" t="s">
        <v>13</v>
      </c>
      <c r="C46" t="s">
        <v>8</v>
      </c>
      <c r="D46" t="s">
        <v>9</v>
      </c>
      <c r="E46" t="s">
        <v>10</v>
      </c>
      <c r="F46" t="s">
        <v>134</v>
      </c>
      <c r="G46">
        <v>765</v>
      </c>
      <c r="H46">
        <v>50</v>
      </c>
    </row>
    <row r="47" spans="1:8" x14ac:dyDescent="0.3">
      <c r="A47" t="s">
        <v>241</v>
      </c>
      <c r="B47" t="s">
        <v>13</v>
      </c>
      <c r="C47" t="s">
        <v>8</v>
      </c>
      <c r="D47" t="s">
        <v>9</v>
      </c>
      <c r="E47" t="s">
        <v>10</v>
      </c>
      <c r="F47" t="s">
        <v>158</v>
      </c>
      <c r="G47">
        <v>4954</v>
      </c>
      <c r="H47">
        <v>0</v>
      </c>
    </row>
    <row r="48" spans="1:8" x14ac:dyDescent="0.3">
      <c r="A48" t="s">
        <v>242</v>
      </c>
      <c r="B48" t="s">
        <v>13</v>
      </c>
      <c r="C48" t="s">
        <v>8</v>
      </c>
      <c r="D48" t="s">
        <v>9</v>
      </c>
      <c r="E48" t="s">
        <v>10</v>
      </c>
      <c r="F48" t="s">
        <v>86</v>
      </c>
      <c r="G48">
        <v>765</v>
      </c>
      <c r="H48">
        <v>0</v>
      </c>
    </row>
    <row r="49" spans="1:8" x14ac:dyDescent="0.3">
      <c r="A49" t="s">
        <v>242</v>
      </c>
      <c r="B49" t="s">
        <v>13</v>
      </c>
      <c r="C49" t="s">
        <v>8</v>
      </c>
      <c r="D49" t="s">
        <v>9</v>
      </c>
      <c r="E49" t="s">
        <v>10</v>
      </c>
      <c r="F49" t="s">
        <v>110</v>
      </c>
      <c r="G49">
        <v>4924</v>
      </c>
      <c r="H49">
        <v>0</v>
      </c>
    </row>
    <row r="50" spans="1:8" x14ac:dyDescent="0.3">
      <c r="A50" t="s">
        <v>242</v>
      </c>
      <c r="B50" t="s">
        <v>13</v>
      </c>
      <c r="C50" t="s">
        <v>8</v>
      </c>
      <c r="D50" t="s">
        <v>9</v>
      </c>
      <c r="E50" t="s">
        <v>10</v>
      </c>
      <c r="F50" t="s">
        <v>134</v>
      </c>
      <c r="G50">
        <v>1423</v>
      </c>
      <c r="H50">
        <v>0</v>
      </c>
    </row>
    <row r="51" spans="1:8" x14ac:dyDescent="0.3">
      <c r="A51" t="s">
        <v>242</v>
      </c>
      <c r="B51" t="s">
        <v>13</v>
      </c>
      <c r="C51" t="s">
        <v>8</v>
      </c>
      <c r="D51" t="s">
        <v>9</v>
      </c>
      <c r="E51" t="s">
        <v>10</v>
      </c>
      <c r="F51" t="s">
        <v>158</v>
      </c>
      <c r="G51">
        <v>765</v>
      </c>
      <c r="H51">
        <v>0</v>
      </c>
    </row>
    <row r="52" spans="1:8" x14ac:dyDescent="0.3">
      <c r="A52" t="s">
        <v>232</v>
      </c>
      <c r="B52" t="s">
        <v>32</v>
      </c>
      <c r="C52" t="s">
        <v>22</v>
      </c>
      <c r="D52" t="s">
        <v>30</v>
      </c>
      <c r="E52" t="s">
        <v>31</v>
      </c>
      <c r="F52" t="s">
        <v>104</v>
      </c>
      <c r="G52">
        <v>567</v>
      </c>
      <c r="H52">
        <v>100</v>
      </c>
    </row>
    <row r="53" spans="1:8" x14ac:dyDescent="0.3">
      <c r="A53" t="s">
        <v>232</v>
      </c>
      <c r="B53" t="s">
        <v>32</v>
      </c>
      <c r="C53" t="s">
        <v>22</v>
      </c>
      <c r="D53" t="s">
        <v>30</v>
      </c>
      <c r="E53" t="s">
        <v>31</v>
      </c>
      <c r="F53" t="s">
        <v>128</v>
      </c>
      <c r="G53">
        <v>765</v>
      </c>
      <c r="H53">
        <v>90</v>
      </c>
    </row>
    <row r="54" spans="1:8" x14ac:dyDescent="0.3">
      <c r="A54" t="s">
        <v>232</v>
      </c>
      <c r="B54" t="s">
        <v>32</v>
      </c>
      <c r="C54" t="s">
        <v>22</v>
      </c>
      <c r="D54" t="s">
        <v>30</v>
      </c>
      <c r="E54" t="s">
        <v>31</v>
      </c>
      <c r="F54" t="s">
        <v>152</v>
      </c>
      <c r="G54">
        <v>765</v>
      </c>
      <c r="H54">
        <v>100</v>
      </c>
    </row>
    <row r="55" spans="1:8" x14ac:dyDescent="0.3">
      <c r="A55" t="s">
        <v>232</v>
      </c>
      <c r="B55" t="s">
        <v>32</v>
      </c>
      <c r="C55" t="s">
        <v>22</v>
      </c>
      <c r="D55" t="s">
        <v>30</v>
      </c>
      <c r="E55" t="s">
        <v>31</v>
      </c>
      <c r="F55" t="s">
        <v>176</v>
      </c>
      <c r="G55">
        <v>4954</v>
      </c>
      <c r="H55">
        <v>100</v>
      </c>
    </row>
    <row r="56" spans="1:8" x14ac:dyDescent="0.3">
      <c r="A56" t="s">
        <v>233</v>
      </c>
      <c r="B56" t="s">
        <v>32</v>
      </c>
      <c r="C56" t="s">
        <v>22</v>
      </c>
      <c r="D56" t="s">
        <v>30</v>
      </c>
      <c r="E56" t="s">
        <v>31</v>
      </c>
      <c r="F56" t="s">
        <v>104</v>
      </c>
      <c r="G56">
        <v>4924</v>
      </c>
      <c r="H56">
        <v>100</v>
      </c>
    </row>
    <row r="57" spans="1:8" x14ac:dyDescent="0.3">
      <c r="A57" t="s">
        <v>233</v>
      </c>
      <c r="B57" t="s">
        <v>32</v>
      </c>
      <c r="C57" t="s">
        <v>22</v>
      </c>
      <c r="D57" t="s">
        <v>30</v>
      </c>
      <c r="E57" t="s">
        <v>31</v>
      </c>
      <c r="F57" t="s">
        <v>128</v>
      </c>
      <c r="G57">
        <v>3628</v>
      </c>
      <c r="H57">
        <v>100</v>
      </c>
    </row>
    <row r="58" spans="1:8" x14ac:dyDescent="0.3">
      <c r="A58" t="s">
        <v>233</v>
      </c>
      <c r="B58" t="s">
        <v>32</v>
      </c>
      <c r="C58" t="s">
        <v>22</v>
      </c>
      <c r="D58" t="s">
        <v>30</v>
      </c>
      <c r="E58" t="s">
        <v>31</v>
      </c>
      <c r="F58" t="s">
        <v>152</v>
      </c>
      <c r="G58">
        <v>765</v>
      </c>
      <c r="H58">
        <v>100</v>
      </c>
    </row>
    <row r="59" spans="1:8" x14ac:dyDescent="0.3">
      <c r="A59" t="s">
        <v>233</v>
      </c>
      <c r="B59" t="s">
        <v>32</v>
      </c>
      <c r="C59" t="s">
        <v>22</v>
      </c>
      <c r="D59" t="s">
        <v>30</v>
      </c>
      <c r="E59" t="s">
        <v>31</v>
      </c>
      <c r="F59" t="s">
        <v>176</v>
      </c>
      <c r="G59">
        <v>2345</v>
      </c>
      <c r="H59">
        <v>100</v>
      </c>
    </row>
    <row r="60" spans="1:8" x14ac:dyDescent="0.3">
      <c r="A60" t="s">
        <v>234</v>
      </c>
      <c r="B60" t="s">
        <v>32</v>
      </c>
      <c r="C60" t="s">
        <v>22</v>
      </c>
      <c r="D60" t="s">
        <v>30</v>
      </c>
      <c r="E60" t="s">
        <v>31</v>
      </c>
      <c r="F60" t="s">
        <v>104</v>
      </c>
      <c r="G60">
        <v>2743</v>
      </c>
      <c r="H60">
        <v>50</v>
      </c>
    </row>
    <row r="61" spans="1:8" x14ac:dyDescent="0.3">
      <c r="A61" t="s">
        <v>234</v>
      </c>
      <c r="B61" t="s">
        <v>32</v>
      </c>
      <c r="C61" t="s">
        <v>22</v>
      </c>
      <c r="D61" t="s">
        <v>30</v>
      </c>
      <c r="E61" t="s">
        <v>31</v>
      </c>
      <c r="F61" t="s">
        <v>128</v>
      </c>
      <c r="G61">
        <v>2534</v>
      </c>
      <c r="H61">
        <v>90</v>
      </c>
    </row>
    <row r="62" spans="1:8" x14ac:dyDescent="0.3">
      <c r="A62" t="s">
        <v>234</v>
      </c>
      <c r="B62" t="s">
        <v>32</v>
      </c>
      <c r="C62" t="s">
        <v>22</v>
      </c>
      <c r="D62" t="s">
        <v>30</v>
      </c>
      <c r="E62" t="s">
        <v>31</v>
      </c>
      <c r="F62" t="s">
        <v>152</v>
      </c>
      <c r="G62">
        <v>2743</v>
      </c>
      <c r="H62">
        <v>50</v>
      </c>
    </row>
    <row r="63" spans="1:8" x14ac:dyDescent="0.3">
      <c r="A63" t="s">
        <v>234</v>
      </c>
      <c r="B63" t="s">
        <v>32</v>
      </c>
      <c r="C63" t="s">
        <v>22</v>
      </c>
      <c r="D63" t="s">
        <v>30</v>
      </c>
      <c r="E63" t="s">
        <v>31</v>
      </c>
      <c r="F63" t="s">
        <v>176</v>
      </c>
      <c r="G63">
        <v>3628</v>
      </c>
      <c r="H63">
        <v>75</v>
      </c>
    </row>
    <row r="64" spans="1:8" x14ac:dyDescent="0.3">
      <c r="A64" t="s">
        <v>235</v>
      </c>
      <c r="B64" t="s">
        <v>32</v>
      </c>
      <c r="C64" t="s">
        <v>22</v>
      </c>
      <c r="D64" t="s">
        <v>30</v>
      </c>
      <c r="E64" t="s">
        <v>31</v>
      </c>
      <c r="F64" t="s">
        <v>104</v>
      </c>
      <c r="G64">
        <v>765</v>
      </c>
      <c r="H64">
        <v>75</v>
      </c>
    </row>
    <row r="65" spans="1:8" x14ac:dyDescent="0.3">
      <c r="A65" t="s">
        <v>235</v>
      </c>
      <c r="B65" t="s">
        <v>32</v>
      </c>
      <c r="C65" t="s">
        <v>22</v>
      </c>
      <c r="D65" t="s">
        <v>30</v>
      </c>
      <c r="E65" t="s">
        <v>31</v>
      </c>
      <c r="F65" t="s">
        <v>128</v>
      </c>
      <c r="G65">
        <v>567</v>
      </c>
      <c r="H65">
        <v>75</v>
      </c>
    </row>
    <row r="66" spans="1:8" x14ac:dyDescent="0.3">
      <c r="A66" t="s">
        <v>235</v>
      </c>
      <c r="B66" t="s">
        <v>32</v>
      </c>
      <c r="C66" t="s">
        <v>22</v>
      </c>
      <c r="D66" t="s">
        <v>30</v>
      </c>
      <c r="E66" t="s">
        <v>31</v>
      </c>
      <c r="F66" t="s">
        <v>152</v>
      </c>
      <c r="G66">
        <v>0</v>
      </c>
      <c r="H66">
        <v>75</v>
      </c>
    </row>
    <row r="67" spans="1:8" x14ac:dyDescent="0.3">
      <c r="A67" t="s">
        <v>235</v>
      </c>
      <c r="B67" t="s">
        <v>32</v>
      </c>
      <c r="C67" t="s">
        <v>22</v>
      </c>
      <c r="D67" t="s">
        <v>30</v>
      </c>
      <c r="E67" t="s">
        <v>31</v>
      </c>
      <c r="F67" t="s">
        <v>176</v>
      </c>
      <c r="G67">
        <v>1423</v>
      </c>
      <c r="H67">
        <v>90</v>
      </c>
    </row>
    <row r="68" spans="1:8" x14ac:dyDescent="0.3">
      <c r="A68" t="s">
        <v>229</v>
      </c>
      <c r="B68" t="s">
        <v>32</v>
      </c>
      <c r="C68" t="s">
        <v>22</v>
      </c>
      <c r="D68" t="s">
        <v>30</v>
      </c>
      <c r="E68" t="s">
        <v>31</v>
      </c>
      <c r="F68" t="s">
        <v>104</v>
      </c>
      <c r="G68">
        <v>765</v>
      </c>
      <c r="H68">
        <v>50</v>
      </c>
    </row>
    <row r="69" spans="1:8" x14ac:dyDescent="0.3">
      <c r="A69" t="s">
        <v>229</v>
      </c>
      <c r="B69" t="s">
        <v>32</v>
      </c>
      <c r="C69" t="s">
        <v>22</v>
      </c>
      <c r="D69" t="s">
        <v>30</v>
      </c>
      <c r="E69" t="s">
        <v>31</v>
      </c>
      <c r="F69" t="s">
        <v>128</v>
      </c>
      <c r="G69">
        <v>2534</v>
      </c>
      <c r="H69">
        <v>50</v>
      </c>
    </row>
    <row r="70" spans="1:8" x14ac:dyDescent="0.3">
      <c r="A70" t="s">
        <v>229</v>
      </c>
      <c r="B70" t="s">
        <v>32</v>
      </c>
      <c r="C70" t="s">
        <v>22</v>
      </c>
      <c r="D70" t="s">
        <v>30</v>
      </c>
      <c r="E70" t="s">
        <v>31</v>
      </c>
      <c r="F70" t="s">
        <v>152</v>
      </c>
      <c r="G70">
        <v>0</v>
      </c>
      <c r="H70">
        <v>90</v>
      </c>
    </row>
    <row r="71" spans="1:8" x14ac:dyDescent="0.3">
      <c r="A71" t="s">
        <v>229</v>
      </c>
      <c r="B71" t="s">
        <v>32</v>
      </c>
      <c r="C71" t="s">
        <v>22</v>
      </c>
      <c r="D71" t="s">
        <v>30</v>
      </c>
      <c r="E71" t="s">
        <v>31</v>
      </c>
      <c r="F71" t="s">
        <v>176</v>
      </c>
      <c r="G71">
        <v>3628</v>
      </c>
      <c r="H71">
        <v>50</v>
      </c>
    </row>
    <row r="72" spans="1:8" x14ac:dyDescent="0.3">
      <c r="A72" t="s">
        <v>236</v>
      </c>
      <c r="B72" t="s">
        <v>32</v>
      </c>
      <c r="C72" t="s">
        <v>22</v>
      </c>
      <c r="D72" t="s">
        <v>30</v>
      </c>
      <c r="E72" t="s">
        <v>31</v>
      </c>
      <c r="F72" t="s">
        <v>104</v>
      </c>
      <c r="G72">
        <v>1423</v>
      </c>
      <c r="H72">
        <v>75</v>
      </c>
    </row>
    <row r="73" spans="1:8" x14ac:dyDescent="0.3">
      <c r="A73" t="s">
        <v>236</v>
      </c>
      <c r="B73" t="s">
        <v>32</v>
      </c>
      <c r="C73" t="s">
        <v>22</v>
      </c>
      <c r="D73" t="s">
        <v>30</v>
      </c>
      <c r="E73" t="s">
        <v>31</v>
      </c>
      <c r="F73" t="s">
        <v>128</v>
      </c>
      <c r="G73">
        <v>2743</v>
      </c>
      <c r="H73">
        <v>75</v>
      </c>
    </row>
    <row r="74" spans="1:8" x14ac:dyDescent="0.3">
      <c r="A74" t="s">
        <v>236</v>
      </c>
      <c r="B74" t="s">
        <v>32</v>
      </c>
      <c r="C74" t="s">
        <v>22</v>
      </c>
      <c r="D74" t="s">
        <v>30</v>
      </c>
      <c r="E74" t="s">
        <v>31</v>
      </c>
      <c r="F74" t="s">
        <v>152</v>
      </c>
      <c r="G74">
        <v>765</v>
      </c>
      <c r="H74">
        <v>25</v>
      </c>
    </row>
    <row r="75" spans="1:8" x14ac:dyDescent="0.3">
      <c r="A75" t="s">
        <v>236</v>
      </c>
      <c r="B75" t="s">
        <v>32</v>
      </c>
      <c r="C75" t="s">
        <v>22</v>
      </c>
      <c r="D75" t="s">
        <v>30</v>
      </c>
      <c r="E75" t="s">
        <v>31</v>
      </c>
      <c r="F75" t="s">
        <v>176</v>
      </c>
      <c r="G75">
        <v>765</v>
      </c>
      <c r="H75">
        <v>75</v>
      </c>
    </row>
    <row r="76" spans="1:8" x14ac:dyDescent="0.3">
      <c r="A76" t="s">
        <v>237</v>
      </c>
      <c r="B76" t="s">
        <v>32</v>
      </c>
      <c r="C76" t="s">
        <v>22</v>
      </c>
      <c r="D76" t="s">
        <v>30</v>
      </c>
      <c r="E76" t="s">
        <v>31</v>
      </c>
      <c r="F76" t="s">
        <v>104</v>
      </c>
      <c r="G76">
        <v>765</v>
      </c>
      <c r="H76">
        <v>25</v>
      </c>
    </row>
    <row r="77" spans="1:8" x14ac:dyDescent="0.3">
      <c r="A77" t="s">
        <v>237</v>
      </c>
      <c r="B77" t="s">
        <v>32</v>
      </c>
      <c r="C77" t="s">
        <v>22</v>
      </c>
      <c r="D77" t="s">
        <v>30</v>
      </c>
      <c r="E77" t="s">
        <v>31</v>
      </c>
      <c r="F77" t="s">
        <v>128</v>
      </c>
      <c r="G77">
        <v>765</v>
      </c>
      <c r="H77">
        <v>25</v>
      </c>
    </row>
    <row r="78" spans="1:8" x14ac:dyDescent="0.3">
      <c r="A78" t="s">
        <v>237</v>
      </c>
      <c r="B78" t="s">
        <v>32</v>
      </c>
      <c r="C78" t="s">
        <v>22</v>
      </c>
      <c r="D78" t="s">
        <v>30</v>
      </c>
      <c r="E78" t="s">
        <v>31</v>
      </c>
      <c r="F78" t="s">
        <v>152</v>
      </c>
      <c r="G78">
        <v>765</v>
      </c>
      <c r="H78">
        <v>25</v>
      </c>
    </row>
    <row r="79" spans="1:8" x14ac:dyDescent="0.3">
      <c r="A79" t="s">
        <v>237</v>
      </c>
      <c r="B79" t="s">
        <v>32</v>
      </c>
      <c r="C79" t="s">
        <v>22</v>
      </c>
      <c r="D79" t="s">
        <v>30</v>
      </c>
      <c r="E79" t="s">
        <v>31</v>
      </c>
      <c r="F79" t="s">
        <v>176</v>
      </c>
      <c r="G79">
        <v>0</v>
      </c>
      <c r="H79">
        <v>25</v>
      </c>
    </row>
    <row r="80" spans="1:8" x14ac:dyDescent="0.3">
      <c r="A80" t="s">
        <v>238</v>
      </c>
      <c r="B80" t="s">
        <v>32</v>
      </c>
      <c r="C80" t="s">
        <v>22</v>
      </c>
      <c r="D80" t="s">
        <v>30</v>
      </c>
      <c r="E80" t="s">
        <v>31</v>
      </c>
      <c r="F80" t="s">
        <v>104</v>
      </c>
      <c r="G80">
        <v>3628</v>
      </c>
      <c r="H80">
        <v>25</v>
      </c>
    </row>
    <row r="81" spans="1:8" x14ac:dyDescent="0.3">
      <c r="A81" t="s">
        <v>238</v>
      </c>
      <c r="B81" t="s">
        <v>32</v>
      </c>
      <c r="C81" t="s">
        <v>22</v>
      </c>
      <c r="D81" t="s">
        <v>30</v>
      </c>
      <c r="E81" t="s">
        <v>31</v>
      </c>
      <c r="F81" t="s">
        <v>128</v>
      </c>
      <c r="G81">
        <v>4924</v>
      </c>
      <c r="H81">
        <v>25</v>
      </c>
    </row>
    <row r="82" spans="1:8" x14ac:dyDescent="0.3">
      <c r="A82" t="s">
        <v>238</v>
      </c>
      <c r="B82" t="s">
        <v>32</v>
      </c>
      <c r="C82" t="s">
        <v>22</v>
      </c>
      <c r="D82" t="s">
        <v>30</v>
      </c>
      <c r="E82" t="s">
        <v>31</v>
      </c>
      <c r="F82" t="s">
        <v>152</v>
      </c>
      <c r="G82">
        <v>-2322</v>
      </c>
      <c r="H82">
        <v>25</v>
      </c>
    </row>
    <row r="83" spans="1:8" x14ac:dyDescent="0.3">
      <c r="A83" t="s">
        <v>238</v>
      </c>
      <c r="B83" t="s">
        <v>32</v>
      </c>
      <c r="C83" t="s">
        <v>22</v>
      </c>
      <c r="D83" t="s">
        <v>30</v>
      </c>
      <c r="E83" t="s">
        <v>31</v>
      </c>
      <c r="F83" t="s">
        <v>176</v>
      </c>
      <c r="G83">
        <v>765</v>
      </c>
      <c r="H83">
        <v>90</v>
      </c>
    </row>
    <row r="84" spans="1:8" x14ac:dyDescent="0.3">
      <c r="A84" t="s">
        <v>239</v>
      </c>
      <c r="B84" t="s">
        <v>32</v>
      </c>
      <c r="C84" t="s">
        <v>22</v>
      </c>
      <c r="D84" t="s">
        <v>30</v>
      </c>
      <c r="E84" t="s">
        <v>31</v>
      </c>
      <c r="F84" t="s">
        <v>104</v>
      </c>
      <c r="G84">
        <v>567</v>
      </c>
      <c r="H84">
        <v>25</v>
      </c>
    </row>
    <row r="85" spans="1:8" x14ac:dyDescent="0.3">
      <c r="A85" t="s">
        <v>239</v>
      </c>
      <c r="B85" t="s">
        <v>32</v>
      </c>
      <c r="C85" t="s">
        <v>22</v>
      </c>
      <c r="D85" t="s">
        <v>30</v>
      </c>
      <c r="E85" t="s">
        <v>31</v>
      </c>
      <c r="F85" t="s">
        <v>128</v>
      </c>
      <c r="G85">
        <v>0</v>
      </c>
      <c r="H85">
        <v>50</v>
      </c>
    </row>
    <row r="86" spans="1:8" x14ac:dyDescent="0.3">
      <c r="A86" t="s">
        <v>239</v>
      </c>
      <c r="B86" t="s">
        <v>32</v>
      </c>
      <c r="C86" t="s">
        <v>22</v>
      </c>
      <c r="D86" t="s">
        <v>30</v>
      </c>
      <c r="E86" t="s">
        <v>31</v>
      </c>
      <c r="F86" t="s">
        <v>152</v>
      </c>
      <c r="G86">
        <v>1423</v>
      </c>
      <c r="H86">
        <v>0</v>
      </c>
    </row>
    <row r="87" spans="1:8" x14ac:dyDescent="0.3">
      <c r="A87" t="s">
        <v>239</v>
      </c>
      <c r="B87" t="s">
        <v>32</v>
      </c>
      <c r="C87" t="s">
        <v>22</v>
      </c>
      <c r="D87" t="s">
        <v>30</v>
      </c>
      <c r="E87" t="s">
        <v>31</v>
      </c>
      <c r="F87" t="s">
        <v>176</v>
      </c>
      <c r="G87">
        <v>765</v>
      </c>
      <c r="H87">
        <v>0</v>
      </c>
    </row>
    <row r="88" spans="1:8" x14ac:dyDescent="0.3">
      <c r="A88" t="s">
        <v>240</v>
      </c>
      <c r="B88" t="s">
        <v>32</v>
      </c>
      <c r="C88" t="s">
        <v>22</v>
      </c>
      <c r="D88" t="s">
        <v>30</v>
      </c>
      <c r="E88" t="s">
        <v>31</v>
      </c>
      <c r="F88" t="s">
        <v>104</v>
      </c>
      <c r="G88">
        <v>1423</v>
      </c>
      <c r="H88">
        <v>0</v>
      </c>
    </row>
    <row r="89" spans="1:8" x14ac:dyDescent="0.3">
      <c r="A89" t="s">
        <v>240</v>
      </c>
      <c r="B89" t="s">
        <v>32</v>
      </c>
      <c r="C89" t="s">
        <v>22</v>
      </c>
      <c r="D89" t="s">
        <v>30</v>
      </c>
      <c r="E89" t="s">
        <v>31</v>
      </c>
      <c r="F89" t="s">
        <v>128</v>
      </c>
      <c r="G89">
        <v>1423</v>
      </c>
      <c r="H89">
        <v>50</v>
      </c>
    </row>
    <row r="90" spans="1:8" x14ac:dyDescent="0.3">
      <c r="A90" t="s">
        <v>240</v>
      </c>
      <c r="B90" t="s">
        <v>32</v>
      </c>
      <c r="C90" t="s">
        <v>22</v>
      </c>
      <c r="D90" t="s">
        <v>30</v>
      </c>
      <c r="E90" t="s">
        <v>31</v>
      </c>
      <c r="F90" t="s">
        <v>152</v>
      </c>
      <c r="G90">
        <v>765</v>
      </c>
      <c r="H90">
        <v>0</v>
      </c>
    </row>
    <row r="91" spans="1:8" x14ac:dyDescent="0.3">
      <c r="A91" t="s">
        <v>240</v>
      </c>
      <c r="B91" t="s">
        <v>32</v>
      </c>
      <c r="C91" t="s">
        <v>22</v>
      </c>
      <c r="D91" t="s">
        <v>30</v>
      </c>
      <c r="E91" t="s">
        <v>31</v>
      </c>
      <c r="F91" t="s">
        <v>176</v>
      </c>
      <c r="G91">
        <v>2345</v>
      </c>
      <c r="H91">
        <v>25</v>
      </c>
    </row>
    <row r="92" spans="1:8" x14ac:dyDescent="0.3">
      <c r="A92" t="s">
        <v>241</v>
      </c>
      <c r="B92" t="s">
        <v>32</v>
      </c>
      <c r="C92" t="s">
        <v>22</v>
      </c>
      <c r="D92" t="s">
        <v>30</v>
      </c>
      <c r="E92" t="s">
        <v>31</v>
      </c>
      <c r="F92" t="s">
        <v>104</v>
      </c>
      <c r="G92">
        <v>765</v>
      </c>
      <c r="H92">
        <v>0</v>
      </c>
    </row>
    <row r="93" spans="1:8" x14ac:dyDescent="0.3">
      <c r="A93" t="s">
        <v>241</v>
      </c>
      <c r="B93" t="s">
        <v>32</v>
      </c>
      <c r="C93" t="s">
        <v>22</v>
      </c>
      <c r="D93" t="s">
        <v>30</v>
      </c>
      <c r="E93" t="s">
        <v>31</v>
      </c>
      <c r="F93" t="s">
        <v>128</v>
      </c>
      <c r="G93">
        <v>567</v>
      </c>
      <c r="H93">
        <v>0</v>
      </c>
    </row>
    <row r="94" spans="1:8" x14ac:dyDescent="0.3">
      <c r="A94" t="s">
        <v>241</v>
      </c>
      <c r="B94" t="s">
        <v>32</v>
      </c>
      <c r="C94" t="s">
        <v>22</v>
      </c>
      <c r="D94" t="s">
        <v>30</v>
      </c>
      <c r="E94" t="s">
        <v>31</v>
      </c>
      <c r="F94" t="s">
        <v>152</v>
      </c>
      <c r="G94">
        <v>0</v>
      </c>
      <c r="H94">
        <v>50</v>
      </c>
    </row>
    <row r="95" spans="1:8" x14ac:dyDescent="0.3">
      <c r="A95" t="s">
        <v>241</v>
      </c>
      <c r="B95" t="s">
        <v>32</v>
      </c>
      <c r="C95" t="s">
        <v>22</v>
      </c>
      <c r="D95" t="s">
        <v>30</v>
      </c>
      <c r="E95" t="s">
        <v>31</v>
      </c>
      <c r="F95" t="s">
        <v>176</v>
      </c>
      <c r="G95">
        <v>3628</v>
      </c>
      <c r="H95">
        <v>25</v>
      </c>
    </row>
    <row r="96" spans="1:8" x14ac:dyDescent="0.3">
      <c r="A96" t="s">
        <v>242</v>
      </c>
      <c r="B96" t="s">
        <v>32</v>
      </c>
      <c r="C96" t="s">
        <v>22</v>
      </c>
      <c r="D96" t="s">
        <v>30</v>
      </c>
      <c r="E96" t="s">
        <v>31</v>
      </c>
      <c r="F96" t="s">
        <v>104</v>
      </c>
      <c r="G96">
        <v>765</v>
      </c>
      <c r="H96">
        <v>0</v>
      </c>
    </row>
    <row r="97" spans="1:8" x14ac:dyDescent="0.3">
      <c r="A97" t="s">
        <v>242</v>
      </c>
      <c r="B97" t="s">
        <v>32</v>
      </c>
      <c r="C97" t="s">
        <v>22</v>
      </c>
      <c r="D97" t="s">
        <v>30</v>
      </c>
      <c r="E97" t="s">
        <v>31</v>
      </c>
      <c r="F97" t="s">
        <v>128</v>
      </c>
      <c r="G97">
        <v>2534</v>
      </c>
      <c r="H97">
        <v>25</v>
      </c>
    </row>
    <row r="98" spans="1:8" x14ac:dyDescent="0.3">
      <c r="A98" t="s">
        <v>242</v>
      </c>
      <c r="B98" t="s">
        <v>32</v>
      </c>
      <c r="C98" t="s">
        <v>22</v>
      </c>
      <c r="D98" t="s">
        <v>30</v>
      </c>
      <c r="E98" t="s">
        <v>31</v>
      </c>
      <c r="F98" t="s">
        <v>152</v>
      </c>
      <c r="G98">
        <v>765</v>
      </c>
      <c r="H98">
        <v>50</v>
      </c>
    </row>
    <row r="99" spans="1:8" x14ac:dyDescent="0.3">
      <c r="A99" t="s">
        <v>242</v>
      </c>
      <c r="B99" t="s">
        <v>32</v>
      </c>
      <c r="C99" t="s">
        <v>22</v>
      </c>
      <c r="D99" t="s">
        <v>30</v>
      </c>
      <c r="E99" t="s">
        <v>31</v>
      </c>
      <c r="F99" t="s">
        <v>176</v>
      </c>
      <c r="G99">
        <v>765</v>
      </c>
      <c r="H99">
        <v>0</v>
      </c>
    </row>
    <row r="100" spans="1:8" x14ac:dyDescent="0.3">
      <c r="A100" t="s">
        <v>232</v>
      </c>
      <c r="B100" t="s">
        <v>52</v>
      </c>
      <c r="C100" t="s">
        <v>53</v>
      </c>
      <c r="D100" t="s">
        <v>54</v>
      </c>
      <c r="E100" t="s">
        <v>55</v>
      </c>
      <c r="F100" t="s">
        <v>100</v>
      </c>
      <c r="G100">
        <v>765</v>
      </c>
      <c r="H100">
        <v>90</v>
      </c>
    </row>
    <row r="101" spans="1:8" x14ac:dyDescent="0.3">
      <c r="A101" t="s">
        <v>232</v>
      </c>
      <c r="B101" t="s">
        <v>52</v>
      </c>
      <c r="C101" t="s">
        <v>53</v>
      </c>
      <c r="D101" t="s">
        <v>54</v>
      </c>
      <c r="E101" t="s">
        <v>55</v>
      </c>
      <c r="F101" t="s">
        <v>124</v>
      </c>
      <c r="G101">
        <v>1423</v>
      </c>
      <c r="H101">
        <v>90</v>
      </c>
    </row>
    <row r="102" spans="1:8" x14ac:dyDescent="0.3">
      <c r="A102" t="s">
        <v>232</v>
      </c>
      <c r="B102" t="s">
        <v>52</v>
      </c>
      <c r="C102" t="s">
        <v>53</v>
      </c>
      <c r="D102" t="s">
        <v>54</v>
      </c>
      <c r="E102" t="s">
        <v>55</v>
      </c>
      <c r="F102" t="s">
        <v>148</v>
      </c>
      <c r="G102">
        <v>0</v>
      </c>
      <c r="H102">
        <v>90</v>
      </c>
    </row>
    <row r="103" spans="1:8" x14ac:dyDescent="0.3">
      <c r="A103" t="s">
        <v>232</v>
      </c>
      <c r="B103" t="s">
        <v>52</v>
      </c>
      <c r="C103" t="s">
        <v>53</v>
      </c>
      <c r="D103" t="s">
        <v>54</v>
      </c>
      <c r="E103" t="s">
        <v>55</v>
      </c>
      <c r="F103" t="s">
        <v>172</v>
      </c>
      <c r="G103">
        <v>567</v>
      </c>
      <c r="H103">
        <v>100</v>
      </c>
    </row>
    <row r="104" spans="1:8" x14ac:dyDescent="0.3">
      <c r="A104" t="s">
        <v>233</v>
      </c>
      <c r="B104" t="s">
        <v>52</v>
      </c>
      <c r="C104" t="s">
        <v>53</v>
      </c>
      <c r="D104" t="s">
        <v>54</v>
      </c>
      <c r="E104" t="s">
        <v>55</v>
      </c>
      <c r="F104" t="s">
        <v>100</v>
      </c>
      <c r="G104">
        <v>3628</v>
      </c>
      <c r="H104">
        <v>90</v>
      </c>
    </row>
    <row r="105" spans="1:8" x14ac:dyDescent="0.3">
      <c r="A105" t="s">
        <v>233</v>
      </c>
      <c r="B105" t="s">
        <v>52</v>
      </c>
      <c r="C105" t="s">
        <v>53</v>
      </c>
      <c r="D105" t="s">
        <v>54</v>
      </c>
      <c r="E105" t="s">
        <v>55</v>
      </c>
      <c r="F105" t="s">
        <v>124</v>
      </c>
      <c r="G105">
        <v>1423</v>
      </c>
      <c r="H105">
        <v>100</v>
      </c>
    </row>
    <row r="106" spans="1:8" x14ac:dyDescent="0.3">
      <c r="A106" t="s">
        <v>233</v>
      </c>
      <c r="B106" t="s">
        <v>52</v>
      </c>
      <c r="C106" t="s">
        <v>53</v>
      </c>
      <c r="D106" t="s">
        <v>54</v>
      </c>
      <c r="E106" t="s">
        <v>55</v>
      </c>
      <c r="F106" t="s">
        <v>148</v>
      </c>
      <c r="G106">
        <v>765</v>
      </c>
      <c r="H106">
        <v>100</v>
      </c>
    </row>
    <row r="107" spans="1:8" x14ac:dyDescent="0.3">
      <c r="A107" t="s">
        <v>233</v>
      </c>
      <c r="B107" t="s">
        <v>52</v>
      </c>
      <c r="C107" t="s">
        <v>53</v>
      </c>
      <c r="D107" t="s">
        <v>54</v>
      </c>
      <c r="E107" t="s">
        <v>55</v>
      </c>
      <c r="F107" t="s">
        <v>172</v>
      </c>
      <c r="G107">
        <v>567</v>
      </c>
      <c r="H107">
        <v>100</v>
      </c>
    </row>
    <row r="108" spans="1:8" x14ac:dyDescent="0.3">
      <c r="A108" t="s">
        <v>234</v>
      </c>
      <c r="B108" t="s">
        <v>52</v>
      </c>
      <c r="C108" t="s">
        <v>53</v>
      </c>
      <c r="D108" t="s">
        <v>54</v>
      </c>
      <c r="E108" t="s">
        <v>55</v>
      </c>
      <c r="F108" t="s">
        <v>100</v>
      </c>
      <c r="G108">
        <v>765</v>
      </c>
      <c r="H108">
        <v>75</v>
      </c>
    </row>
    <row r="109" spans="1:8" x14ac:dyDescent="0.3">
      <c r="A109" t="s">
        <v>234</v>
      </c>
      <c r="B109" t="s">
        <v>52</v>
      </c>
      <c r="C109" t="s">
        <v>53</v>
      </c>
      <c r="D109" t="s">
        <v>54</v>
      </c>
      <c r="E109" t="s">
        <v>55</v>
      </c>
      <c r="F109" t="s">
        <v>124</v>
      </c>
      <c r="G109">
        <v>3628</v>
      </c>
      <c r="H109">
        <v>75</v>
      </c>
    </row>
    <row r="110" spans="1:8" x14ac:dyDescent="0.3">
      <c r="A110" t="s">
        <v>234</v>
      </c>
      <c r="B110" t="s">
        <v>52</v>
      </c>
      <c r="C110" t="s">
        <v>53</v>
      </c>
      <c r="D110" t="s">
        <v>54</v>
      </c>
      <c r="E110" t="s">
        <v>55</v>
      </c>
      <c r="F110" t="s">
        <v>148</v>
      </c>
      <c r="G110">
        <v>765</v>
      </c>
      <c r="H110">
        <v>75</v>
      </c>
    </row>
    <row r="111" spans="1:8" x14ac:dyDescent="0.3">
      <c r="A111" t="s">
        <v>234</v>
      </c>
      <c r="B111" t="s">
        <v>52</v>
      </c>
      <c r="C111" t="s">
        <v>53</v>
      </c>
      <c r="D111" t="s">
        <v>54</v>
      </c>
      <c r="E111" t="s">
        <v>55</v>
      </c>
      <c r="F111" t="s">
        <v>172</v>
      </c>
      <c r="G111">
        <v>1423</v>
      </c>
      <c r="H111">
        <v>75</v>
      </c>
    </row>
    <row r="112" spans="1:8" x14ac:dyDescent="0.3">
      <c r="A112" t="s">
        <v>235</v>
      </c>
      <c r="B112" t="s">
        <v>52</v>
      </c>
      <c r="C112" t="s">
        <v>53</v>
      </c>
      <c r="D112" t="s">
        <v>54</v>
      </c>
      <c r="E112" t="s">
        <v>55</v>
      </c>
      <c r="F112" t="s">
        <v>100</v>
      </c>
      <c r="G112">
        <v>567</v>
      </c>
      <c r="H112">
        <v>90</v>
      </c>
    </row>
    <row r="113" spans="1:8" x14ac:dyDescent="0.3">
      <c r="A113" t="s">
        <v>235</v>
      </c>
      <c r="B113" t="s">
        <v>52</v>
      </c>
      <c r="C113" t="s">
        <v>53</v>
      </c>
      <c r="D113" t="s">
        <v>54</v>
      </c>
      <c r="E113" t="s">
        <v>55</v>
      </c>
      <c r="F113" t="s">
        <v>124</v>
      </c>
      <c r="G113">
        <v>0</v>
      </c>
      <c r="H113">
        <v>75</v>
      </c>
    </row>
    <row r="114" spans="1:8" x14ac:dyDescent="0.3">
      <c r="A114" t="s">
        <v>235</v>
      </c>
      <c r="B114" t="s">
        <v>52</v>
      </c>
      <c r="C114" t="s">
        <v>53</v>
      </c>
      <c r="D114" t="s">
        <v>54</v>
      </c>
      <c r="E114" t="s">
        <v>55</v>
      </c>
      <c r="F114" t="s">
        <v>148</v>
      </c>
      <c r="G114">
        <v>1423</v>
      </c>
      <c r="H114">
        <v>90</v>
      </c>
    </row>
    <row r="115" spans="1:8" x14ac:dyDescent="0.3">
      <c r="A115" t="s">
        <v>235</v>
      </c>
      <c r="B115" t="s">
        <v>52</v>
      </c>
      <c r="C115" t="s">
        <v>53</v>
      </c>
      <c r="D115" t="s">
        <v>54</v>
      </c>
      <c r="E115" t="s">
        <v>55</v>
      </c>
      <c r="F115" t="s">
        <v>172</v>
      </c>
      <c r="G115">
        <v>765</v>
      </c>
      <c r="H115">
        <v>75</v>
      </c>
    </row>
    <row r="116" spans="1:8" x14ac:dyDescent="0.3">
      <c r="A116" t="s">
        <v>229</v>
      </c>
      <c r="B116" t="s">
        <v>52</v>
      </c>
      <c r="C116" t="s">
        <v>53</v>
      </c>
      <c r="D116" t="s">
        <v>54</v>
      </c>
      <c r="E116" t="s">
        <v>55</v>
      </c>
      <c r="F116" t="s">
        <v>100</v>
      </c>
      <c r="G116">
        <v>0</v>
      </c>
      <c r="H116">
        <v>75</v>
      </c>
    </row>
    <row r="117" spans="1:8" x14ac:dyDescent="0.3">
      <c r="A117" t="s">
        <v>229</v>
      </c>
      <c r="B117" t="s">
        <v>52</v>
      </c>
      <c r="C117" t="s">
        <v>53</v>
      </c>
      <c r="D117" t="s">
        <v>54</v>
      </c>
      <c r="E117" t="s">
        <v>55</v>
      </c>
      <c r="F117" t="s">
        <v>124</v>
      </c>
      <c r="G117">
        <v>765</v>
      </c>
      <c r="H117">
        <v>75</v>
      </c>
    </row>
    <row r="118" spans="1:8" x14ac:dyDescent="0.3">
      <c r="A118" t="s">
        <v>229</v>
      </c>
      <c r="B118" t="s">
        <v>52</v>
      </c>
      <c r="C118" t="s">
        <v>53</v>
      </c>
      <c r="D118" t="s">
        <v>54</v>
      </c>
      <c r="E118" t="s">
        <v>55</v>
      </c>
      <c r="F118" t="s">
        <v>148</v>
      </c>
      <c r="G118">
        <v>3628</v>
      </c>
      <c r="H118">
        <v>50</v>
      </c>
    </row>
    <row r="119" spans="1:8" x14ac:dyDescent="0.3">
      <c r="A119" t="s">
        <v>229</v>
      </c>
      <c r="B119" t="s">
        <v>52</v>
      </c>
      <c r="C119" t="s">
        <v>53</v>
      </c>
      <c r="D119" t="s">
        <v>54</v>
      </c>
      <c r="E119" t="s">
        <v>55</v>
      </c>
      <c r="F119" t="s">
        <v>172</v>
      </c>
      <c r="G119">
        <v>1423</v>
      </c>
      <c r="H119">
        <v>90</v>
      </c>
    </row>
    <row r="120" spans="1:8" x14ac:dyDescent="0.3">
      <c r="A120" t="s">
        <v>236</v>
      </c>
      <c r="B120" t="s">
        <v>52</v>
      </c>
      <c r="C120" t="s">
        <v>53</v>
      </c>
      <c r="D120" t="s">
        <v>54</v>
      </c>
      <c r="E120" t="s">
        <v>55</v>
      </c>
      <c r="F120" t="s">
        <v>100</v>
      </c>
      <c r="G120">
        <v>765</v>
      </c>
      <c r="H120">
        <v>50</v>
      </c>
    </row>
    <row r="121" spans="1:8" x14ac:dyDescent="0.3">
      <c r="A121" t="s">
        <v>236</v>
      </c>
      <c r="B121" t="s">
        <v>52</v>
      </c>
      <c r="C121" t="s">
        <v>53</v>
      </c>
      <c r="D121" t="s">
        <v>54</v>
      </c>
      <c r="E121" t="s">
        <v>55</v>
      </c>
      <c r="F121" t="s">
        <v>124</v>
      </c>
      <c r="G121">
        <v>765</v>
      </c>
      <c r="H121">
        <v>50</v>
      </c>
    </row>
    <row r="122" spans="1:8" x14ac:dyDescent="0.3">
      <c r="A122" t="s">
        <v>236</v>
      </c>
      <c r="B122" t="s">
        <v>52</v>
      </c>
      <c r="C122" t="s">
        <v>53</v>
      </c>
      <c r="D122" t="s">
        <v>54</v>
      </c>
      <c r="E122" t="s">
        <v>55</v>
      </c>
      <c r="F122" t="s">
        <v>148</v>
      </c>
      <c r="G122">
        <v>2534</v>
      </c>
      <c r="H122">
        <v>75</v>
      </c>
    </row>
    <row r="123" spans="1:8" x14ac:dyDescent="0.3">
      <c r="A123" t="s">
        <v>236</v>
      </c>
      <c r="B123" t="s">
        <v>52</v>
      </c>
      <c r="C123" t="s">
        <v>53</v>
      </c>
      <c r="D123" t="s">
        <v>54</v>
      </c>
      <c r="E123" t="s">
        <v>55</v>
      </c>
      <c r="F123" t="s">
        <v>172</v>
      </c>
      <c r="G123">
        <v>765</v>
      </c>
      <c r="H123">
        <v>25</v>
      </c>
    </row>
    <row r="124" spans="1:8" x14ac:dyDescent="0.3">
      <c r="A124" t="s">
        <v>237</v>
      </c>
      <c r="B124" t="s">
        <v>52</v>
      </c>
      <c r="C124" t="s">
        <v>53</v>
      </c>
      <c r="D124" t="s">
        <v>54</v>
      </c>
      <c r="E124" t="s">
        <v>55</v>
      </c>
      <c r="F124" t="s">
        <v>100</v>
      </c>
      <c r="G124">
        <v>1423</v>
      </c>
      <c r="H124">
        <v>50</v>
      </c>
    </row>
    <row r="125" spans="1:8" x14ac:dyDescent="0.3">
      <c r="A125" t="s">
        <v>237</v>
      </c>
      <c r="B125" t="s">
        <v>52</v>
      </c>
      <c r="C125" t="s">
        <v>53</v>
      </c>
      <c r="D125" t="s">
        <v>54</v>
      </c>
      <c r="E125" t="s">
        <v>55</v>
      </c>
      <c r="F125" t="s">
        <v>124</v>
      </c>
      <c r="G125">
        <v>765</v>
      </c>
      <c r="H125">
        <v>75</v>
      </c>
    </row>
    <row r="126" spans="1:8" x14ac:dyDescent="0.3">
      <c r="A126" t="s">
        <v>237</v>
      </c>
      <c r="B126" t="s">
        <v>52</v>
      </c>
      <c r="C126" t="s">
        <v>53</v>
      </c>
      <c r="D126" t="s">
        <v>54</v>
      </c>
      <c r="E126" t="s">
        <v>55</v>
      </c>
      <c r="F126" t="s">
        <v>148</v>
      </c>
      <c r="G126">
        <v>4924</v>
      </c>
      <c r="H126">
        <v>25</v>
      </c>
    </row>
    <row r="127" spans="1:8" x14ac:dyDescent="0.3">
      <c r="A127" t="s">
        <v>237</v>
      </c>
      <c r="B127" t="s">
        <v>52</v>
      </c>
      <c r="C127" t="s">
        <v>53</v>
      </c>
      <c r="D127" t="s">
        <v>54</v>
      </c>
      <c r="E127" t="s">
        <v>55</v>
      </c>
      <c r="F127" t="s">
        <v>172</v>
      </c>
      <c r="G127">
        <v>2743</v>
      </c>
      <c r="H127">
        <v>25</v>
      </c>
    </row>
    <row r="128" spans="1:8" x14ac:dyDescent="0.3">
      <c r="A128" t="s">
        <v>238</v>
      </c>
      <c r="B128" t="s">
        <v>52</v>
      </c>
      <c r="C128" t="s">
        <v>53</v>
      </c>
      <c r="D128" t="s">
        <v>54</v>
      </c>
      <c r="E128" t="s">
        <v>55</v>
      </c>
      <c r="F128" t="s">
        <v>100</v>
      </c>
      <c r="G128">
        <v>2743</v>
      </c>
      <c r="H128">
        <v>0</v>
      </c>
    </row>
    <row r="129" spans="1:8" x14ac:dyDescent="0.3">
      <c r="A129" t="s">
        <v>238</v>
      </c>
      <c r="B129" t="s">
        <v>52</v>
      </c>
      <c r="C129" t="s">
        <v>53</v>
      </c>
      <c r="D129" t="s">
        <v>54</v>
      </c>
      <c r="E129" t="s">
        <v>55</v>
      </c>
      <c r="F129" t="s">
        <v>124</v>
      </c>
      <c r="G129">
        <v>2534</v>
      </c>
      <c r="H129">
        <v>25</v>
      </c>
    </row>
    <row r="130" spans="1:8" x14ac:dyDescent="0.3">
      <c r="A130" t="s">
        <v>238</v>
      </c>
      <c r="B130" t="s">
        <v>52</v>
      </c>
      <c r="C130" t="s">
        <v>53</v>
      </c>
      <c r="D130" t="s">
        <v>54</v>
      </c>
      <c r="E130" t="s">
        <v>55</v>
      </c>
      <c r="F130" t="s">
        <v>148</v>
      </c>
      <c r="G130">
        <v>765</v>
      </c>
      <c r="H130">
        <v>0</v>
      </c>
    </row>
    <row r="131" spans="1:8" x14ac:dyDescent="0.3">
      <c r="A131" t="s">
        <v>238</v>
      </c>
      <c r="B131" t="s">
        <v>52</v>
      </c>
      <c r="C131" t="s">
        <v>53</v>
      </c>
      <c r="D131" t="s">
        <v>54</v>
      </c>
      <c r="E131" t="s">
        <v>55</v>
      </c>
      <c r="F131" t="s">
        <v>172</v>
      </c>
      <c r="G131">
        <v>1423</v>
      </c>
      <c r="H131">
        <v>0</v>
      </c>
    </row>
    <row r="132" spans="1:8" x14ac:dyDescent="0.3">
      <c r="A132" t="s">
        <v>239</v>
      </c>
      <c r="B132" t="s">
        <v>52</v>
      </c>
      <c r="C132" t="s">
        <v>53</v>
      </c>
      <c r="D132" t="s">
        <v>54</v>
      </c>
      <c r="E132" t="s">
        <v>55</v>
      </c>
      <c r="F132" t="s">
        <v>100</v>
      </c>
      <c r="G132">
        <v>3628</v>
      </c>
      <c r="H132">
        <v>25</v>
      </c>
    </row>
    <row r="133" spans="1:8" x14ac:dyDescent="0.3">
      <c r="A133" t="s">
        <v>239</v>
      </c>
      <c r="B133" t="s">
        <v>52</v>
      </c>
      <c r="C133" t="s">
        <v>53</v>
      </c>
      <c r="D133" t="s">
        <v>54</v>
      </c>
      <c r="E133" t="s">
        <v>55</v>
      </c>
      <c r="F133" t="s">
        <v>124</v>
      </c>
      <c r="G133">
        <v>765</v>
      </c>
      <c r="H133">
        <v>0</v>
      </c>
    </row>
    <row r="134" spans="1:8" x14ac:dyDescent="0.3">
      <c r="A134" t="s">
        <v>239</v>
      </c>
      <c r="B134" t="s">
        <v>52</v>
      </c>
      <c r="C134" t="s">
        <v>53</v>
      </c>
      <c r="D134" t="s">
        <v>54</v>
      </c>
      <c r="E134" t="s">
        <v>55</v>
      </c>
      <c r="F134" t="s">
        <v>148</v>
      </c>
      <c r="G134">
        <v>765</v>
      </c>
      <c r="H134">
        <v>0</v>
      </c>
    </row>
    <row r="135" spans="1:8" x14ac:dyDescent="0.3">
      <c r="A135" t="s">
        <v>239</v>
      </c>
      <c r="B135" t="s">
        <v>52</v>
      </c>
      <c r="C135" t="s">
        <v>53</v>
      </c>
      <c r="D135" t="s">
        <v>54</v>
      </c>
      <c r="E135" t="s">
        <v>55</v>
      </c>
      <c r="F135" t="s">
        <v>172</v>
      </c>
      <c r="G135">
        <v>765</v>
      </c>
      <c r="H135">
        <v>50</v>
      </c>
    </row>
    <row r="136" spans="1:8" x14ac:dyDescent="0.3">
      <c r="A136" t="s">
        <v>240</v>
      </c>
      <c r="B136" t="s">
        <v>52</v>
      </c>
      <c r="C136" t="s">
        <v>53</v>
      </c>
      <c r="D136" t="s">
        <v>54</v>
      </c>
      <c r="E136" t="s">
        <v>55</v>
      </c>
      <c r="F136" t="s">
        <v>100</v>
      </c>
      <c r="G136">
        <v>4954</v>
      </c>
      <c r="H136">
        <v>0</v>
      </c>
    </row>
    <row r="137" spans="1:8" x14ac:dyDescent="0.3">
      <c r="A137" t="s">
        <v>240</v>
      </c>
      <c r="B137" t="s">
        <v>52</v>
      </c>
      <c r="C137" t="s">
        <v>53</v>
      </c>
      <c r="D137" t="s">
        <v>54</v>
      </c>
      <c r="E137" t="s">
        <v>55</v>
      </c>
      <c r="F137" t="s">
        <v>124</v>
      </c>
      <c r="G137">
        <v>765</v>
      </c>
      <c r="H137">
        <v>50</v>
      </c>
    </row>
    <row r="138" spans="1:8" x14ac:dyDescent="0.3">
      <c r="A138" t="s">
        <v>240</v>
      </c>
      <c r="B138" t="s">
        <v>52</v>
      </c>
      <c r="C138" t="s">
        <v>53</v>
      </c>
      <c r="D138" t="s">
        <v>54</v>
      </c>
      <c r="E138" t="s">
        <v>55</v>
      </c>
      <c r="F138" t="s">
        <v>148</v>
      </c>
      <c r="G138">
        <v>2534</v>
      </c>
      <c r="H138">
        <v>50</v>
      </c>
    </row>
    <row r="139" spans="1:8" x14ac:dyDescent="0.3">
      <c r="A139" t="s">
        <v>240</v>
      </c>
      <c r="B139" t="s">
        <v>52</v>
      </c>
      <c r="C139" t="s">
        <v>53</v>
      </c>
      <c r="D139" t="s">
        <v>54</v>
      </c>
      <c r="E139" t="s">
        <v>55</v>
      </c>
      <c r="F139" t="s">
        <v>172</v>
      </c>
      <c r="G139">
        <v>0</v>
      </c>
      <c r="H139">
        <v>0</v>
      </c>
    </row>
    <row r="140" spans="1:8" x14ac:dyDescent="0.3">
      <c r="A140" t="s">
        <v>241</v>
      </c>
      <c r="B140" t="s">
        <v>52</v>
      </c>
      <c r="C140" t="s">
        <v>53</v>
      </c>
      <c r="D140" t="s">
        <v>54</v>
      </c>
      <c r="E140" t="s">
        <v>55</v>
      </c>
      <c r="F140" t="s">
        <v>100</v>
      </c>
      <c r="G140">
        <v>4924</v>
      </c>
      <c r="H140">
        <v>25</v>
      </c>
    </row>
    <row r="141" spans="1:8" x14ac:dyDescent="0.3">
      <c r="A141" t="s">
        <v>241</v>
      </c>
      <c r="B141" t="s">
        <v>52</v>
      </c>
      <c r="C141" t="s">
        <v>53</v>
      </c>
      <c r="D141" t="s">
        <v>54</v>
      </c>
      <c r="E141" t="s">
        <v>55</v>
      </c>
      <c r="F141" t="s">
        <v>124</v>
      </c>
      <c r="G141">
        <v>0</v>
      </c>
      <c r="H141">
        <v>0</v>
      </c>
    </row>
    <row r="142" spans="1:8" x14ac:dyDescent="0.3">
      <c r="A142" t="s">
        <v>241</v>
      </c>
      <c r="B142" t="s">
        <v>52</v>
      </c>
      <c r="C142" t="s">
        <v>53</v>
      </c>
      <c r="D142" t="s">
        <v>54</v>
      </c>
      <c r="E142" t="s">
        <v>55</v>
      </c>
      <c r="F142" t="s">
        <v>148</v>
      </c>
      <c r="G142">
        <v>3628</v>
      </c>
      <c r="H142">
        <v>0</v>
      </c>
    </row>
    <row r="143" spans="1:8" x14ac:dyDescent="0.3">
      <c r="A143" t="s">
        <v>241</v>
      </c>
      <c r="B143" t="s">
        <v>52</v>
      </c>
      <c r="C143" t="s">
        <v>53</v>
      </c>
      <c r="D143" t="s">
        <v>54</v>
      </c>
      <c r="E143" t="s">
        <v>55</v>
      </c>
      <c r="F143" t="s">
        <v>172</v>
      </c>
      <c r="G143">
        <v>1423</v>
      </c>
      <c r="H143">
        <v>0</v>
      </c>
    </row>
    <row r="144" spans="1:8" x14ac:dyDescent="0.3">
      <c r="A144" t="s">
        <v>242</v>
      </c>
      <c r="B144" t="s">
        <v>52</v>
      </c>
      <c r="C144" t="s">
        <v>53</v>
      </c>
      <c r="D144" t="s">
        <v>54</v>
      </c>
      <c r="E144" t="s">
        <v>55</v>
      </c>
      <c r="F144" t="s">
        <v>100</v>
      </c>
      <c r="G144">
        <v>1423</v>
      </c>
      <c r="H144">
        <v>25</v>
      </c>
    </row>
    <row r="145" spans="1:8" x14ac:dyDescent="0.3">
      <c r="A145" t="s">
        <v>242</v>
      </c>
      <c r="B145" t="s">
        <v>52</v>
      </c>
      <c r="C145" t="s">
        <v>53</v>
      </c>
      <c r="D145" t="s">
        <v>54</v>
      </c>
      <c r="E145" t="s">
        <v>55</v>
      </c>
      <c r="F145" t="s">
        <v>124</v>
      </c>
      <c r="G145">
        <v>765</v>
      </c>
      <c r="H145">
        <v>0</v>
      </c>
    </row>
    <row r="146" spans="1:8" x14ac:dyDescent="0.3">
      <c r="A146" t="s">
        <v>242</v>
      </c>
      <c r="B146" t="s">
        <v>52</v>
      </c>
      <c r="C146" t="s">
        <v>53</v>
      </c>
      <c r="D146" t="s">
        <v>54</v>
      </c>
      <c r="E146" t="s">
        <v>55</v>
      </c>
      <c r="F146" t="s">
        <v>148</v>
      </c>
      <c r="G146">
        <v>567</v>
      </c>
      <c r="H146">
        <v>25</v>
      </c>
    </row>
    <row r="147" spans="1:8" x14ac:dyDescent="0.3">
      <c r="A147" t="s">
        <v>242</v>
      </c>
      <c r="B147" t="s">
        <v>52</v>
      </c>
      <c r="C147" t="s">
        <v>53</v>
      </c>
      <c r="D147" t="s">
        <v>54</v>
      </c>
      <c r="E147" t="s">
        <v>55</v>
      </c>
      <c r="F147" t="s">
        <v>172</v>
      </c>
      <c r="G147">
        <v>4924</v>
      </c>
      <c r="H147">
        <v>0</v>
      </c>
    </row>
    <row r="148" spans="1:8" x14ac:dyDescent="0.3">
      <c r="A148" t="s">
        <v>232</v>
      </c>
      <c r="B148" t="s">
        <v>38</v>
      </c>
      <c r="C148" t="s">
        <v>35</v>
      </c>
      <c r="D148" t="s">
        <v>36</v>
      </c>
      <c r="E148" t="s">
        <v>37</v>
      </c>
      <c r="F148" t="s">
        <v>94</v>
      </c>
      <c r="G148">
        <v>765</v>
      </c>
      <c r="H148">
        <v>100</v>
      </c>
    </row>
    <row r="149" spans="1:8" x14ac:dyDescent="0.3">
      <c r="A149" t="s">
        <v>232</v>
      </c>
      <c r="B149" t="s">
        <v>38</v>
      </c>
      <c r="C149" t="s">
        <v>35</v>
      </c>
      <c r="D149" t="s">
        <v>36</v>
      </c>
      <c r="E149" t="s">
        <v>37</v>
      </c>
      <c r="F149" t="s">
        <v>118</v>
      </c>
      <c r="G149">
        <v>2534</v>
      </c>
      <c r="H149">
        <v>90</v>
      </c>
    </row>
    <row r="150" spans="1:8" x14ac:dyDescent="0.3">
      <c r="A150" t="s">
        <v>232</v>
      </c>
      <c r="B150" t="s">
        <v>38</v>
      </c>
      <c r="C150" t="s">
        <v>35</v>
      </c>
      <c r="D150" t="s">
        <v>36</v>
      </c>
      <c r="E150" t="s">
        <v>37</v>
      </c>
      <c r="F150" t="s">
        <v>142</v>
      </c>
      <c r="G150">
        <v>4954</v>
      </c>
      <c r="H150">
        <v>90</v>
      </c>
    </row>
    <row r="151" spans="1:8" x14ac:dyDescent="0.3">
      <c r="A151" t="s">
        <v>232</v>
      </c>
      <c r="B151" t="s">
        <v>38</v>
      </c>
      <c r="C151" t="s">
        <v>35</v>
      </c>
      <c r="D151" t="s">
        <v>36</v>
      </c>
      <c r="E151" t="s">
        <v>37</v>
      </c>
      <c r="F151" t="s">
        <v>166</v>
      </c>
      <c r="G151">
        <v>1423</v>
      </c>
      <c r="H151">
        <v>90</v>
      </c>
    </row>
    <row r="152" spans="1:8" x14ac:dyDescent="0.3">
      <c r="A152" t="s">
        <v>233</v>
      </c>
      <c r="B152" t="s">
        <v>38</v>
      </c>
      <c r="C152" t="s">
        <v>35</v>
      </c>
      <c r="D152" t="s">
        <v>36</v>
      </c>
      <c r="E152" t="s">
        <v>37</v>
      </c>
      <c r="F152" t="s">
        <v>94</v>
      </c>
      <c r="G152">
        <v>765</v>
      </c>
      <c r="H152">
        <v>90</v>
      </c>
    </row>
    <row r="153" spans="1:8" x14ac:dyDescent="0.3">
      <c r="A153" t="s">
        <v>233</v>
      </c>
      <c r="B153" t="s">
        <v>38</v>
      </c>
      <c r="C153" t="s">
        <v>35</v>
      </c>
      <c r="D153" t="s">
        <v>36</v>
      </c>
      <c r="E153" t="s">
        <v>37</v>
      </c>
      <c r="F153" t="s">
        <v>118</v>
      </c>
      <c r="G153">
        <v>4924</v>
      </c>
      <c r="H153">
        <v>90</v>
      </c>
    </row>
    <row r="154" spans="1:8" x14ac:dyDescent="0.3">
      <c r="A154" t="s">
        <v>233</v>
      </c>
      <c r="B154" t="s">
        <v>38</v>
      </c>
      <c r="C154" t="s">
        <v>35</v>
      </c>
      <c r="D154" t="s">
        <v>36</v>
      </c>
      <c r="E154" t="s">
        <v>37</v>
      </c>
      <c r="F154" t="s">
        <v>142</v>
      </c>
      <c r="G154">
        <v>567</v>
      </c>
      <c r="H154">
        <v>100</v>
      </c>
    </row>
    <row r="155" spans="1:8" x14ac:dyDescent="0.3">
      <c r="A155" t="s">
        <v>233</v>
      </c>
      <c r="B155" t="s">
        <v>38</v>
      </c>
      <c r="C155" t="s">
        <v>35</v>
      </c>
      <c r="D155" t="s">
        <v>36</v>
      </c>
      <c r="E155" t="s">
        <v>37</v>
      </c>
      <c r="F155" t="s">
        <v>166</v>
      </c>
      <c r="G155">
        <v>4924</v>
      </c>
      <c r="H155">
        <v>100</v>
      </c>
    </row>
    <row r="156" spans="1:8" x14ac:dyDescent="0.3">
      <c r="A156" t="s">
        <v>234</v>
      </c>
      <c r="B156" t="s">
        <v>38</v>
      </c>
      <c r="C156" t="s">
        <v>35</v>
      </c>
      <c r="D156" t="s">
        <v>36</v>
      </c>
      <c r="E156" t="s">
        <v>37</v>
      </c>
      <c r="F156" t="s">
        <v>94</v>
      </c>
      <c r="G156">
        <v>1423</v>
      </c>
      <c r="H156">
        <v>50</v>
      </c>
    </row>
    <row r="157" spans="1:8" x14ac:dyDescent="0.3">
      <c r="A157" t="s">
        <v>234</v>
      </c>
      <c r="B157" t="s">
        <v>38</v>
      </c>
      <c r="C157" t="s">
        <v>35</v>
      </c>
      <c r="D157" t="s">
        <v>36</v>
      </c>
      <c r="E157" t="s">
        <v>37</v>
      </c>
      <c r="F157" t="s">
        <v>118</v>
      </c>
      <c r="G157">
        <v>765</v>
      </c>
      <c r="H157">
        <v>75</v>
      </c>
    </row>
    <row r="158" spans="1:8" x14ac:dyDescent="0.3">
      <c r="A158" t="s">
        <v>234</v>
      </c>
      <c r="B158" t="s">
        <v>38</v>
      </c>
      <c r="C158" t="s">
        <v>35</v>
      </c>
      <c r="D158" t="s">
        <v>36</v>
      </c>
      <c r="E158" t="s">
        <v>37</v>
      </c>
      <c r="F158" t="s">
        <v>142</v>
      </c>
      <c r="G158">
        <v>2534</v>
      </c>
      <c r="H158">
        <v>50</v>
      </c>
    </row>
    <row r="159" spans="1:8" x14ac:dyDescent="0.3">
      <c r="A159" t="s">
        <v>234</v>
      </c>
      <c r="B159" t="s">
        <v>38</v>
      </c>
      <c r="C159" t="s">
        <v>35</v>
      </c>
      <c r="D159" t="s">
        <v>36</v>
      </c>
      <c r="E159" t="s">
        <v>37</v>
      </c>
      <c r="F159" t="s">
        <v>166</v>
      </c>
      <c r="G159">
        <v>2345</v>
      </c>
      <c r="H159">
        <v>75</v>
      </c>
    </row>
    <row r="160" spans="1:8" x14ac:dyDescent="0.3">
      <c r="A160" t="s">
        <v>235</v>
      </c>
      <c r="B160" t="s">
        <v>38</v>
      </c>
      <c r="C160" t="s">
        <v>35</v>
      </c>
      <c r="D160" t="s">
        <v>36</v>
      </c>
      <c r="E160" t="s">
        <v>37</v>
      </c>
      <c r="F160" t="s">
        <v>94</v>
      </c>
      <c r="G160">
        <v>765</v>
      </c>
      <c r="H160">
        <v>50</v>
      </c>
    </row>
    <row r="161" spans="1:8" x14ac:dyDescent="0.3">
      <c r="A161" t="s">
        <v>235</v>
      </c>
      <c r="B161" t="s">
        <v>38</v>
      </c>
      <c r="C161" t="s">
        <v>35</v>
      </c>
      <c r="D161" t="s">
        <v>36</v>
      </c>
      <c r="E161" t="s">
        <v>37</v>
      </c>
      <c r="F161" t="s">
        <v>118</v>
      </c>
      <c r="G161">
        <v>4954</v>
      </c>
      <c r="H161">
        <v>75</v>
      </c>
    </row>
    <row r="162" spans="1:8" x14ac:dyDescent="0.3">
      <c r="A162" t="s">
        <v>235</v>
      </c>
      <c r="B162" t="s">
        <v>38</v>
      </c>
      <c r="C162" t="s">
        <v>35</v>
      </c>
      <c r="D162" t="s">
        <v>36</v>
      </c>
      <c r="E162" t="s">
        <v>37</v>
      </c>
      <c r="F162" t="s">
        <v>142</v>
      </c>
      <c r="G162">
        <v>2743</v>
      </c>
      <c r="H162">
        <v>75</v>
      </c>
    </row>
    <row r="163" spans="1:8" x14ac:dyDescent="0.3">
      <c r="A163" t="s">
        <v>235</v>
      </c>
      <c r="B163" t="s">
        <v>38</v>
      </c>
      <c r="C163" t="s">
        <v>35</v>
      </c>
      <c r="D163" t="s">
        <v>36</v>
      </c>
      <c r="E163" t="s">
        <v>37</v>
      </c>
      <c r="F163" t="s">
        <v>166</v>
      </c>
      <c r="G163">
        <v>0</v>
      </c>
      <c r="H163">
        <v>90</v>
      </c>
    </row>
    <row r="164" spans="1:8" x14ac:dyDescent="0.3">
      <c r="A164" t="s">
        <v>229</v>
      </c>
      <c r="B164" t="s">
        <v>38</v>
      </c>
      <c r="C164" t="s">
        <v>35</v>
      </c>
      <c r="D164" t="s">
        <v>36</v>
      </c>
      <c r="E164" t="s">
        <v>37</v>
      </c>
      <c r="F164" t="s">
        <v>94</v>
      </c>
      <c r="G164">
        <v>1423</v>
      </c>
      <c r="H164">
        <v>90</v>
      </c>
    </row>
    <row r="165" spans="1:8" x14ac:dyDescent="0.3">
      <c r="A165" t="s">
        <v>229</v>
      </c>
      <c r="B165" t="s">
        <v>38</v>
      </c>
      <c r="C165" t="s">
        <v>35</v>
      </c>
      <c r="D165" t="s">
        <v>36</v>
      </c>
      <c r="E165" t="s">
        <v>37</v>
      </c>
      <c r="F165" t="s">
        <v>118</v>
      </c>
      <c r="G165">
        <v>0</v>
      </c>
      <c r="H165">
        <v>75</v>
      </c>
    </row>
    <row r="166" spans="1:8" x14ac:dyDescent="0.3">
      <c r="A166" t="s">
        <v>229</v>
      </c>
      <c r="B166" t="s">
        <v>38</v>
      </c>
      <c r="C166" t="s">
        <v>35</v>
      </c>
      <c r="D166" t="s">
        <v>36</v>
      </c>
      <c r="E166" t="s">
        <v>37</v>
      </c>
      <c r="F166" t="s">
        <v>142</v>
      </c>
      <c r="G166">
        <v>765</v>
      </c>
      <c r="H166">
        <v>50</v>
      </c>
    </row>
    <row r="167" spans="1:8" x14ac:dyDescent="0.3">
      <c r="A167" t="s">
        <v>229</v>
      </c>
      <c r="B167" t="s">
        <v>38</v>
      </c>
      <c r="C167" t="s">
        <v>35</v>
      </c>
      <c r="D167" t="s">
        <v>36</v>
      </c>
      <c r="E167" t="s">
        <v>37</v>
      </c>
      <c r="F167" t="s">
        <v>166</v>
      </c>
      <c r="G167">
        <v>567</v>
      </c>
      <c r="H167">
        <v>50</v>
      </c>
    </row>
    <row r="168" spans="1:8" x14ac:dyDescent="0.3">
      <c r="A168" t="s">
        <v>236</v>
      </c>
      <c r="B168" t="s">
        <v>38</v>
      </c>
      <c r="C168" t="s">
        <v>35</v>
      </c>
      <c r="D168" t="s">
        <v>36</v>
      </c>
      <c r="E168" t="s">
        <v>37</v>
      </c>
      <c r="F168" t="s">
        <v>94</v>
      </c>
      <c r="G168">
        <v>765</v>
      </c>
      <c r="H168">
        <v>75</v>
      </c>
    </row>
    <row r="169" spans="1:8" x14ac:dyDescent="0.3">
      <c r="A169" t="s">
        <v>236</v>
      </c>
      <c r="B169" t="s">
        <v>38</v>
      </c>
      <c r="C169" t="s">
        <v>35</v>
      </c>
      <c r="D169" t="s">
        <v>36</v>
      </c>
      <c r="E169" t="s">
        <v>37</v>
      </c>
      <c r="F169" t="s">
        <v>118</v>
      </c>
      <c r="G169">
        <v>3628</v>
      </c>
      <c r="H169">
        <v>50</v>
      </c>
    </row>
    <row r="170" spans="1:8" x14ac:dyDescent="0.3">
      <c r="A170" t="s">
        <v>236</v>
      </c>
      <c r="B170" t="s">
        <v>38</v>
      </c>
      <c r="C170" t="s">
        <v>35</v>
      </c>
      <c r="D170" t="s">
        <v>36</v>
      </c>
      <c r="E170" t="s">
        <v>37</v>
      </c>
      <c r="F170" t="s">
        <v>142</v>
      </c>
      <c r="G170">
        <v>1423</v>
      </c>
      <c r="H170">
        <v>50</v>
      </c>
    </row>
    <row r="171" spans="1:8" x14ac:dyDescent="0.3">
      <c r="A171" t="s">
        <v>236</v>
      </c>
      <c r="B171" t="s">
        <v>38</v>
      </c>
      <c r="C171" t="s">
        <v>35</v>
      </c>
      <c r="D171" t="s">
        <v>36</v>
      </c>
      <c r="E171" t="s">
        <v>37</v>
      </c>
      <c r="F171" t="s">
        <v>166</v>
      </c>
      <c r="G171">
        <v>2743</v>
      </c>
      <c r="H171">
        <v>75</v>
      </c>
    </row>
    <row r="172" spans="1:8" x14ac:dyDescent="0.3">
      <c r="A172" t="s">
        <v>237</v>
      </c>
      <c r="B172" t="s">
        <v>38</v>
      </c>
      <c r="C172" t="s">
        <v>35</v>
      </c>
      <c r="D172" t="s">
        <v>36</v>
      </c>
      <c r="E172" t="s">
        <v>37</v>
      </c>
      <c r="F172" t="s">
        <v>94</v>
      </c>
      <c r="G172">
        <v>4954</v>
      </c>
      <c r="H172">
        <v>75</v>
      </c>
    </row>
    <row r="173" spans="1:8" x14ac:dyDescent="0.3">
      <c r="A173" t="s">
        <v>237</v>
      </c>
      <c r="B173" t="s">
        <v>38</v>
      </c>
      <c r="C173" t="s">
        <v>35</v>
      </c>
      <c r="D173" t="s">
        <v>36</v>
      </c>
      <c r="E173" t="s">
        <v>37</v>
      </c>
      <c r="F173" t="s">
        <v>118</v>
      </c>
      <c r="G173">
        <v>0</v>
      </c>
      <c r="H173">
        <v>50</v>
      </c>
    </row>
    <row r="174" spans="1:8" x14ac:dyDescent="0.3">
      <c r="A174" t="s">
        <v>237</v>
      </c>
      <c r="B174" t="s">
        <v>38</v>
      </c>
      <c r="C174" t="s">
        <v>35</v>
      </c>
      <c r="D174" t="s">
        <v>36</v>
      </c>
      <c r="E174" t="s">
        <v>37</v>
      </c>
      <c r="F174" t="s">
        <v>142</v>
      </c>
      <c r="G174">
        <v>765</v>
      </c>
      <c r="H174">
        <v>50</v>
      </c>
    </row>
    <row r="175" spans="1:8" x14ac:dyDescent="0.3">
      <c r="A175" t="s">
        <v>237</v>
      </c>
      <c r="B175" t="s">
        <v>38</v>
      </c>
      <c r="C175" t="s">
        <v>35</v>
      </c>
      <c r="D175" t="s">
        <v>36</v>
      </c>
      <c r="E175" t="s">
        <v>37</v>
      </c>
      <c r="F175" t="s">
        <v>166</v>
      </c>
      <c r="G175">
        <v>1423</v>
      </c>
      <c r="H175">
        <v>50</v>
      </c>
    </row>
    <row r="176" spans="1:8" x14ac:dyDescent="0.3">
      <c r="A176" t="s">
        <v>238</v>
      </c>
      <c r="B176" t="s">
        <v>38</v>
      </c>
      <c r="C176" t="s">
        <v>35</v>
      </c>
      <c r="D176" t="s">
        <v>36</v>
      </c>
      <c r="E176" t="s">
        <v>37</v>
      </c>
      <c r="F176" t="s">
        <v>94</v>
      </c>
      <c r="G176">
        <v>765</v>
      </c>
      <c r="H176">
        <v>25</v>
      </c>
    </row>
    <row r="177" spans="1:8" x14ac:dyDescent="0.3">
      <c r="A177" t="s">
        <v>238</v>
      </c>
      <c r="B177" t="s">
        <v>38</v>
      </c>
      <c r="C177" t="s">
        <v>35</v>
      </c>
      <c r="D177" t="s">
        <v>36</v>
      </c>
      <c r="E177" t="s">
        <v>37</v>
      </c>
      <c r="F177" t="s">
        <v>118</v>
      </c>
      <c r="G177">
        <v>765</v>
      </c>
      <c r="H177">
        <v>50</v>
      </c>
    </row>
    <row r="178" spans="1:8" x14ac:dyDescent="0.3">
      <c r="A178" t="s">
        <v>238</v>
      </c>
      <c r="B178" t="s">
        <v>38</v>
      </c>
      <c r="C178" t="s">
        <v>35</v>
      </c>
      <c r="D178" t="s">
        <v>36</v>
      </c>
      <c r="E178" t="s">
        <v>37</v>
      </c>
      <c r="F178" t="s">
        <v>142</v>
      </c>
      <c r="G178">
        <v>567</v>
      </c>
      <c r="H178">
        <v>25</v>
      </c>
    </row>
    <row r="179" spans="1:8" x14ac:dyDescent="0.3">
      <c r="A179" t="s">
        <v>238</v>
      </c>
      <c r="B179" t="s">
        <v>38</v>
      </c>
      <c r="C179" t="s">
        <v>35</v>
      </c>
      <c r="D179" t="s">
        <v>36</v>
      </c>
      <c r="E179" t="s">
        <v>37</v>
      </c>
      <c r="F179" t="s">
        <v>166</v>
      </c>
      <c r="G179">
        <v>0</v>
      </c>
      <c r="H179">
        <v>50</v>
      </c>
    </row>
    <row r="180" spans="1:8" x14ac:dyDescent="0.3">
      <c r="A180" t="s">
        <v>239</v>
      </c>
      <c r="B180" t="s">
        <v>38</v>
      </c>
      <c r="C180" t="s">
        <v>35</v>
      </c>
      <c r="D180" t="s">
        <v>36</v>
      </c>
      <c r="E180" t="s">
        <v>37</v>
      </c>
      <c r="F180" t="s">
        <v>94</v>
      </c>
      <c r="G180">
        <v>765</v>
      </c>
      <c r="H180">
        <v>25</v>
      </c>
    </row>
    <row r="181" spans="1:8" x14ac:dyDescent="0.3">
      <c r="A181" t="s">
        <v>239</v>
      </c>
      <c r="B181" t="s">
        <v>38</v>
      </c>
      <c r="C181" t="s">
        <v>35</v>
      </c>
      <c r="D181" t="s">
        <v>36</v>
      </c>
      <c r="E181" t="s">
        <v>37</v>
      </c>
      <c r="F181" t="s">
        <v>118</v>
      </c>
      <c r="G181">
        <v>567</v>
      </c>
      <c r="H181">
        <v>50</v>
      </c>
    </row>
    <row r="182" spans="1:8" x14ac:dyDescent="0.3">
      <c r="A182" t="s">
        <v>239</v>
      </c>
      <c r="B182" t="s">
        <v>38</v>
      </c>
      <c r="C182" t="s">
        <v>35</v>
      </c>
      <c r="D182" t="s">
        <v>36</v>
      </c>
      <c r="E182" t="s">
        <v>37</v>
      </c>
      <c r="F182" t="s">
        <v>142</v>
      </c>
      <c r="G182">
        <v>0</v>
      </c>
      <c r="H182">
        <v>50</v>
      </c>
    </row>
    <row r="183" spans="1:8" x14ac:dyDescent="0.3">
      <c r="A183" t="s">
        <v>239</v>
      </c>
      <c r="B183" t="s">
        <v>38</v>
      </c>
      <c r="C183" t="s">
        <v>35</v>
      </c>
      <c r="D183" t="s">
        <v>36</v>
      </c>
      <c r="E183" t="s">
        <v>37</v>
      </c>
      <c r="F183" t="s">
        <v>166</v>
      </c>
      <c r="G183">
        <v>2534</v>
      </c>
      <c r="H183">
        <v>0</v>
      </c>
    </row>
    <row r="184" spans="1:8" x14ac:dyDescent="0.3">
      <c r="A184" t="s">
        <v>240</v>
      </c>
      <c r="B184" t="s">
        <v>38</v>
      </c>
      <c r="C184" t="s">
        <v>35</v>
      </c>
      <c r="D184" t="s">
        <v>36</v>
      </c>
      <c r="E184" t="s">
        <v>37</v>
      </c>
      <c r="F184" t="s">
        <v>94</v>
      </c>
      <c r="G184">
        <v>765</v>
      </c>
      <c r="H184">
        <v>25</v>
      </c>
    </row>
    <row r="185" spans="1:8" x14ac:dyDescent="0.3">
      <c r="A185" t="s">
        <v>240</v>
      </c>
      <c r="B185" t="s">
        <v>38</v>
      </c>
      <c r="C185" t="s">
        <v>35</v>
      </c>
      <c r="D185" t="s">
        <v>36</v>
      </c>
      <c r="E185" t="s">
        <v>37</v>
      </c>
      <c r="F185" t="s">
        <v>118</v>
      </c>
      <c r="G185">
        <v>2743</v>
      </c>
      <c r="H185">
        <v>25</v>
      </c>
    </row>
    <row r="186" spans="1:8" x14ac:dyDescent="0.3">
      <c r="A186" t="s">
        <v>240</v>
      </c>
      <c r="B186" t="s">
        <v>38</v>
      </c>
      <c r="C186" t="s">
        <v>35</v>
      </c>
      <c r="D186" t="s">
        <v>36</v>
      </c>
      <c r="E186" t="s">
        <v>37</v>
      </c>
      <c r="F186" t="s">
        <v>142</v>
      </c>
      <c r="G186">
        <v>2743</v>
      </c>
      <c r="H186">
        <v>25</v>
      </c>
    </row>
    <row r="187" spans="1:8" x14ac:dyDescent="0.3">
      <c r="A187" t="s">
        <v>240</v>
      </c>
      <c r="B187" t="s">
        <v>38</v>
      </c>
      <c r="C187" t="s">
        <v>35</v>
      </c>
      <c r="D187" t="s">
        <v>36</v>
      </c>
      <c r="E187" t="s">
        <v>37</v>
      </c>
      <c r="F187" t="s">
        <v>166</v>
      </c>
      <c r="G187">
        <v>1423</v>
      </c>
      <c r="H187">
        <v>50</v>
      </c>
    </row>
    <row r="188" spans="1:8" x14ac:dyDescent="0.3">
      <c r="A188" t="s">
        <v>241</v>
      </c>
      <c r="B188" t="s">
        <v>38</v>
      </c>
      <c r="C188" t="s">
        <v>35</v>
      </c>
      <c r="D188" t="s">
        <v>36</v>
      </c>
      <c r="E188" t="s">
        <v>37</v>
      </c>
      <c r="F188" t="s">
        <v>94</v>
      </c>
      <c r="G188">
        <v>4954</v>
      </c>
      <c r="H188">
        <v>25</v>
      </c>
    </row>
    <row r="189" spans="1:8" x14ac:dyDescent="0.3">
      <c r="A189" t="s">
        <v>241</v>
      </c>
      <c r="B189" t="s">
        <v>38</v>
      </c>
      <c r="C189" t="s">
        <v>35</v>
      </c>
      <c r="D189" t="s">
        <v>36</v>
      </c>
      <c r="E189" t="s">
        <v>37</v>
      </c>
      <c r="F189" t="s">
        <v>118</v>
      </c>
      <c r="G189">
        <v>765</v>
      </c>
      <c r="H189">
        <v>25</v>
      </c>
    </row>
    <row r="190" spans="1:8" x14ac:dyDescent="0.3">
      <c r="A190" t="s">
        <v>241</v>
      </c>
      <c r="B190" t="s">
        <v>38</v>
      </c>
      <c r="C190" t="s">
        <v>35</v>
      </c>
      <c r="D190" t="s">
        <v>36</v>
      </c>
      <c r="E190" t="s">
        <v>37</v>
      </c>
      <c r="F190" t="s">
        <v>142</v>
      </c>
      <c r="G190">
        <v>567</v>
      </c>
      <c r="H190">
        <v>25</v>
      </c>
    </row>
    <row r="191" spans="1:8" x14ac:dyDescent="0.3">
      <c r="A191" t="s">
        <v>241</v>
      </c>
      <c r="B191" t="s">
        <v>38</v>
      </c>
      <c r="C191" t="s">
        <v>35</v>
      </c>
      <c r="D191" t="s">
        <v>36</v>
      </c>
      <c r="E191" t="s">
        <v>37</v>
      </c>
      <c r="F191" t="s">
        <v>166</v>
      </c>
      <c r="G191">
        <v>3628</v>
      </c>
      <c r="H191">
        <v>25</v>
      </c>
    </row>
    <row r="192" spans="1:8" x14ac:dyDescent="0.3">
      <c r="A192" t="s">
        <v>242</v>
      </c>
      <c r="B192" t="s">
        <v>38</v>
      </c>
      <c r="C192" t="s">
        <v>35</v>
      </c>
      <c r="D192" t="s">
        <v>36</v>
      </c>
      <c r="E192" t="s">
        <v>37</v>
      </c>
      <c r="F192" t="s">
        <v>94</v>
      </c>
      <c r="G192">
        <v>2534</v>
      </c>
      <c r="H192">
        <v>25</v>
      </c>
    </row>
    <row r="193" spans="1:8" x14ac:dyDescent="0.3">
      <c r="A193" t="s">
        <v>242</v>
      </c>
      <c r="B193" t="s">
        <v>38</v>
      </c>
      <c r="C193" t="s">
        <v>35</v>
      </c>
      <c r="D193" t="s">
        <v>36</v>
      </c>
      <c r="E193" t="s">
        <v>37</v>
      </c>
      <c r="F193" t="s">
        <v>118</v>
      </c>
      <c r="G193">
        <v>765</v>
      </c>
      <c r="H193">
        <v>50</v>
      </c>
    </row>
    <row r="194" spans="1:8" x14ac:dyDescent="0.3">
      <c r="A194" t="s">
        <v>242</v>
      </c>
      <c r="B194" t="s">
        <v>38</v>
      </c>
      <c r="C194" t="s">
        <v>35</v>
      </c>
      <c r="D194" t="s">
        <v>36</v>
      </c>
      <c r="E194" t="s">
        <v>37</v>
      </c>
      <c r="F194" t="s">
        <v>142</v>
      </c>
      <c r="G194">
        <v>765</v>
      </c>
      <c r="H194">
        <v>0</v>
      </c>
    </row>
    <row r="195" spans="1:8" x14ac:dyDescent="0.3">
      <c r="A195" t="s">
        <v>242</v>
      </c>
      <c r="B195" t="s">
        <v>38</v>
      </c>
      <c r="C195" t="s">
        <v>35</v>
      </c>
      <c r="D195" t="s">
        <v>36</v>
      </c>
      <c r="E195" t="s">
        <v>37</v>
      </c>
      <c r="F195" t="s">
        <v>166</v>
      </c>
      <c r="G195">
        <v>2345</v>
      </c>
      <c r="H195">
        <v>0</v>
      </c>
    </row>
    <row r="196" spans="1:8" x14ac:dyDescent="0.3">
      <c r="A196" t="s">
        <v>232</v>
      </c>
      <c r="B196" t="s">
        <v>60</v>
      </c>
      <c r="C196" t="s">
        <v>53</v>
      </c>
      <c r="D196" t="s">
        <v>61</v>
      </c>
      <c r="E196" t="s">
        <v>67</v>
      </c>
      <c r="F196" t="s">
        <v>91</v>
      </c>
      <c r="G196">
        <v>1423</v>
      </c>
      <c r="H196">
        <v>100</v>
      </c>
    </row>
    <row r="197" spans="1:8" x14ac:dyDescent="0.3">
      <c r="A197" t="s">
        <v>232</v>
      </c>
      <c r="B197" t="s">
        <v>60</v>
      </c>
      <c r="C197" t="s">
        <v>53</v>
      </c>
      <c r="D197" t="s">
        <v>61</v>
      </c>
      <c r="E197" t="s">
        <v>67</v>
      </c>
      <c r="F197" t="s">
        <v>115</v>
      </c>
      <c r="G197">
        <v>1423</v>
      </c>
      <c r="H197">
        <v>100</v>
      </c>
    </row>
    <row r="198" spans="1:8" x14ac:dyDescent="0.3">
      <c r="A198" t="s">
        <v>232</v>
      </c>
      <c r="B198" t="s">
        <v>60</v>
      </c>
      <c r="C198" t="s">
        <v>53</v>
      </c>
      <c r="D198" t="s">
        <v>61</v>
      </c>
      <c r="E198" t="s">
        <v>67</v>
      </c>
      <c r="F198" t="s">
        <v>139</v>
      </c>
      <c r="G198">
        <v>765</v>
      </c>
      <c r="H198">
        <v>90</v>
      </c>
    </row>
    <row r="199" spans="1:8" x14ac:dyDescent="0.3">
      <c r="A199" t="s">
        <v>232</v>
      </c>
      <c r="B199" t="s">
        <v>60</v>
      </c>
      <c r="C199" t="s">
        <v>53</v>
      </c>
      <c r="D199" t="s">
        <v>61</v>
      </c>
      <c r="E199" t="s">
        <v>67</v>
      </c>
      <c r="F199" t="s">
        <v>163</v>
      </c>
      <c r="G199">
        <v>4954</v>
      </c>
      <c r="H199">
        <v>90</v>
      </c>
    </row>
    <row r="200" spans="1:8" x14ac:dyDescent="0.3">
      <c r="A200" t="s">
        <v>233</v>
      </c>
      <c r="B200" t="s">
        <v>60</v>
      </c>
      <c r="C200" t="s">
        <v>53</v>
      </c>
      <c r="D200" t="s">
        <v>61</v>
      </c>
      <c r="E200" t="s">
        <v>67</v>
      </c>
      <c r="F200" t="s">
        <v>91</v>
      </c>
      <c r="G200">
        <v>567</v>
      </c>
      <c r="H200">
        <v>90</v>
      </c>
    </row>
    <row r="201" spans="1:8" x14ac:dyDescent="0.3">
      <c r="A201" t="s">
        <v>233</v>
      </c>
      <c r="B201" t="s">
        <v>60</v>
      </c>
      <c r="C201" t="s">
        <v>53</v>
      </c>
      <c r="D201" t="s">
        <v>61</v>
      </c>
      <c r="E201" t="s">
        <v>67</v>
      </c>
      <c r="F201" t="s">
        <v>115</v>
      </c>
      <c r="G201">
        <v>0</v>
      </c>
      <c r="H201">
        <v>90</v>
      </c>
    </row>
    <row r="202" spans="1:8" x14ac:dyDescent="0.3">
      <c r="A202" t="s">
        <v>233</v>
      </c>
      <c r="B202" t="s">
        <v>60</v>
      </c>
      <c r="C202" t="s">
        <v>53</v>
      </c>
      <c r="D202" t="s">
        <v>61</v>
      </c>
      <c r="E202" t="s">
        <v>67</v>
      </c>
      <c r="F202" t="s">
        <v>139</v>
      </c>
      <c r="G202">
        <v>2534</v>
      </c>
      <c r="H202">
        <v>100</v>
      </c>
    </row>
    <row r="203" spans="1:8" x14ac:dyDescent="0.3">
      <c r="A203" t="s">
        <v>233</v>
      </c>
      <c r="B203" t="s">
        <v>60</v>
      </c>
      <c r="C203" t="s">
        <v>53</v>
      </c>
      <c r="D203" t="s">
        <v>61</v>
      </c>
      <c r="E203" t="s">
        <v>67</v>
      </c>
      <c r="F203" t="s">
        <v>163</v>
      </c>
      <c r="G203">
        <v>0</v>
      </c>
      <c r="H203">
        <v>100</v>
      </c>
    </row>
    <row r="204" spans="1:8" x14ac:dyDescent="0.3">
      <c r="A204" t="s">
        <v>234</v>
      </c>
      <c r="B204" t="s">
        <v>60</v>
      </c>
      <c r="C204" t="s">
        <v>53</v>
      </c>
      <c r="D204" t="s">
        <v>61</v>
      </c>
      <c r="E204" t="s">
        <v>67</v>
      </c>
      <c r="F204" t="s">
        <v>91</v>
      </c>
      <c r="G204">
        <v>4954</v>
      </c>
      <c r="H204">
        <v>75</v>
      </c>
    </row>
    <row r="205" spans="1:8" x14ac:dyDescent="0.3">
      <c r="A205" t="s">
        <v>234</v>
      </c>
      <c r="B205" t="s">
        <v>60</v>
      </c>
      <c r="C205" t="s">
        <v>53</v>
      </c>
      <c r="D205" t="s">
        <v>61</v>
      </c>
      <c r="E205" t="s">
        <v>67</v>
      </c>
      <c r="F205" t="s">
        <v>115</v>
      </c>
      <c r="G205">
        <v>567</v>
      </c>
      <c r="H205">
        <v>75</v>
      </c>
    </row>
    <row r="206" spans="1:8" x14ac:dyDescent="0.3">
      <c r="A206" t="s">
        <v>234</v>
      </c>
      <c r="B206" t="s">
        <v>60</v>
      </c>
      <c r="C206" t="s">
        <v>53</v>
      </c>
      <c r="D206" t="s">
        <v>61</v>
      </c>
      <c r="E206" t="s">
        <v>67</v>
      </c>
      <c r="F206" t="s">
        <v>139</v>
      </c>
      <c r="G206">
        <v>1423</v>
      </c>
      <c r="H206">
        <v>50</v>
      </c>
    </row>
    <row r="207" spans="1:8" x14ac:dyDescent="0.3">
      <c r="A207" t="s">
        <v>234</v>
      </c>
      <c r="B207" t="s">
        <v>60</v>
      </c>
      <c r="C207" t="s">
        <v>53</v>
      </c>
      <c r="D207" t="s">
        <v>61</v>
      </c>
      <c r="E207" t="s">
        <v>67</v>
      </c>
      <c r="F207" t="s">
        <v>163</v>
      </c>
      <c r="G207">
        <v>4924</v>
      </c>
      <c r="H207">
        <v>75</v>
      </c>
    </row>
    <row r="208" spans="1:8" x14ac:dyDescent="0.3">
      <c r="A208" t="s">
        <v>235</v>
      </c>
      <c r="B208" t="s">
        <v>60</v>
      </c>
      <c r="C208" t="s">
        <v>53</v>
      </c>
      <c r="D208" t="s">
        <v>61</v>
      </c>
      <c r="E208" t="s">
        <v>67</v>
      </c>
      <c r="F208" t="s">
        <v>91</v>
      </c>
      <c r="G208">
        <v>765</v>
      </c>
      <c r="H208">
        <v>50</v>
      </c>
    </row>
    <row r="209" spans="1:8" x14ac:dyDescent="0.3">
      <c r="A209" t="s">
        <v>235</v>
      </c>
      <c r="B209" t="s">
        <v>60</v>
      </c>
      <c r="C209" t="s">
        <v>53</v>
      </c>
      <c r="D209" t="s">
        <v>61</v>
      </c>
      <c r="E209" t="s">
        <v>67</v>
      </c>
      <c r="F209" t="s">
        <v>115</v>
      </c>
      <c r="G209">
        <v>765</v>
      </c>
      <c r="H209">
        <v>90</v>
      </c>
    </row>
    <row r="210" spans="1:8" x14ac:dyDescent="0.3">
      <c r="A210" t="s">
        <v>235</v>
      </c>
      <c r="B210" t="s">
        <v>60</v>
      </c>
      <c r="C210" t="s">
        <v>53</v>
      </c>
      <c r="D210" t="s">
        <v>61</v>
      </c>
      <c r="E210" t="s">
        <v>67</v>
      </c>
      <c r="F210" t="s">
        <v>139</v>
      </c>
      <c r="G210">
        <v>2534</v>
      </c>
      <c r="H210">
        <v>50</v>
      </c>
    </row>
    <row r="211" spans="1:8" x14ac:dyDescent="0.3">
      <c r="A211" t="s">
        <v>235</v>
      </c>
      <c r="B211" t="s">
        <v>60</v>
      </c>
      <c r="C211" t="s">
        <v>53</v>
      </c>
      <c r="D211" t="s">
        <v>61</v>
      </c>
      <c r="E211" t="s">
        <v>67</v>
      </c>
      <c r="F211" t="s">
        <v>163</v>
      </c>
      <c r="G211">
        <v>765</v>
      </c>
      <c r="H211">
        <v>75</v>
      </c>
    </row>
    <row r="212" spans="1:8" x14ac:dyDescent="0.3">
      <c r="A212" t="s">
        <v>229</v>
      </c>
      <c r="B212" t="s">
        <v>60</v>
      </c>
      <c r="C212" t="s">
        <v>53</v>
      </c>
      <c r="D212" t="s">
        <v>61</v>
      </c>
      <c r="E212" t="s">
        <v>67</v>
      </c>
      <c r="F212" t="s">
        <v>91</v>
      </c>
      <c r="G212">
        <v>567</v>
      </c>
      <c r="H212">
        <v>75</v>
      </c>
    </row>
    <row r="213" spans="1:8" x14ac:dyDescent="0.3">
      <c r="A213" t="s">
        <v>229</v>
      </c>
      <c r="B213" t="s">
        <v>60</v>
      </c>
      <c r="C213" t="s">
        <v>53</v>
      </c>
      <c r="D213" t="s">
        <v>61</v>
      </c>
      <c r="E213" t="s">
        <v>67</v>
      </c>
      <c r="F213" t="s">
        <v>115</v>
      </c>
      <c r="G213">
        <v>3628</v>
      </c>
      <c r="H213">
        <v>50</v>
      </c>
    </row>
    <row r="214" spans="1:8" x14ac:dyDescent="0.3">
      <c r="A214" t="s">
        <v>229</v>
      </c>
      <c r="B214" t="s">
        <v>60</v>
      </c>
      <c r="C214" t="s">
        <v>53</v>
      </c>
      <c r="D214" t="s">
        <v>61</v>
      </c>
      <c r="E214" t="s">
        <v>67</v>
      </c>
      <c r="F214" t="s">
        <v>139</v>
      </c>
      <c r="G214">
        <v>3628</v>
      </c>
      <c r="H214">
        <v>50</v>
      </c>
    </row>
    <row r="215" spans="1:8" x14ac:dyDescent="0.3">
      <c r="A215" t="s">
        <v>229</v>
      </c>
      <c r="B215" t="s">
        <v>60</v>
      </c>
      <c r="C215" t="s">
        <v>53</v>
      </c>
      <c r="D215" t="s">
        <v>61</v>
      </c>
      <c r="E215" t="s">
        <v>67</v>
      </c>
      <c r="F215" t="s">
        <v>163</v>
      </c>
      <c r="G215">
        <v>0</v>
      </c>
      <c r="H215">
        <v>90</v>
      </c>
    </row>
    <row r="216" spans="1:8" x14ac:dyDescent="0.3">
      <c r="A216" t="s">
        <v>236</v>
      </c>
      <c r="B216" t="s">
        <v>60</v>
      </c>
      <c r="C216" t="s">
        <v>53</v>
      </c>
      <c r="D216" t="s">
        <v>61</v>
      </c>
      <c r="E216" t="s">
        <v>67</v>
      </c>
      <c r="F216" t="s">
        <v>91</v>
      </c>
      <c r="G216">
        <v>765</v>
      </c>
      <c r="H216">
        <v>50</v>
      </c>
    </row>
    <row r="217" spans="1:8" x14ac:dyDescent="0.3">
      <c r="A217" t="s">
        <v>236</v>
      </c>
      <c r="B217" t="s">
        <v>60</v>
      </c>
      <c r="C217" t="s">
        <v>53</v>
      </c>
      <c r="D217" t="s">
        <v>61</v>
      </c>
      <c r="E217" t="s">
        <v>67</v>
      </c>
      <c r="F217" t="s">
        <v>115</v>
      </c>
      <c r="G217">
        <v>3628</v>
      </c>
      <c r="H217">
        <v>75</v>
      </c>
    </row>
    <row r="218" spans="1:8" x14ac:dyDescent="0.3">
      <c r="A218" t="s">
        <v>236</v>
      </c>
      <c r="B218" t="s">
        <v>60</v>
      </c>
      <c r="C218" t="s">
        <v>53</v>
      </c>
      <c r="D218" t="s">
        <v>61</v>
      </c>
      <c r="E218" t="s">
        <v>67</v>
      </c>
      <c r="F218" t="s">
        <v>139</v>
      </c>
      <c r="G218">
        <v>2743</v>
      </c>
      <c r="H218">
        <v>50</v>
      </c>
    </row>
    <row r="219" spans="1:8" x14ac:dyDescent="0.3">
      <c r="A219" t="s">
        <v>236</v>
      </c>
      <c r="B219" t="s">
        <v>60</v>
      </c>
      <c r="C219" t="s">
        <v>53</v>
      </c>
      <c r="D219" t="s">
        <v>61</v>
      </c>
      <c r="E219" t="s">
        <v>67</v>
      </c>
      <c r="F219" t="s">
        <v>163</v>
      </c>
      <c r="G219">
        <v>2345</v>
      </c>
      <c r="H219">
        <v>50</v>
      </c>
    </row>
    <row r="220" spans="1:8" x14ac:dyDescent="0.3">
      <c r="A220" t="s">
        <v>237</v>
      </c>
      <c r="B220" t="s">
        <v>60</v>
      </c>
      <c r="C220" t="s">
        <v>53</v>
      </c>
      <c r="D220" t="s">
        <v>61</v>
      </c>
      <c r="E220" t="s">
        <v>67</v>
      </c>
      <c r="F220" t="s">
        <v>91</v>
      </c>
      <c r="G220">
        <v>765</v>
      </c>
      <c r="H220">
        <v>75</v>
      </c>
    </row>
    <row r="221" spans="1:8" x14ac:dyDescent="0.3">
      <c r="A221" t="s">
        <v>237</v>
      </c>
      <c r="B221" t="s">
        <v>60</v>
      </c>
      <c r="C221" t="s">
        <v>53</v>
      </c>
      <c r="D221" t="s">
        <v>61</v>
      </c>
      <c r="E221" t="s">
        <v>67</v>
      </c>
      <c r="F221" t="s">
        <v>115</v>
      </c>
      <c r="G221">
        <v>765</v>
      </c>
      <c r="H221">
        <v>50</v>
      </c>
    </row>
    <row r="222" spans="1:8" x14ac:dyDescent="0.3">
      <c r="A222" t="s">
        <v>237</v>
      </c>
      <c r="B222" t="s">
        <v>60</v>
      </c>
      <c r="C222" t="s">
        <v>53</v>
      </c>
      <c r="D222" t="s">
        <v>61</v>
      </c>
      <c r="E222" t="s">
        <v>67</v>
      </c>
      <c r="F222" t="s">
        <v>139</v>
      </c>
      <c r="G222">
        <v>4954</v>
      </c>
      <c r="H222">
        <v>75</v>
      </c>
    </row>
    <row r="223" spans="1:8" x14ac:dyDescent="0.3">
      <c r="A223" t="s">
        <v>237</v>
      </c>
      <c r="B223" t="s">
        <v>60</v>
      </c>
      <c r="C223" t="s">
        <v>53</v>
      </c>
      <c r="D223" t="s">
        <v>61</v>
      </c>
      <c r="E223" t="s">
        <v>67</v>
      </c>
      <c r="F223" t="s">
        <v>163</v>
      </c>
      <c r="G223">
        <v>1423</v>
      </c>
      <c r="H223">
        <v>75</v>
      </c>
    </row>
    <row r="224" spans="1:8" x14ac:dyDescent="0.3">
      <c r="A224" t="s">
        <v>238</v>
      </c>
      <c r="B224" t="s">
        <v>60</v>
      </c>
      <c r="C224" t="s">
        <v>53</v>
      </c>
      <c r="D224" t="s">
        <v>61</v>
      </c>
      <c r="E224" t="s">
        <v>67</v>
      </c>
      <c r="F224" t="s">
        <v>91</v>
      </c>
      <c r="G224">
        <v>3628</v>
      </c>
      <c r="H224">
        <v>25</v>
      </c>
    </row>
    <row r="225" spans="1:8" x14ac:dyDescent="0.3">
      <c r="A225" t="s">
        <v>238</v>
      </c>
      <c r="B225" t="s">
        <v>60</v>
      </c>
      <c r="C225" t="s">
        <v>53</v>
      </c>
      <c r="D225" t="s">
        <v>61</v>
      </c>
      <c r="E225" t="s">
        <v>67</v>
      </c>
      <c r="F225" t="s">
        <v>115</v>
      </c>
      <c r="G225">
        <v>765</v>
      </c>
      <c r="H225">
        <v>0</v>
      </c>
    </row>
    <row r="226" spans="1:8" x14ac:dyDescent="0.3">
      <c r="A226" t="s">
        <v>238</v>
      </c>
      <c r="B226" t="s">
        <v>60</v>
      </c>
      <c r="C226" t="s">
        <v>53</v>
      </c>
      <c r="D226" t="s">
        <v>61</v>
      </c>
      <c r="E226" t="s">
        <v>67</v>
      </c>
      <c r="F226" t="s">
        <v>139</v>
      </c>
      <c r="G226">
        <v>0</v>
      </c>
      <c r="H226">
        <v>25</v>
      </c>
    </row>
    <row r="227" spans="1:8" x14ac:dyDescent="0.3">
      <c r="A227" t="s">
        <v>238</v>
      </c>
      <c r="B227" t="s">
        <v>60</v>
      </c>
      <c r="C227" t="s">
        <v>53</v>
      </c>
      <c r="D227" t="s">
        <v>61</v>
      </c>
      <c r="E227" t="s">
        <v>67</v>
      </c>
      <c r="F227" t="s">
        <v>163</v>
      </c>
      <c r="G227">
        <v>3628</v>
      </c>
      <c r="H227">
        <v>0</v>
      </c>
    </row>
    <row r="228" spans="1:8" x14ac:dyDescent="0.3">
      <c r="A228" t="s">
        <v>239</v>
      </c>
      <c r="B228" t="s">
        <v>60</v>
      </c>
      <c r="C228" t="s">
        <v>53</v>
      </c>
      <c r="D228" t="s">
        <v>61</v>
      </c>
      <c r="E228" t="s">
        <v>67</v>
      </c>
      <c r="F228" t="s">
        <v>91</v>
      </c>
      <c r="G228">
        <v>567</v>
      </c>
      <c r="H228">
        <v>25</v>
      </c>
    </row>
    <row r="229" spans="1:8" x14ac:dyDescent="0.3">
      <c r="A229" t="s">
        <v>239</v>
      </c>
      <c r="B229" t="s">
        <v>60</v>
      </c>
      <c r="C229" t="s">
        <v>53</v>
      </c>
      <c r="D229" t="s">
        <v>61</v>
      </c>
      <c r="E229" t="s">
        <v>67</v>
      </c>
      <c r="F229" t="s">
        <v>115</v>
      </c>
      <c r="G229">
        <v>2534</v>
      </c>
      <c r="H229">
        <v>0</v>
      </c>
    </row>
    <row r="230" spans="1:8" x14ac:dyDescent="0.3">
      <c r="A230" t="s">
        <v>239</v>
      </c>
      <c r="B230" t="s">
        <v>60</v>
      </c>
      <c r="C230" t="s">
        <v>53</v>
      </c>
      <c r="D230" t="s">
        <v>61</v>
      </c>
      <c r="E230" t="s">
        <v>67</v>
      </c>
      <c r="F230" t="s">
        <v>139</v>
      </c>
      <c r="G230">
        <v>765</v>
      </c>
      <c r="H230">
        <v>50</v>
      </c>
    </row>
    <row r="231" spans="1:8" x14ac:dyDescent="0.3">
      <c r="A231" t="s">
        <v>239</v>
      </c>
      <c r="B231" t="s">
        <v>60</v>
      </c>
      <c r="C231" t="s">
        <v>53</v>
      </c>
      <c r="D231" t="s">
        <v>61</v>
      </c>
      <c r="E231" t="s">
        <v>67</v>
      </c>
      <c r="F231" t="s">
        <v>163</v>
      </c>
      <c r="G231">
        <v>1423</v>
      </c>
      <c r="H231">
        <v>50</v>
      </c>
    </row>
    <row r="232" spans="1:8" x14ac:dyDescent="0.3">
      <c r="A232" t="s">
        <v>240</v>
      </c>
      <c r="B232" t="s">
        <v>60</v>
      </c>
      <c r="C232" t="s">
        <v>53</v>
      </c>
      <c r="D232" t="s">
        <v>61</v>
      </c>
      <c r="E232" t="s">
        <v>67</v>
      </c>
      <c r="F232" t="s">
        <v>91</v>
      </c>
      <c r="G232">
        <v>3628</v>
      </c>
      <c r="H232">
        <v>25</v>
      </c>
    </row>
    <row r="233" spans="1:8" x14ac:dyDescent="0.3">
      <c r="A233" t="s">
        <v>240</v>
      </c>
      <c r="B233" t="s">
        <v>60</v>
      </c>
      <c r="C233" t="s">
        <v>53</v>
      </c>
      <c r="D233" t="s">
        <v>61</v>
      </c>
      <c r="E233" t="s">
        <v>67</v>
      </c>
      <c r="F233" t="s">
        <v>115</v>
      </c>
      <c r="G233">
        <v>2345</v>
      </c>
      <c r="H233">
        <v>50</v>
      </c>
    </row>
    <row r="234" spans="1:8" x14ac:dyDescent="0.3">
      <c r="A234" t="s">
        <v>240</v>
      </c>
      <c r="B234" t="s">
        <v>60</v>
      </c>
      <c r="C234" t="s">
        <v>53</v>
      </c>
      <c r="D234" t="s">
        <v>61</v>
      </c>
      <c r="E234" t="s">
        <v>67</v>
      </c>
      <c r="F234" t="s">
        <v>139</v>
      </c>
      <c r="G234">
        <v>2345</v>
      </c>
      <c r="H234">
        <v>0</v>
      </c>
    </row>
    <row r="235" spans="1:8" x14ac:dyDescent="0.3">
      <c r="A235" t="s">
        <v>240</v>
      </c>
      <c r="B235" t="s">
        <v>60</v>
      </c>
      <c r="C235" t="s">
        <v>53</v>
      </c>
      <c r="D235" t="s">
        <v>61</v>
      </c>
      <c r="E235" t="s">
        <v>67</v>
      </c>
      <c r="F235" t="s">
        <v>163</v>
      </c>
      <c r="G235">
        <v>2743</v>
      </c>
      <c r="H235">
        <v>25</v>
      </c>
    </row>
    <row r="236" spans="1:8" x14ac:dyDescent="0.3">
      <c r="A236" t="s">
        <v>241</v>
      </c>
      <c r="B236" t="s">
        <v>60</v>
      </c>
      <c r="C236" t="s">
        <v>53</v>
      </c>
      <c r="D236" t="s">
        <v>61</v>
      </c>
      <c r="E236" t="s">
        <v>67</v>
      </c>
      <c r="F236" t="s">
        <v>91</v>
      </c>
      <c r="G236">
        <v>765</v>
      </c>
      <c r="H236">
        <v>25</v>
      </c>
    </row>
    <row r="237" spans="1:8" x14ac:dyDescent="0.3">
      <c r="A237" t="s">
        <v>241</v>
      </c>
      <c r="B237" t="s">
        <v>60</v>
      </c>
      <c r="C237" t="s">
        <v>53</v>
      </c>
      <c r="D237" t="s">
        <v>61</v>
      </c>
      <c r="E237" t="s">
        <v>67</v>
      </c>
      <c r="F237" t="s">
        <v>115</v>
      </c>
      <c r="G237">
        <v>4954</v>
      </c>
      <c r="H237">
        <v>25</v>
      </c>
    </row>
    <row r="238" spans="1:8" x14ac:dyDescent="0.3">
      <c r="A238" t="s">
        <v>241</v>
      </c>
      <c r="B238" t="s">
        <v>60</v>
      </c>
      <c r="C238" t="s">
        <v>53</v>
      </c>
      <c r="D238" t="s">
        <v>61</v>
      </c>
      <c r="E238" t="s">
        <v>67</v>
      </c>
      <c r="F238" t="s">
        <v>139</v>
      </c>
      <c r="G238">
        <v>2534</v>
      </c>
      <c r="H238">
        <v>50</v>
      </c>
    </row>
    <row r="239" spans="1:8" x14ac:dyDescent="0.3">
      <c r="A239" t="s">
        <v>241</v>
      </c>
      <c r="B239" t="s">
        <v>60</v>
      </c>
      <c r="C239" t="s">
        <v>53</v>
      </c>
      <c r="D239" t="s">
        <v>61</v>
      </c>
      <c r="E239" t="s">
        <v>67</v>
      </c>
      <c r="F239" t="s">
        <v>163</v>
      </c>
      <c r="G239">
        <v>3628</v>
      </c>
      <c r="H239">
        <v>25</v>
      </c>
    </row>
    <row r="240" spans="1:8" x14ac:dyDescent="0.3">
      <c r="A240" t="s">
        <v>242</v>
      </c>
      <c r="B240" t="s">
        <v>60</v>
      </c>
      <c r="C240" t="s">
        <v>53</v>
      </c>
      <c r="D240" t="s">
        <v>61</v>
      </c>
      <c r="E240" t="s">
        <v>67</v>
      </c>
      <c r="F240" t="s">
        <v>91</v>
      </c>
      <c r="G240">
        <v>1423</v>
      </c>
      <c r="H240">
        <v>25</v>
      </c>
    </row>
    <row r="241" spans="1:8" x14ac:dyDescent="0.3">
      <c r="A241" t="s">
        <v>242</v>
      </c>
      <c r="B241" t="s">
        <v>60</v>
      </c>
      <c r="C241" t="s">
        <v>53</v>
      </c>
      <c r="D241" t="s">
        <v>61</v>
      </c>
      <c r="E241" t="s">
        <v>67</v>
      </c>
      <c r="F241" t="s">
        <v>115</v>
      </c>
      <c r="G241">
        <v>765</v>
      </c>
      <c r="H241">
        <v>25</v>
      </c>
    </row>
    <row r="242" spans="1:8" x14ac:dyDescent="0.3">
      <c r="A242" t="s">
        <v>242</v>
      </c>
      <c r="B242" t="s">
        <v>60</v>
      </c>
      <c r="C242" t="s">
        <v>53</v>
      </c>
      <c r="D242" t="s">
        <v>61</v>
      </c>
      <c r="E242" t="s">
        <v>67</v>
      </c>
      <c r="F242" t="s">
        <v>139</v>
      </c>
      <c r="G242">
        <v>1423</v>
      </c>
      <c r="H242">
        <v>25</v>
      </c>
    </row>
    <row r="243" spans="1:8" x14ac:dyDescent="0.3">
      <c r="A243" t="s">
        <v>242</v>
      </c>
      <c r="B243" t="s">
        <v>60</v>
      </c>
      <c r="C243" t="s">
        <v>53</v>
      </c>
      <c r="D243" t="s">
        <v>61</v>
      </c>
      <c r="E243" t="s">
        <v>67</v>
      </c>
      <c r="F243" t="s">
        <v>163</v>
      </c>
      <c r="G243">
        <v>3628</v>
      </c>
      <c r="H243">
        <v>50</v>
      </c>
    </row>
    <row r="244" spans="1:8" x14ac:dyDescent="0.3">
      <c r="A244" t="s">
        <v>232</v>
      </c>
      <c r="B244" t="s">
        <v>27</v>
      </c>
      <c r="C244" t="s">
        <v>22</v>
      </c>
      <c r="D244" t="s">
        <v>23</v>
      </c>
      <c r="E244" t="s">
        <v>24</v>
      </c>
      <c r="F244" t="s">
        <v>89</v>
      </c>
      <c r="G244">
        <v>765</v>
      </c>
      <c r="H244">
        <v>90</v>
      </c>
    </row>
    <row r="245" spans="1:8" x14ac:dyDescent="0.3">
      <c r="A245" t="s">
        <v>232</v>
      </c>
      <c r="B245" t="s">
        <v>27</v>
      </c>
      <c r="C245" t="s">
        <v>22</v>
      </c>
      <c r="D245" t="s">
        <v>23</v>
      </c>
      <c r="E245" t="s">
        <v>24</v>
      </c>
      <c r="F245" t="s">
        <v>113</v>
      </c>
      <c r="G245">
        <v>3628</v>
      </c>
      <c r="H245">
        <v>100</v>
      </c>
    </row>
    <row r="246" spans="1:8" x14ac:dyDescent="0.3">
      <c r="A246" t="s">
        <v>232</v>
      </c>
      <c r="B246" t="s">
        <v>27</v>
      </c>
      <c r="C246" t="s">
        <v>22</v>
      </c>
      <c r="D246" t="s">
        <v>23</v>
      </c>
      <c r="E246" t="s">
        <v>24</v>
      </c>
      <c r="F246" t="s">
        <v>137</v>
      </c>
      <c r="G246">
        <v>4924</v>
      </c>
      <c r="H246">
        <v>100</v>
      </c>
    </row>
    <row r="247" spans="1:8" x14ac:dyDescent="0.3">
      <c r="A247" t="s">
        <v>232</v>
      </c>
      <c r="B247" t="s">
        <v>27</v>
      </c>
      <c r="C247" t="s">
        <v>22</v>
      </c>
      <c r="D247" t="s">
        <v>23</v>
      </c>
      <c r="E247" t="s">
        <v>24</v>
      </c>
      <c r="F247" t="s">
        <v>161</v>
      </c>
      <c r="G247">
        <v>2345</v>
      </c>
      <c r="H247">
        <v>100</v>
      </c>
    </row>
    <row r="248" spans="1:8" x14ac:dyDescent="0.3">
      <c r="A248" t="s">
        <v>233</v>
      </c>
      <c r="B248" t="s">
        <v>27</v>
      </c>
      <c r="C248" t="s">
        <v>22</v>
      </c>
      <c r="D248" t="s">
        <v>23</v>
      </c>
      <c r="E248" t="s">
        <v>24</v>
      </c>
      <c r="F248" t="s">
        <v>89</v>
      </c>
      <c r="G248">
        <v>765</v>
      </c>
      <c r="H248">
        <v>100</v>
      </c>
    </row>
    <row r="249" spans="1:8" x14ac:dyDescent="0.3">
      <c r="A249" t="s">
        <v>233</v>
      </c>
      <c r="B249" t="s">
        <v>27</v>
      </c>
      <c r="C249" t="s">
        <v>22</v>
      </c>
      <c r="D249" t="s">
        <v>23</v>
      </c>
      <c r="E249" t="s">
        <v>24</v>
      </c>
      <c r="F249" t="s">
        <v>113</v>
      </c>
      <c r="G249">
        <v>1423</v>
      </c>
      <c r="H249">
        <v>100</v>
      </c>
    </row>
    <row r="250" spans="1:8" x14ac:dyDescent="0.3">
      <c r="A250" t="s">
        <v>233</v>
      </c>
      <c r="B250" t="s">
        <v>27</v>
      </c>
      <c r="C250" t="s">
        <v>22</v>
      </c>
      <c r="D250" t="s">
        <v>23</v>
      </c>
      <c r="E250" t="s">
        <v>24</v>
      </c>
      <c r="F250" t="s">
        <v>137</v>
      </c>
      <c r="G250">
        <v>3628</v>
      </c>
      <c r="H250">
        <v>90</v>
      </c>
    </row>
    <row r="251" spans="1:8" x14ac:dyDescent="0.3">
      <c r="A251" t="s">
        <v>233</v>
      </c>
      <c r="B251" t="s">
        <v>27</v>
      </c>
      <c r="C251" t="s">
        <v>22</v>
      </c>
      <c r="D251" t="s">
        <v>23</v>
      </c>
      <c r="E251" t="s">
        <v>24</v>
      </c>
      <c r="F251" t="s">
        <v>161</v>
      </c>
      <c r="G251">
        <v>765</v>
      </c>
      <c r="H251">
        <v>90</v>
      </c>
    </row>
    <row r="252" spans="1:8" x14ac:dyDescent="0.3">
      <c r="A252" t="s">
        <v>234</v>
      </c>
      <c r="B252" t="s">
        <v>27</v>
      </c>
      <c r="C252" t="s">
        <v>22</v>
      </c>
      <c r="D252" t="s">
        <v>23</v>
      </c>
      <c r="E252" t="s">
        <v>24</v>
      </c>
      <c r="F252" t="s">
        <v>89</v>
      </c>
      <c r="G252">
        <v>2345</v>
      </c>
      <c r="H252">
        <v>75</v>
      </c>
    </row>
    <row r="253" spans="1:8" x14ac:dyDescent="0.3">
      <c r="A253" t="s">
        <v>234</v>
      </c>
      <c r="B253" t="s">
        <v>27</v>
      </c>
      <c r="C253" t="s">
        <v>22</v>
      </c>
      <c r="D253" t="s">
        <v>23</v>
      </c>
      <c r="E253" t="s">
        <v>24</v>
      </c>
      <c r="F253" t="s">
        <v>113</v>
      </c>
      <c r="G253">
        <v>765</v>
      </c>
      <c r="H253">
        <v>75</v>
      </c>
    </row>
    <row r="254" spans="1:8" x14ac:dyDescent="0.3">
      <c r="A254" t="s">
        <v>234</v>
      </c>
      <c r="B254" t="s">
        <v>27</v>
      </c>
      <c r="C254" t="s">
        <v>22</v>
      </c>
      <c r="D254" t="s">
        <v>23</v>
      </c>
      <c r="E254" t="s">
        <v>24</v>
      </c>
      <c r="F254" t="s">
        <v>137</v>
      </c>
      <c r="G254">
        <v>765</v>
      </c>
      <c r="H254">
        <v>90</v>
      </c>
    </row>
    <row r="255" spans="1:8" x14ac:dyDescent="0.3">
      <c r="A255" t="s">
        <v>234</v>
      </c>
      <c r="B255" t="s">
        <v>27</v>
      </c>
      <c r="C255" t="s">
        <v>22</v>
      </c>
      <c r="D255" t="s">
        <v>23</v>
      </c>
      <c r="E255" t="s">
        <v>24</v>
      </c>
      <c r="F255" t="s">
        <v>161</v>
      </c>
      <c r="G255">
        <v>2534</v>
      </c>
      <c r="H255">
        <v>50</v>
      </c>
    </row>
    <row r="256" spans="1:8" x14ac:dyDescent="0.3">
      <c r="A256" t="s">
        <v>235</v>
      </c>
      <c r="B256" t="s">
        <v>27</v>
      </c>
      <c r="C256" t="s">
        <v>22</v>
      </c>
      <c r="D256" t="s">
        <v>23</v>
      </c>
      <c r="E256" t="s">
        <v>24</v>
      </c>
      <c r="F256" t="s">
        <v>89</v>
      </c>
      <c r="G256">
        <v>2743</v>
      </c>
      <c r="H256">
        <v>90</v>
      </c>
    </row>
    <row r="257" spans="1:8" x14ac:dyDescent="0.3">
      <c r="A257" t="s">
        <v>235</v>
      </c>
      <c r="B257" t="s">
        <v>27</v>
      </c>
      <c r="C257" t="s">
        <v>22</v>
      </c>
      <c r="D257" t="s">
        <v>23</v>
      </c>
      <c r="E257" t="s">
        <v>24</v>
      </c>
      <c r="F257" t="s">
        <v>113</v>
      </c>
      <c r="G257">
        <v>4924</v>
      </c>
      <c r="H257">
        <v>90</v>
      </c>
    </row>
    <row r="258" spans="1:8" x14ac:dyDescent="0.3">
      <c r="A258" t="s">
        <v>235</v>
      </c>
      <c r="B258" t="s">
        <v>27</v>
      </c>
      <c r="C258" t="s">
        <v>22</v>
      </c>
      <c r="D258" t="s">
        <v>23</v>
      </c>
      <c r="E258" t="s">
        <v>24</v>
      </c>
      <c r="F258" t="s">
        <v>137</v>
      </c>
      <c r="G258">
        <v>3628</v>
      </c>
      <c r="H258">
        <v>90</v>
      </c>
    </row>
    <row r="259" spans="1:8" x14ac:dyDescent="0.3">
      <c r="A259" t="s">
        <v>235</v>
      </c>
      <c r="B259" t="s">
        <v>27</v>
      </c>
      <c r="C259" t="s">
        <v>22</v>
      </c>
      <c r="D259" t="s">
        <v>23</v>
      </c>
      <c r="E259" t="s">
        <v>24</v>
      </c>
      <c r="F259" t="s">
        <v>161</v>
      </c>
      <c r="G259">
        <v>0</v>
      </c>
      <c r="H259">
        <v>50</v>
      </c>
    </row>
    <row r="260" spans="1:8" x14ac:dyDescent="0.3">
      <c r="A260" t="s">
        <v>229</v>
      </c>
      <c r="B260" t="s">
        <v>27</v>
      </c>
      <c r="C260" t="s">
        <v>22</v>
      </c>
      <c r="D260" t="s">
        <v>23</v>
      </c>
      <c r="E260" t="s">
        <v>24</v>
      </c>
      <c r="F260" t="s">
        <v>89</v>
      </c>
      <c r="G260">
        <v>765</v>
      </c>
      <c r="H260">
        <v>50</v>
      </c>
    </row>
    <row r="261" spans="1:8" x14ac:dyDescent="0.3">
      <c r="A261" t="s">
        <v>229</v>
      </c>
      <c r="B261" t="s">
        <v>27</v>
      </c>
      <c r="C261" t="s">
        <v>22</v>
      </c>
      <c r="D261" t="s">
        <v>23</v>
      </c>
      <c r="E261" t="s">
        <v>24</v>
      </c>
      <c r="F261" t="s">
        <v>113</v>
      </c>
      <c r="G261">
        <v>765</v>
      </c>
      <c r="H261">
        <v>50</v>
      </c>
    </row>
    <row r="262" spans="1:8" x14ac:dyDescent="0.3">
      <c r="A262" t="s">
        <v>229</v>
      </c>
      <c r="B262" t="s">
        <v>27</v>
      </c>
      <c r="C262" t="s">
        <v>22</v>
      </c>
      <c r="D262" t="s">
        <v>23</v>
      </c>
      <c r="E262" t="s">
        <v>24</v>
      </c>
      <c r="F262" t="s">
        <v>137</v>
      </c>
      <c r="G262">
        <v>765</v>
      </c>
      <c r="H262">
        <v>50</v>
      </c>
    </row>
    <row r="263" spans="1:8" x14ac:dyDescent="0.3">
      <c r="A263" t="s">
        <v>229</v>
      </c>
      <c r="B263" t="s">
        <v>27</v>
      </c>
      <c r="C263" t="s">
        <v>22</v>
      </c>
      <c r="D263" t="s">
        <v>23</v>
      </c>
      <c r="E263" t="s">
        <v>24</v>
      </c>
      <c r="F263" t="s">
        <v>161</v>
      </c>
      <c r="G263">
        <v>1423</v>
      </c>
      <c r="H263">
        <v>75</v>
      </c>
    </row>
    <row r="264" spans="1:8" x14ac:dyDescent="0.3">
      <c r="A264" t="s">
        <v>236</v>
      </c>
      <c r="B264" t="s">
        <v>27</v>
      </c>
      <c r="C264" t="s">
        <v>22</v>
      </c>
      <c r="D264" t="s">
        <v>23</v>
      </c>
      <c r="E264" t="s">
        <v>24</v>
      </c>
      <c r="F264" t="s">
        <v>89</v>
      </c>
      <c r="G264">
        <v>1423</v>
      </c>
      <c r="H264">
        <v>75</v>
      </c>
    </row>
    <row r="265" spans="1:8" x14ac:dyDescent="0.3">
      <c r="A265" t="s">
        <v>236</v>
      </c>
      <c r="B265" t="s">
        <v>27</v>
      </c>
      <c r="C265" t="s">
        <v>22</v>
      </c>
      <c r="D265" t="s">
        <v>23</v>
      </c>
      <c r="E265" t="s">
        <v>24</v>
      </c>
      <c r="F265" t="s">
        <v>113</v>
      </c>
      <c r="G265">
        <v>765</v>
      </c>
      <c r="H265">
        <v>75</v>
      </c>
    </row>
    <row r="266" spans="1:8" x14ac:dyDescent="0.3">
      <c r="A266" t="s">
        <v>236</v>
      </c>
      <c r="B266" t="s">
        <v>27</v>
      </c>
      <c r="C266" t="s">
        <v>22</v>
      </c>
      <c r="D266" t="s">
        <v>23</v>
      </c>
      <c r="E266" t="s">
        <v>24</v>
      </c>
      <c r="F266" t="s">
        <v>137</v>
      </c>
      <c r="G266">
        <v>567</v>
      </c>
      <c r="H266">
        <v>25</v>
      </c>
    </row>
    <row r="267" spans="1:8" x14ac:dyDescent="0.3">
      <c r="A267" t="s">
        <v>236</v>
      </c>
      <c r="B267" t="s">
        <v>27</v>
      </c>
      <c r="C267" t="s">
        <v>22</v>
      </c>
      <c r="D267" t="s">
        <v>23</v>
      </c>
      <c r="E267" t="s">
        <v>24</v>
      </c>
      <c r="F267" t="s">
        <v>161</v>
      </c>
      <c r="G267">
        <v>0</v>
      </c>
      <c r="H267">
        <v>75</v>
      </c>
    </row>
    <row r="268" spans="1:8" x14ac:dyDescent="0.3">
      <c r="A268" t="s">
        <v>237</v>
      </c>
      <c r="B268" t="s">
        <v>27</v>
      </c>
      <c r="C268" t="s">
        <v>22</v>
      </c>
      <c r="D268" t="s">
        <v>23</v>
      </c>
      <c r="E268" t="s">
        <v>24</v>
      </c>
      <c r="F268" t="s">
        <v>89</v>
      </c>
      <c r="G268">
        <v>1423</v>
      </c>
      <c r="H268">
        <v>25</v>
      </c>
    </row>
    <row r="269" spans="1:8" x14ac:dyDescent="0.3">
      <c r="A269" t="s">
        <v>237</v>
      </c>
      <c r="B269" t="s">
        <v>27</v>
      </c>
      <c r="C269" t="s">
        <v>22</v>
      </c>
      <c r="D269" t="s">
        <v>23</v>
      </c>
      <c r="E269" t="s">
        <v>24</v>
      </c>
      <c r="F269" t="s">
        <v>113</v>
      </c>
      <c r="G269">
        <v>1423</v>
      </c>
      <c r="H269">
        <v>50</v>
      </c>
    </row>
    <row r="270" spans="1:8" x14ac:dyDescent="0.3">
      <c r="A270" t="s">
        <v>237</v>
      </c>
      <c r="B270" t="s">
        <v>27</v>
      </c>
      <c r="C270" t="s">
        <v>22</v>
      </c>
      <c r="D270" t="s">
        <v>23</v>
      </c>
      <c r="E270" t="s">
        <v>24</v>
      </c>
      <c r="F270" t="s">
        <v>137</v>
      </c>
      <c r="G270">
        <v>2345</v>
      </c>
      <c r="H270">
        <v>75</v>
      </c>
    </row>
    <row r="271" spans="1:8" x14ac:dyDescent="0.3">
      <c r="A271" t="s">
        <v>237</v>
      </c>
      <c r="B271" t="s">
        <v>27</v>
      </c>
      <c r="C271" t="s">
        <v>22</v>
      </c>
      <c r="D271" t="s">
        <v>23</v>
      </c>
      <c r="E271" t="s">
        <v>24</v>
      </c>
      <c r="F271" t="s">
        <v>161</v>
      </c>
      <c r="G271">
        <v>765</v>
      </c>
      <c r="H271">
        <v>50</v>
      </c>
    </row>
    <row r="272" spans="1:8" x14ac:dyDescent="0.3">
      <c r="A272" t="s">
        <v>238</v>
      </c>
      <c r="B272" t="s">
        <v>27</v>
      </c>
      <c r="C272" t="s">
        <v>22</v>
      </c>
      <c r="D272" t="s">
        <v>23</v>
      </c>
      <c r="E272" t="s">
        <v>24</v>
      </c>
      <c r="F272" t="s">
        <v>89</v>
      </c>
      <c r="G272">
        <v>765</v>
      </c>
      <c r="H272">
        <v>25</v>
      </c>
    </row>
    <row r="273" spans="1:8" x14ac:dyDescent="0.3">
      <c r="A273" t="s">
        <v>238</v>
      </c>
      <c r="B273" t="s">
        <v>27</v>
      </c>
      <c r="C273" t="s">
        <v>22</v>
      </c>
      <c r="D273" t="s">
        <v>23</v>
      </c>
      <c r="E273" t="s">
        <v>24</v>
      </c>
      <c r="F273" t="s">
        <v>113</v>
      </c>
      <c r="G273">
        <v>2743</v>
      </c>
      <c r="H273">
        <v>50</v>
      </c>
    </row>
    <row r="274" spans="1:8" x14ac:dyDescent="0.3">
      <c r="A274" t="s">
        <v>238</v>
      </c>
      <c r="B274" t="s">
        <v>27</v>
      </c>
      <c r="C274" t="s">
        <v>22</v>
      </c>
      <c r="D274" t="s">
        <v>23</v>
      </c>
      <c r="E274" t="s">
        <v>24</v>
      </c>
      <c r="F274" t="s">
        <v>137</v>
      </c>
      <c r="G274">
        <v>1423</v>
      </c>
      <c r="H274">
        <v>25</v>
      </c>
    </row>
    <row r="275" spans="1:8" x14ac:dyDescent="0.3">
      <c r="A275" t="s">
        <v>238</v>
      </c>
      <c r="B275" t="s">
        <v>27</v>
      </c>
      <c r="C275" t="s">
        <v>22</v>
      </c>
      <c r="D275" t="s">
        <v>23</v>
      </c>
      <c r="E275" t="s">
        <v>24</v>
      </c>
      <c r="F275" t="s">
        <v>161</v>
      </c>
      <c r="G275">
        <v>765</v>
      </c>
      <c r="H275">
        <v>50</v>
      </c>
    </row>
    <row r="276" spans="1:8" x14ac:dyDescent="0.3">
      <c r="A276" t="s">
        <v>239</v>
      </c>
      <c r="B276" t="s">
        <v>27</v>
      </c>
      <c r="C276" t="s">
        <v>22</v>
      </c>
      <c r="D276" t="s">
        <v>23</v>
      </c>
      <c r="E276" t="s">
        <v>24</v>
      </c>
      <c r="F276" t="s">
        <v>89</v>
      </c>
      <c r="G276">
        <v>765</v>
      </c>
      <c r="H276">
        <v>50</v>
      </c>
    </row>
    <row r="277" spans="1:8" x14ac:dyDescent="0.3">
      <c r="A277" t="s">
        <v>239</v>
      </c>
      <c r="B277" t="s">
        <v>27</v>
      </c>
      <c r="C277" t="s">
        <v>22</v>
      </c>
      <c r="D277" t="s">
        <v>23</v>
      </c>
      <c r="E277" t="s">
        <v>24</v>
      </c>
      <c r="F277" t="s">
        <v>113</v>
      </c>
      <c r="G277">
        <v>3628</v>
      </c>
      <c r="H277">
        <v>75</v>
      </c>
    </row>
    <row r="278" spans="1:8" x14ac:dyDescent="0.3">
      <c r="A278" t="s">
        <v>239</v>
      </c>
      <c r="B278" t="s">
        <v>27</v>
      </c>
      <c r="C278" t="s">
        <v>22</v>
      </c>
      <c r="D278" t="s">
        <v>23</v>
      </c>
      <c r="E278" t="s">
        <v>24</v>
      </c>
      <c r="F278" t="s">
        <v>137</v>
      </c>
      <c r="G278">
        <v>1423</v>
      </c>
      <c r="H278">
        <v>0</v>
      </c>
    </row>
    <row r="279" spans="1:8" x14ac:dyDescent="0.3">
      <c r="A279" t="s">
        <v>239</v>
      </c>
      <c r="B279" t="s">
        <v>27</v>
      </c>
      <c r="C279" t="s">
        <v>22</v>
      </c>
      <c r="D279" t="s">
        <v>23</v>
      </c>
      <c r="E279" t="s">
        <v>24</v>
      </c>
      <c r="F279" t="s">
        <v>161</v>
      </c>
      <c r="G279">
        <v>2743</v>
      </c>
      <c r="H279">
        <v>90</v>
      </c>
    </row>
    <row r="280" spans="1:8" x14ac:dyDescent="0.3">
      <c r="A280" t="s">
        <v>240</v>
      </c>
      <c r="B280" t="s">
        <v>27</v>
      </c>
      <c r="C280" t="s">
        <v>22</v>
      </c>
      <c r="D280" t="s">
        <v>23</v>
      </c>
      <c r="E280" t="s">
        <v>24</v>
      </c>
      <c r="F280" t="s">
        <v>89</v>
      </c>
      <c r="G280">
        <v>1423</v>
      </c>
      <c r="H280">
        <v>0</v>
      </c>
    </row>
    <row r="281" spans="1:8" x14ac:dyDescent="0.3">
      <c r="A281" t="s">
        <v>240</v>
      </c>
      <c r="B281" t="s">
        <v>27</v>
      </c>
      <c r="C281" t="s">
        <v>22</v>
      </c>
      <c r="D281" t="s">
        <v>23</v>
      </c>
      <c r="E281" t="s">
        <v>24</v>
      </c>
      <c r="F281" t="s">
        <v>113</v>
      </c>
      <c r="G281">
        <v>765</v>
      </c>
      <c r="H281">
        <v>0</v>
      </c>
    </row>
    <row r="282" spans="1:8" x14ac:dyDescent="0.3">
      <c r="A282" t="s">
        <v>240</v>
      </c>
      <c r="B282" t="s">
        <v>27</v>
      </c>
      <c r="C282" t="s">
        <v>22</v>
      </c>
      <c r="D282" t="s">
        <v>23</v>
      </c>
      <c r="E282" t="s">
        <v>24</v>
      </c>
      <c r="F282" t="s">
        <v>137</v>
      </c>
      <c r="G282">
        <v>765</v>
      </c>
      <c r="H282">
        <v>0</v>
      </c>
    </row>
    <row r="283" spans="1:8" x14ac:dyDescent="0.3">
      <c r="A283" t="s">
        <v>240</v>
      </c>
      <c r="B283" t="s">
        <v>27</v>
      </c>
      <c r="C283" t="s">
        <v>22</v>
      </c>
      <c r="D283" t="s">
        <v>23</v>
      </c>
      <c r="E283" t="s">
        <v>24</v>
      </c>
      <c r="F283" t="s">
        <v>161</v>
      </c>
      <c r="G283">
        <v>567</v>
      </c>
      <c r="H283">
        <v>50</v>
      </c>
    </row>
    <row r="284" spans="1:8" x14ac:dyDescent="0.3">
      <c r="A284" t="s">
        <v>241</v>
      </c>
      <c r="B284" t="s">
        <v>27</v>
      </c>
      <c r="C284" t="s">
        <v>22</v>
      </c>
      <c r="D284" t="s">
        <v>23</v>
      </c>
      <c r="E284" t="s">
        <v>24</v>
      </c>
      <c r="F284" t="s">
        <v>89</v>
      </c>
      <c r="G284">
        <v>1423</v>
      </c>
      <c r="H284">
        <v>25</v>
      </c>
    </row>
    <row r="285" spans="1:8" x14ac:dyDescent="0.3">
      <c r="A285" t="s">
        <v>241</v>
      </c>
      <c r="B285" t="s">
        <v>27</v>
      </c>
      <c r="C285" t="s">
        <v>22</v>
      </c>
      <c r="D285" t="s">
        <v>23</v>
      </c>
      <c r="E285" t="s">
        <v>24</v>
      </c>
      <c r="F285" t="s">
        <v>113</v>
      </c>
      <c r="G285">
        <v>0</v>
      </c>
      <c r="H285">
        <v>0</v>
      </c>
    </row>
    <row r="286" spans="1:8" x14ac:dyDescent="0.3">
      <c r="A286" t="s">
        <v>241</v>
      </c>
      <c r="B286" t="s">
        <v>27</v>
      </c>
      <c r="C286" t="s">
        <v>22</v>
      </c>
      <c r="D286" t="s">
        <v>23</v>
      </c>
      <c r="E286" t="s">
        <v>24</v>
      </c>
      <c r="F286" t="s">
        <v>137</v>
      </c>
      <c r="G286">
        <v>3628</v>
      </c>
      <c r="H286">
        <v>0</v>
      </c>
    </row>
    <row r="287" spans="1:8" x14ac:dyDescent="0.3">
      <c r="A287" t="s">
        <v>241</v>
      </c>
      <c r="B287" t="s">
        <v>27</v>
      </c>
      <c r="C287" t="s">
        <v>22</v>
      </c>
      <c r="D287" t="s">
        <v>23</v>
      </c>
      <c r="E287" t="s">
        <v>24</v>
      </c>
      <c r="F287" t="s">
        <v>161</v>
      </c>
      <c r="G287">
        <v>765</v>
      </c>
      <c r="H287">
        <v>25</v>
      </c>
    </row>
    <row r="288" spans="1:8" x14ac:dyDescent="0.3">
      <c r="A288" t="s">
        <v>242</v>
      </c>
      <c r="B288" t="s">
        <v>27</v>
      </c>
      <c r="C288" t="s">
        <v>22</v>
      </c>
      <c r="D288" t="s">
        <v>23</v>
      </c>
      <c r="E288" t="s">
        <v>24</v>
      </c>
      <c r="F288" t="s">
        <v>89</v>
      </c>
      <c r="G288">
        <v>3628</v>
      </c>
      <c r="H288">
        <v>25</v>
      </c>
    </row>
    <row r="289" spans="1:8" x14ac:dyDescent="0.3">
      <c r="A289" t="s">
        <v>242</v>
      </c>
      <c r="B289" t="s">
        <v>27</v>
      </c>
      <c r="C289" t="s">
        <v>22</v>
      </c>
      <c r="D289" t="s">
        <v>23</v>
      </c>
      <c r="E289" t="s">
        <v>24</v>
      </c>
      <c r="F289" t="s">
        <v>113</v>
      </c>
      <c r="G289">
        <v>2743</v>
      </c>
      <c r="H289">
        <v>25</v>
      </c>
    </row>
    <row r="290" spans="1:8" x14ac:dyDescent="0.3">
      <c r="A290" t="s">
        <v>242</v>
      </c>
      <c r="B290" t="s">
        <v>27</v>
      </c>
      <c r="C290" t="s">
        <v>22</v>
      </c>
      <c r="D290" t="s">
        <v>23</v>
      </c>
      <c r="E290" t="s">
        <v>24</v>
      </c>
      <c r="F290" t="s">
        <v>137</v>
      </c>
      <c r="G290">
        <v>765</v>
      </c>
      <c r="H290">
        <v>25</v>
      </c>
    </row>
    <row r="291" spans="1:8" x14ac:dyDescent="0.3">
      <c r="A291" t="s">
        <v>242</v>
      </c>
      <c r="B291" t="s">
        <v>27</v>
      </c>
      <c r="C291" t="s">
        <v>22</v>
      </c>
      <c r="D291" t="s">
        <v>23</v>
      </c>
      <c r="E291" t="s">
        <v>24</v>
      </c>
      <c r="F291" t="s">
        <v>161</v>
      </c>
      <c r="G291">
        <v>765</v>
      </c>
      <c r="H291">
        <v>25</v>
      </c>
    </row>
    <row r="292" spans="1:8" x14ac:dyDescent="0.3">
      <c r="A292" t="s">
        <v>232</v>
      </c>
      <c r="B292" t="s">
        <v>40</v>
      </c>
      <c r="C292" t="s">
        <v>35</v>
      </c>
      <c r="D292" t="s">
        <v>36</v>
      </c>
      <c r="E292" t="s">
        <v>37</v>
      </c>
      <c r="F292" t="s">
        <v>95</v>
      </c>
      <c r="G292">
        <v>765</v>
      </c>
      <c r="H292">
        <v>100</v>
      </c>
    </row>
    <row r="293" spans="1:8" x14ac:dyDescent="0.3">
      <c r="A293" t="s">
        <v>232</v>
      </c>
      <c r="B293" t="s">
        <v>40</v>
      </c>
      <c r="C293" t="s">
        <v>35</v>
      </c>
      <c r="D293" t="s">
        <v>36</v>
      </c>
      <c r="E293" t="s">
        <v>37</v>
      </c>
      <c r="F293" t="s">
        <v>119</v>
      </c>
      <c r="G293">
        <v>765</v>
      </c>
      <c r="H293">
        <v>100</v>
      </c>
    </row>
    <row r="294" spans="1:8" x14ac:dyDescent="0.3">
      <c r="A294" t="s">
        <v>232</v>
      </c>
      <c r="B294" t="s">
        <v>40</v>
      </c>
      <c r="C294" t="s">
        <v>35</v>
      </c>
      <c r="D294" t="s">
        <v>36</v>
      </c>
      <c r="E294" t="s">
        <v>37</v>
      </c>
      <c r="F294" t="s">
        <v>143</v>
      </c>
      <c r="G294">
        <v>2743</v>
      </c>
      <c r="H294">
        <v>100</v>
      </c>
    </row>
    <row r="295" spans="1:8" x14ac:dyDescent="0.3">
      <c r="A295" t="s">
        <v>232</v>
      </c>
      <c r="B295" t="s">
        <v>40</v>
      </c>
      <c r="C295" t="s">
        <v>35</v>
      </c>
      <c r="D295" t="s">
        <v>36</v>
      </c>
      <c r="E295" t="s">
        <v>37</v>
      </c>
      <c r="F295" t="s">
        <v>167</v>
      </c>
      <c r="G295">
        <v>3628</v>
      </c>
      <c r="H295">
        <v>100</v>
      </c>
    </row>
    <row r="296" spans="1:8" x14ac:dyDescent="0.3">
      <c r="A296" t="s">
        <v>233</v>
      </c>
      <c r="B296" t="s">
        <v>40</v>
      </c>
      <c r="C296" t="s">
        <v>35</v>
      </c>
      <c r="D296" t="s">
        <v>36</v>
      </c>
      <c r="E296" t="s">
        <v>37</v>
      </c>
      <c r="F296" t="s">
        <v>95</v>
      </c>
      <c r="G296">
        <v>765</v>
      </c>
      <c r="H296">
        <v>100</v>
      </c>
    </row>
    <row r="297" spans="1:8" x14ac:dyDescent="0.3">
      <c r="A297" t="s">
        <v>233</v>
      </c>
      <c r="B297" t="s">
        <v>40</v>
      </c>
      <c r="C297" t="s">
        <v>35</v>
      </c>
      <c r="D297" t="s">
        <v>36</v>
      </c>
      <c r="E297" t="s">
        <v>37</v>
      </c>
      <c r="F297" t="s">
        <v>119</v>
      </c>
      <c r="G297">
        <v>567</v>
      </c>
      <c r="H297">
        <v>100</v>
      </c>
    </row>
    <row r="298" spans="1:8" x14ac:dyDescent="0.3">
      <c r="A298" t="s">
        <v>233</v>
      </c>
      <c r="B298" t="s">
        <v>40</v>
      </c>
      <c r="C298" t="s">
        <v>35</v>
      </c>
      <c r="D298" t="s">
        <v>36</v>
      </c>
      <c r="E298" t="s">
        <v>37</v>
      </c>
      <c r="F298" t="s">
        <v>143</v>
      </c>
      <c r="G298">
        <v>765</v>
      </c>
      <c r="H298">
        <v>90</v>
      </c>
    </row>
    <row r="299" spans="1:8" x14ac:dyDescent="0.3">
      <c r="A299" t="s">
        <v>233</v>
      </c>
      <c r="B299" t="s">
        <v>40</v>
      </c>
      <c r="C299" t="s">
        <v>35</v>
      </c>
      <c r="D299" t="s">
        <v>36</v>
      </c>
      <c r="E299" t="s">
        <v>37</v>
      </c>
      <c r="F299" t="s">
        <v>167</v>
      </c>
      <c r="G299">
        <v>567</v>
      </c>
      <c r="H299">
        <v>100</v>
      </c>
    </row>
    <row r="300" spans="1:8" x14ac:dyDescent="0.3">
      <c r="A300" t="s">
        <v>234</v>
      </c>
      <c r="B300" t="s">
        <v>40</v>
      </c>
      <c r="C300" t="s">
        <v>35</v>
      </c>
      <c r="D300" t="s">
        <v>36</v>
      </c>
      <c r="E300" t="s">
        <v>37</v>
      </c>
      <c r="F300" t="s">
        <v>95</v>
      </c>
      <c r="G300">
        <v>3628</v>
      </c>
      <c r="H300">
        <v>50</v>
      </c>
    </row>
    <row r="301" spans="1:8" x14ac:dyDescent="0.3">
      <c r="A301" t="s">
        <v>234</v>
      </c>
      <c r="B301" t="s">
        <v>40</v>
      </c>
      <c r="C301" t="s">
        <v>35</v>
      </c>
      <c r="D301" t="s">
        <v>36</v>
      </c>
      <c r="E301" t="s">
        <v>37</v>
      </c>
      <c r="F301" t="s">
        <v>119</v>
      </c>
      <c r="G301">
        <v>765</v>
      </c>
      <c r="H301">
        <v>50</v>
      </c>
    </row>
    <row r="302" spans="1:8" x14ac:dyDescent="0.3">
      <c r="A302" t="s">
        <v>234</v>
      </c>
      <c r="B302" t="s">
        <v>40</v>
      </c>
      <c r="C302" t="s">
        <v>35</v>
      </c>
      <c r="D302" t="s">
        <v>36</v>
      </c>
      <c r="E302" t="s">
        <v>37</v>
      </c>
      <c r="F302" t="s">
        <v>143</v>
      </c>
      <c r="G302">
        <v>765</v>
      </c>
      <c r="H302">
        <v>75</v>
      </c>
    </row>
    <row r="303" spans="1:8" x14ac:dyDescent="0.3">
      <c r="A303" t="s">
        <v>234</v>
      </c>
      <c r="B303" t="s">
        <v>40</v>
      </c>
      <c r="C303" t="s">
        <v>35</v>
      </c>
      <c r="D303" t="s">
        <v>36</v>
      </c>
      <c r="E303" t="s">
        <v>37</v>
      </c>
      <c r="F303" t="s">
        <v>167</v>
      </c>
      <c r="G303">
        <v>1423</v>
      </c>
      <c r="H303">
        <v>75</v>
      </c>
    </row>
    <row r="304" spans="1:8" x14ac:dyDescent="0.3">
      <c r="A304" t="s">
        <v>235</v>
      </c>
      <c r="B304" t="s">
        <v>40</v>
      </c>
      <c r="C304" t="s">
        <v>35</v>
      </c>
      <c r="D304" t="s">
        <v>36</v>
      </c>
      <c r="E304" t="s">
        <v>37</v>
      </c>
      <c r="F304" t="s">
        <v>95</v>
      </c>
      <c r="G304">
        <v>1423</v>
      </c>
      <c r="H304">
        <v>75</v>
      </c>
    </row>
    <row r="305" spans="1:8" x14ac:dyDescent="0.3">
      <c r="A305" t="s">
        <v>235</v>
      </c>
      <c r="B305" t="s">
        <v>40</v>
      </c>
      <c r="C305" t="s">
        <v>35</v>
      </c>
      <c r="D305" t="s">
        <v>36</v>
      </c>
      <c r="E305" t="s">
        <v>37</v>
      </c>
      <c r="F305" t="s">
        <v>119</v>
      </c>
      <c r="G305">
        <v>2743</v>
      </c>
      <c r="H305">
        <v>75</v>
      </c>
    </row>
    <row r="306" spans="1:8" x14ac:dyDescent="0.3">
      <c r="A306" t="s">
        <v>235</v>
      </c>
      <c r="B306" t="s">
        <v>40</v>
      </c>
      <c r="C306" t="s">
        <v>35</v>
      </c>
      <c r="D306" t="s">
        <v>36</v>
      </c>
      <c r="E306" t="s">
        <v>37</v>
      </c>
      <c r="F306" t="s">
        <v>143</v>
      </c>
      <c r="G306">
        <v>765</v>
      </c>
      <c r="H306">
        <v>75</v>
      </c>
    </row>
    <row r="307" spans="1:8" x14ac:dyDescent="0.3">
      <c r="A307" t="s">
        <v>235</v>
      </c>
      <c r="B307" t="s">
        <v>40</v>
      </c>
      <c r="C307" t="s">
        <v>35</v>
      </c>
      <c r="D307" t="s">
        <v>36</v>
      </c>
      <c r="E307" t="s">
        <v>37</v>
      </c>
      <c r="F307" t="s">
        <v>167</v>
      </c>
      <c r="G307">
        <v>2534</v>
      </c>
      <c r="H307">
        <v>75</v>
      </c>
    </row>
    <row r="308" spans="1:8" x14ac:dyDescent="0.3">
      <c r="A308" t="s">
        <v>229</v>
      </c>
      <c r="B308" t="s">
        <v>40</v>
      </c>
      <c r="C308" t="s">
        <v>35</v>
      </c>
      <c r="D308" t="s">
        <v>36</v>
      </c>
      <c r="E308" t="s">
        <v>37</v>
      </c>
      <c r="F308" t="s">
        <v>95</v>
      </c>
      <c r="G308">
        <v>4954</v>
      </c>
      <c r="H308">
        <v>50</v>
      </c>
    </row>
    <row r="309" spans="1:8" x14ac:dyDescent="0.3">
      <c r="A309" t="s">
        <v>229</v>
      </c>
      <c r="B309" t="s">
        <v>40</v>
      </c>
      <c r="C309" t="s">
        <v>35</v>
      </c>
      <c r="D309" t="s">
        <v>36</v>
      </c>
      <c r="E309" t="s">
        <v>37</v>
      </c>
      <c r="F309" t="s">
        <v>119</v>
      </c>
      <c r="G309">
        <v>765</v>
      </c>
      <c r="H309">
        <v>75</v>
      </c>
    </row>
    <row r="310" spans="1:8" x14ac:dyDescent="0.3">
      <c r="A310" t="s">
        <v>229</v>
      </c>
      <c r="B310" t="s">
        <v>40</v>
      </c>
      <c r="C310" t="s">
        <v>35</v>
      </c>
      <c r="D310" t="s">
        <v>36</v>
      </c>
      <c r="E310" t="s">
        <v>37</v>
      </c>
      <c r="F310" t="s">
        <v>143</v>
      </c>
      <c r="G310">
        <v>4954</v>
      </c>
      <c r="H310">
        <v>50</v>
      </c>
    </row>
    <row r="311" spans="1:8" x14ac:dyDescent="0.3">
      <c r="A311" t="s">
        <v>229</v>
      </c>
      <c r="B311" t="s">
        <v>40</v>
      </c>
      <c r="C311" t="s">
        <v>35</v>
      </c>
      <c r="D311" t="s">
        <v>36</v>
      </c>
      <c r="E311" t="s">
        <v>37</v>
      </c>
      <c r="F311" t="s">
        <v>167</v>
      </c>
      <c r="G311">
        <v>765</v>
      </c>
      <c r="H311">
        <v>50</v>
      </c>
    </row>
    <row r="312" spans="1:8" x14ac:dyDescent="0.3">
      <c r="A312" t="s">
        <v>236</v>
      </c>
      <c r="B312" t="s">
        <v>40</v>
      </c>
      <c r="C312" t="s">
        <v>35</v>
      </c>
      <c r="D312" t="s">
        <v>36</v>
      </c>
      <c r="E312" t="s">
        <v>37</v>
      </c>
      <c r="F312" t="s">
        <v>95</v>
      </c>
      <c r="G312">
        <v>4924</v>
      </c>
      <c r="H312">
        <v>50</v>
      </c>
    </row>
    <row r="313" spans="1:8" x14ac:dyDescent="0.3">
      <c r="A313" t="s">
        <v>236</v>
      </c>
      <c r="B313" t="s">
        <v>40</v>
      </c>
      <c r="C313" t="s">
        <v>35</v>
      </c>
      <c r="D313" t="s">
        <v>36</v>
      </c>
      <c r="E313" t="s">
        <v>37</v>
      </c>
      <c r="F313" t="s">
        <v>119</v>
      </c>
      <c r="G313">
        <v>0</v>
      </c>
      <c r="H313">
        <v>25</v>
      </c>
    </row>
    <row r="314" spans="1:8" x14ac:dyDescent="0.3">
      <c r="A314" t="s">
        <v>236</v>
      </c>
      <c r="B314" t="s">
        <v>40</v>
      </c>
      <c r="C314" t="s">
        <v>35</v>
      </c>
      <c r="D314" t="s">
        <v>36</v>
      </c>
      <c r="E314" t="s">
        <v>37</v>
      </c>
      <c r="F314" t="s">
        <v>143</v>
      </c>
      <c r="G314">
        <v>3628</v>
      </c>
      <c r="H314">
        <v>50</v>
      </c>
    </row>
    <row r="315" spans="1:8" x14ac:dyDescent="0.3">
      <c r="A315" t="s">
        <v>236</v>
      </c>
      <c r="B315" t="s">
        <v>40</v>
      </c>
      <c r="C315" t="s">
        <v>35</v>
      </c>
      <c r="D315" t="s">
        <v>36</v>
      </c>
      <c r="E315" t="s">
        <v>37</v>
      </c>
      <c r="F315" t="s">
        <v>167</v>
      </c>
      <c r="G315">
        <v>765</v>
      </c>
      <c r="H315">
        <v>50</v>
      </c>
    </row>
    <row r="316" spans="1:8" x14ac:dyDescent="0.3">
      <c r="A316" t="s">
        <v>237</v>
      </c>
      <c r="B316" t="s">
        <v>40</v>
      </c>
      <c r="C316" t="s">
        <v>35</v>
      </c>
      <c r="D316" t="s">
        <v>36</v>
      </c>
      <c r="E316" t="s">
        <v>37</v>
      </c>
      <c r="F316" t="s">
        <v>95</v>
      </c>
      <c r="G316">
        <v>2743</v>
      </c>
      <c r="H316">
        <v>50</v>
      </c>
    </row>
    <row r="317" spans="1:8" x14ac:dyDescent="0.3">
      <c r="A317" t="s">
        <v>237</v>
      </c>
      <c r="B317" t="s">
        <v>40</v>
      </c>
      <c r="C317" t="s">
        <v>35</v>
      </c>
      <c r="D317" t="s">
        <v>36</v>
      </c>
      <c r="E317" t="s">
        <v>37</v>
      </c>
      <c r="F317" t="s">
        <v>119</v>
      </c>
      <c r="G317">
        <v>3628</v>
      </c>
      <c r="H317">
        <v>75</v>
      </c>
    </row>
    <row r="318" spans="1:8" x14ac:dyDescent="0.3">
      <c r="A318" t="s">
        <v>237</v>
      </c>
      <c r="B318" t="s">
        <v>40</v>
      </c>
      <c r="C318" t="s">
        <v>35</v>
      </c>
      <c r="D318" t="s">
        <v>36</v>
      </c>
      <c r="E318" t="s">
        <v>37</v>
      </c>
      <c r="F318" t="s">
        <v>143</v>
      </c>
      <c r="G318">
        <v>1423</v>
      </c>
      <c r="H318">
        <v>50</v>
      </c>
    </row>
    <row r="319" spans="1:8" x14ac:dyDescent="0.3">
      <c r="A319" t="s">
        <v>237</v>
      </c>
      <c r="B319" t="s">
        <v>40</v>
      </c>
      <c r="C319" t="s">
        <v>35</v>
      </c>
      <c r="D319" t="s">
        <v>36</v>
      </c>
      <c r="E319" t="s">
        <v>37</v>
      </c>
      <c r="F319" t="s">
        <v>167</v>
      </c>
      <c r="G319">
        <v>3628</v>
      </c>
      <c r="H319">
        <v>50</v>
      </c>
    </row>
    <row r="320" spans="1:8" x14ac:dyDescent="0.3">
      <c r="A320" t="s">
        <v>238</v>
      </c>
      <c r="B320" t="s">
        <v>40</v>
      </c>
      <c r="C320" t="s">
        <v>35</v>
      </c>
      <c r="D320" t="s">
        <v>36</v>
      </c>
      <c r="E320" t="s">
        <v>37</v>
      </c>
      <c r="F320" t="s">
        <v>95</v>
      </c>
      <c r="G320">
        <v>567</v>
      </c>
      <c r="H320">
        <v>25</v>
      </c>
    </row>
    <row r="321" spans="1:8" x14ac:dyDescent="0.3">
      <c r="A321" t="s">
        <v>238</v>
      </c>
      <c r="B321" t="s">
        <v>40</v>
      </c>
      <c r="C321" t="s">
        <v>35</v>
      </c>
      <c r="D321" t="s">
        <v>36</v>
      </c>
      <c r="E321" t="s">
        <v>37</v>
      </c>
      <c r="F321" t="s">
        <v>119</v>
      </c>
      <c r="G321">
        <v>765</v>
      </c>
      <c r="H321">
        <v>0</v>
      </c>
    </row>
    <row r="322" spans="1:8" x14ac:dyDescent="0.3">
      <c r="A322" t="s">
        <v>238</v>
      </c>
      <c r="B322" t="s">
        <v>40</v>
      </c>
      <c r="C322" t="s">
        <v>35</v>
      </c>
      <c r="D322" t="s">
        <v>36</v>
      </c>
      <c r="E322" t="s">
        <v>37</v>
      </c>
      <c r="F322" t="s">
        <v>143</v>
      </c>
      <c r="G322">
        <v>765</v>
      </c>
      <c r="H322">
        <v>25</v>
      </c>
    </row>
    <row r="323" spans="1:8" x14ac:dyDescent="0.3">
      <c r="A323" t="s">
        <v>238</v>
      </c>
      <c r="B323" t="s">
        <v>40</v>
      </c>
      <c r="C323" t="s">
        <v>35</v>
      </c>
      <c r="D323" t="s">
        <v>36</v>
      </c>
      <c r="E323" t="s">
        <v>37</v>
      </c>
      <c r="F323" t="s">
        <v>167</v>
      </c>
      <c r="G323">
        <v>765</v>
      </c>
      <c r="H323">
        <v>0</v>
      </c>
    </row>
    <row r="324" spans="1:8" x14ac:dyDescent="0.3">
      <c r="A324" t="s">
        <v>239</v>
      </c>
      <c r="B324" t="s">
        <v>40</v>
      </c>
      <c r="C324" t="s">
        <v>35</v>
      </c>
      <c r="D324" t="s">
        <v>36</v>
      </c>
      <c r="E324" t="s">
        <v>37</v>
      </c>
      <c r="F324" t="s">
        <v>95</v>
      </c>
      <c r="G324">
        <v>765</v>
      </c>
      <c r="H324">
        <v>50</v>
      </c>
    </row>
    <row r="325" spans="1:8" x14ac:dyDescent="0.3">
      <c r="A325" t="s">
        <v>239</v>
      </c>
      <c r="B325" t="s">
        <v>40</v>
      </c>
      <c r="C325" t="s">
        <v>35</v>
      </c>
      <c r="D325" t="s">
        <v>36</v>
      </c>
      <c r="E325" t="s">
        <v>37</v>
      </c>
      <c r="F325" t="s">
        <v>119</v>
      </c>
      <c r="G325">
        <v>765</v>
      </c>
      <c r="H325">
        <v>0</v>
      </c>
    </row>
    <row r="326" spans="1:8" x14ac:dyDescent="0.3">
      <c r="A326" t="s">
        <v>239</v>
      </c>
      <c r="B326" t="s">
        <v>40</v>
      </c>
      <c r="C326" t="s">
        <v>35</v>
      </c>
      <c r="D326" t="s">
        <v>36</v>
      </c>
      <c r="E326" t="s">
        <v>37</v>
      </c>
      <c r="F326" t="s">
        <v>143</v>
      </c>
      <c r="G326">
        <v>2534</v>
      </c>
      <c r="H326">
        <v>25</v>
      </c>
    </row>
    <row r="327" spans="1:8" x14ac:dyDescent="0.3">
      <c r="A327" t="s">
        <v>239</v>
      </c>
      <c r="B327" t="s">
        <v>40</v>
      </c>
      <c r="C327" t="s">
        <v>35</v>
      </c>
      <c r="D327" t="s">
        <v>36</v>
      </c>
      <c r="E327" t="s">
        <v>37</v>
      </c>
      <c r="F327" t="s">
        <v>167</v>
      </c>
      <c r="G327">
        <v>765</v>
      </c>
      <c r="H327">
        <v>0</v>
      </c>
    </row>
    <row r="328" spans="1:8" x14ac:dyDescent="0.3">
      <c r="A328" t="s">
        <v>240</v>
      </c>
      <c r="B328" t="s">
        <v>40</v>
      </c>
      <c r="C328" t="s">
        <v>35</v>
      </c>
      <c r="D328" t="s">
        <v>36</v>
      </c>
      <c r="E328" t="s">
        <v>37</v>
      </c>
      <c r="F328" t="s">
        <v>95</v>
      </c>
      <c r="G328">
        <v>4924</v>
      </c>
      <c r="H328">
        <v>25</v>
      </c>
    </row>
    <row r="329" spans="1:8" x14ac:dyDescent="0.3">
      <c r="A329" t="s">
        <v>240</v>
      </c>
      <c r="B329" t="s">
        <v>40</v>
      </c>
      <c r="C329" t="s">
        <v>35</v>
      </c>
      <c r="D329" t="s">
        <v>36</v>
      </c>
      <c r="E329" t="s">
        <v>37</v>
      </c>
      <c r="F329" t="s">
        <v>119</v>
      </c>
      <c r="G329">
        <v>765</v>
      </c>
      <c r="H329">
        <v>25</v>
      </c>
    </row>
    <row r="330" spans="1:8" x14ac:dyDescent="0.3">
      <c r="A330" t="s">
        <v>240</v>
      </c>
      <c r="B330" t="s">
        <v>40</v>
      </c>
      <c r="C330" t="s">
        <v>35</v>
      </c>
      <c r="D330" t="s">
        <v>36</v>
      </c>
      <c r="E330" t="s">
        <v>37</v>
      </c>
      <c r="F330" t="s">
        <v>143</v>
      </c>
      <c r="G330">
        <v>765</v>
      </c>
      <c r="H330">
        <v>25</v>
      </c>
    </row>
    <row r="331" spans="1:8" x14ac:dyDescent="0.3">
      <c r="A331" t="s">
        <v>240</v>
      </c>
      <c r="B331" t="s">
        <v>40</v>
      </c>
      <c r="C331" t="s">
        <v>35</v>
      </c>
      <c r="D331" t="s">
        <v>36</v>
      </c>
      <c r="E331" t="s">
        <v>37</v>
      </c>
      <c r="F331" t="s">
        <v>167</v>
      </c>
      <c r="G331">
        <v>3628</v>
      </c>
      <c r="H331">
        <v>50</v>
      </c>
    </row>
    <row r="332" spans="1:8" x14ac:dyDescent="0.3">
      <c r="A332" t="s">
        <v>241</v>
      </c>
      <c r="B332" t="s">
        <v>40</v>
      </c>
      <c r="C332" t="s">
        <v>35</v>
      </c>
      <c r="D332" t="s">
        <v>36</v>
      </c>
      <c r="E332" t="s">
        <v>37</v>
      </c>
      <c r="F332" t="s">
        <v>95</v>
      </c>
      <c r="G332">
        <v>2743</v>
      </c>
      <c r="H332">
        <v>25</v>
      </c>
    </row>
    <row r="333" spans="1:8" x14ac:dyDescent="0.3">
      <c r="A333" t="s">
        <v>241</v>
      </c>
      <c r="B333" t="s">
        <v>40</v>
      </c>
      <c r="C333" t="s">
        <v>35</v>
      </c>
      <c r="D333" t="s">
        <v>36</v>
      </c>
      <c r="E333" t="s">
        <v>37</v>
      </c>
      <c r="F333" t="s">
        <v>119</v>
      </c>
      <c r="G333">
        <v>1423</v>
      </c>
      <c r="H333">
        <v>25</v>
      </c>
    </row>
    <row r="334" spans="1:8" x14ac:dyDescent="0.3">
      <c r="A334" t="s">
        <v>241</v>
      </c>
      <c r="B334" t="s">
        <v>40</v>
      </c>
      <c r="C334" t="s">
        <v>35</v>
      </c>
      <c r="D334" t="s">
        <v>36</v>
      </c>
      <c r="E334" t="s">
        <v>37</v>
      </c>
      <c r="F334" t="s">
        <v>143</v>
      </c>
      <c r="G334">
        <v>4954</v>
      </c>
      <c r="H334">
        <v>25</v>
      </c>
    </row>
    <row r="335" spans="1:8" x14ac:dyDescent="0.3">
      <c r="A335" t="s">
        <v>241</v>
      </c>
      <c r="B335" t="s">
        <v>40</v>
      </c>
      <c r="C335" t="s">
        <v>35</v>
      </c>
      <c r="D335" t="s">
        <v>36</v>
      </c>
      <c r="E335" t="s">
        <v>37</v>
      </c>
      <c r="F335" t="s">
        <v>167</v>
      </c>
      <c r="G335">
        <v>0</v>
      </c>
      <c r="H335">
        <v>25</v>
      </c>
    </row>
    <row r="336" spans="1:8" x14ac:dyDescent="0.3">
      <c r="A336" t="s">
        <v>242</v>
      </c>
      <c r="B336" t="s">
        <v>40</v>
      </c>
      <c r="C336" t="s">
        <v>35</v>
      </c>
      <c r="D336" t="s">
        <v>36</v>
      </c>
      <c r="E336" t="s">
        <v>37</v>
      </c>
      <c r="F336" t="s">
        <v>95</v>
      </c>
      <c r="G336">
        <v>765</v>
      </c>
      <c r="H336">
        <v>25</v>
      </c>
    </row>
    <row r="337" spans="1:8" x14ac:dyDescent="0.3">
      <c r="A337" t="s">
        <v>242</v>
      </c>
      <c r="B337" t="s">
        <v>40</v>
      </c>
      <c r="C337" t="s">
        <v>35</v>
      </c>
      <c r="D337" t="s">
        <v>36</v>
      </c>
      <c r="E337" t="s">
        <v>37</v>
      </c>
      <c r="F337" t="s">
        <v>119</v>
      </c>
      <c r="G337">
        <v>1423</v>
      </c>
      <c r="H337">
        <v>0</v>
      </c>
    </row>
    <row r="338" spans="1:8" x14ac:dyDescent="0.3">
      <c r="A338" t="s">
        <v>242</v>
      </c>
      <c r="B338" t="s">
        <v>40</v>
      </c>
      <c r="C338" t="s">
        <v>35</v>
      </c>
      <c r="D338" t="s">
        <v>36</v>
      </c>
      <c r="E338" t="s">
        <v>37</v>
      </c>
      <c r="F338" t="s">
        <v>143</v>
      </c>
      <c r="G338">
        <v>1423</v>
      </c>
      <c r="H338">
        <v>0</v>
      </c>
    </row>
    <row r="339" spans="1:8" x14ac:dyDescent="0.3">
      <c r="A339" t="s">
        <v>242</v>
      </c>
      <c r="B339" t="s">
        <v>40</v>
      </c>
      <c r="C339" t="s">
        <v>35</v>
      </c>
      <c r="D339" t="s">
        <v>36</v>
      </c>
      <c r="E339" t="s">
        <v>37</v>
      </c>
      <c r="F339" t="s">
        <v>167</v>
      </c>
      <c r="G339">
        <v>1423</v>
      </c>
      <c r="H339">
        <v>0</v>
      </c>
    </row>
    <row r="340" spans="1:8" x14ac:dyDescent="0.3">
      <c r="A340" t="s">
        <v>232</v>
      </c>
      <c r="B340" t="s">
        <v>56</v>
      </c>
      <c r="C340" t="s">
        <v>53</v>
      </c>
      <c r="D340" t="s">
        <v>54</v>
      </c>
      <c r="E340" t="s">
        <v>55</v>
      </c>
      <c r="F340" t="s">
        <v>101</v>
      </c>
      <c r="G340">
        <v>4924</v>
      </c>
      <c r="H340">
        <v>100</v>
      </c>
    </row>
    <row r="341" spans="1:8" x14ac:dyDescent="0.3">
      <c r="A341" t="s">
        <v>232</v>
      </c>
      <c r="B341" t="s">
        <v>56</v>
      </c>
      <c r="C341" t="s">
        <v>53</v>
      </c>
      <c r="D341" t="s">
        <v>54</v>
      </c>
      <c r="E341" t="s">
        <v>55</v>
      </c>
      <c r="F341" t="s">
        <v>125</v>
      </c>
      <c r="G341">
        <v>4954</v>
      </c>
      <c r="H341">
        <v>100</v>
      </c>
    </row>
    <row r="342" spans="1:8" x14ac:dyDescent="0.3">
      <c r="A342" t="s">
        <v>232</v>
      </c>
      <c r="B342" t="s">
        <v>56</v>
      </c>
      <c r="C342" t="s">
        <v>53</v>
      </c>
      <c r="D342" t="s">
        <v>54</v>
      </c>
      <c r="E342" t="s">
        <v>55</v>
      </c>
      <c r="F342" t="s">
        <v>149</v>
      </c>
      <c r="G342">
        <v>2534</v>
      </c>
      <c r="H342">
        <v>90</v>
      </c>
    </row>
    <row r="343" spans="1:8" x14ac:dyDescent="0.3">
      <c r="A343" t="s">
        <v>232</v>
      </c>
      <c r="B343" t="s">
        <v>56</v>
      </c>
      <c r="C343" t="s">
        <v>53</v>
      </c>
      <c r="D343" t="s">
        <v>54</v>
      </c>
      <c r="E343" t="s">
        <v>55</v>
      </c>
      <c r="F343" t="s">
        <v>173</v>
      </c>
      <c r="G343">
        <v>765</v>
      </c>
      <c r="H343">
        <v>100</v>
      </c>
    </row>
    <row r="344" spans="1:8" x14ac:dyDescent="0.3">
      <c r="A344" t="s">
        <v>233</v>
      </c>
      <c r="B344" t="s">
        <v>56</v>
      </c>
      <c r="C344" t="s">
        <v>53</v>
      </c>
      <c r="D344" t="s">
        <v>54</v>
      </c>
      <c r="E344" t="s">
        <v>55</v>
      </c>
      <c r="F344" t="s">
        <v>101</v>
      </c>
      <c r="G344">
        <v>0</v>
      </c>
      <c r="H344">
        <v>90</v>
      </c>
    </row>
    <row r="345" spans="1:8" x14ac:dyDescent="0.3">
      <c r="A345" t="s">
        <v>233</v>
      </c>
      <c r="B345" t="s">
        <v>56</v>
      </c>
      <c r="C345" t="s">
        <v>53</v>
      </c>
      <c r="D345" t="s">
        <v>54</v>
      </c>
      <c r="E345" t="s">
        <v>55</v>
      </c>
      <c r="F345" t="s">
        <v>125</v>
      </c>
      <c r="G345">
        <v>3628</v>
      </c>
      <c r="H345">
        <v>100</v>
      </c>
    </row>
    <row r="346" spans="1:8" x14ac:dyDescent="0.3">
      <c r="A346" t="s">
        <v>233</v>
      </c>
      <c r="B346" t="s">
        <v>56</v>
      </c>
      <c r="C346" t="s">
        <v>53</v>
      </c>
      <c r="D346" t="s">
        <v>54</v>
      </c>
      <c r="E346" t="s">
        <v>55</v>
      </c>
      <c r="F346" t="s">
        <v>149</v>
      </c>
      <c r="G346">
        <v>3628</v>
      </c>
      <c r="H346">
        <v>90</v>
      </c>
    </row>
    <row r="347" spans="1:8" x14ac:dyDescent="0.3">
      <c r="A347" t="s">
        <v>233</v>
      </c>
      <c r="B347" t="s">
        <v>56</v>
      </c>
      <c r="C347" t="s">
        <v>53</v>
      </c>
      <c r="D347" t="s">
        <v>54</v>
      </c>
      <c r="E347" t="s">
        <v>55</v>
      </c>
      <c r="F347" t="s">
        <v>173</v>
      </c>
      <c r="G347">
        <v>4924</v>
      </c>
      <c r="H347">
        <v>50</v>
      </c>
    </row>
    <row r="348" spans="1:8" x14ac:dyDescent="0.3">
      <c r="A348" t="s">
        <v>234</v>
      </c>
      <c r="B348" t="s">
        <v>56</v>
      </c>
      <c r="C348" t="s">
        <v>53</v>
      </c>
      <c r="D348" t="s">
        <v>54</v>
      </c>
      <c r="E348" t="s">
        <v>55</v>
      </c>
      <c r="F348" t="s">
        <v>101</v>
      </c>
      <c r="G348">
        <v>2345</v>
      </c>
      <c r="H348">
        <v>75</v>
      </c>
    </row>
    <row r="349" spans="1:8" x14ac:dyDescent="0.3">
      <c r="A349" t="s">
        <v>234</v>
      </c>
      <c r="B349" t="s">
        <v>56</v>
      </c>
      <c r="C349" t="s">
        <v>53</v>
      </c>
      <c r="D349" t="s">
        <v>54</v>
      </c>
      <c r="E349" t="s">
        <v>55</v>
      </c>
      <c r="F349" t="s">
        <v>125</v>
      </c>
      <c r="G349">
        <v>0</v>
      </c>
      <c r="H349">
        <v>75</v>
      </c>
    </row>
    <row r="350" spans="1:8" x14ac:dyDescent="0.3">
      <c r="A350" t="s">
        <v>234</v>
      </c>
      <c r="B350" t="s">
        <v>56</v>
      </c>
      <c r="C350" t="s">
        <v>53</v>
      </c>
      <c r="D350" t="s">
        <v>54</v>
      </c>
      <c r="E350" t="s">
        <v>55</v>
      </c>
      <c r="F350" t="s">
        <v>149</v>
      </c>
      <c r="G350">
        <v>2345</v>
      </c>
      <c r="H350">
        <v>50</v>
      </c>
    </row>
    <row r="351" spans="1:8" x14ac:dyDescent="0.3">
      <c r="A351" t="s">
        <v>234</v>
      </c>
      <c r="B351" t="s">
        <v>56</v>
      </c>
      <c r="C351" t="s">
        <v>53</v>
      </c>
      <c r="D351" t="s">
        <v>54</v>
      </c>
      <c r="E351" t="s">
        <v>55</v>
      </c>
      <c r="F351" t="s">
        <v>173</v>
      </c>
      <c r="G351">
        <v>3628</v>
      </c>
      <c r="H351">
        <v>50</v>
      </c>
    </row>
    <row r="352" spans="1:8" x14ac:dyDescent="0.3">
      <c r="A352" t="s">
        <v>235</v>
      </c>
      <c r="B352" t="s">
        <v>56</v>
      </c>
      <c r="C352" t="s">
        <v>53</v>
      </c>
      <c r="D352" t="s">
        <v>54</v>
      </c>
      <c r="E352" t="s">
        <v>55</v>
      </c>
      <c r="F352" t="s">
        <v>101</v>
      </c>
      <c r="G352">
        <v>4954</v>
      </c>
      <c r="H352">
        <v>90</v>
      </c>
    </row>
    <row r="353" spans="1:8" x14ac:dyDescent="0.3">
      <c r="A353" t="s">
        <v>235</v>
      </c>
      <c r="B353" t="s">
        <v>56</v>
      </c>
      <c r="C353" t="s">
        <v>53</v>
      </c>
      <c r="D353" t="s">
        <v>54</v>
      </c>
      <c r="E353" t="s">
        <v>55</v>
      </c>
      <c r="F353" t="s">
        <v>125</v>
      </c>
      <c r="G353">
        <v>2534</v>
      </c>
      <c r="H353">
        <v>50</v>
      </c>
    </row>
    <row r="354" spans="1:8" x14ac:dyDescent="0.3">
      <c r="A354" t="s">
        <v>235</v>
      </c>
      <c r="B354" t="s">
        <v>56</v>
      </c>
      <c r="C354" t="s">
        <v>53</v>
      </c>
      <c r="D354" t="s">
        <v>54</v>
      </c>
      <c r="E354" t="s">
        <v>55</v>
      </c>
      <c r="F354" t="s">
        <v>149</v>
      </c>
      <c r="G354">
        <v>3628</v>
      </c>
      <c r="H354">
        <v>75</v>
      </c>
    </row>
    <row r="355" spans="1:8" x14ac:dyDescent="0.3">
      <c r="A355" t="s">
        <v>235</v>
      </c>
      <c r="B355" t="s">
        <v>56</v>
      </c>
      <c r="C355" t="s">
        <v>53</v>
      </c>
      <c r="D355" t="s">
        <v>54</v>
      </c>
      <c r="E355" t="s">
        <v>55</v>
      </c>
      <c r="F355" t="s">
        <v>173</v>
      </c>
      <c r="G355">
        <v>1423</v>
      </c>
      <c r="H355">
        <v>75</v>
      </c>
    </row>
    <row r="356" spans="1:8" x14ac:dyDescent="0.3">
      <c r="A356" t="s">
        <v>229</v>
      </c>
      <c r="B356" t="s">
        <v>56</v>
      </c>
      <c r="C356" t="s">
        <v>53</v>
      </c>
      <c r="D356" t="s">
        <v>54</v>
      </c>
      <c r="E356" t="s">
        <v>55</v>
      </c>
      <c r="F356" t="s">
        <v>101</v>
      </c>
      <c r="G356">
        <v>2534</v>
      </c>
      <c r="H356">
        <v>50</v>
      </c>
    </row>
    <row r="357" spans="1:8" x14ac:dyDescent="0.3">
      <c r="A357" t="s">
        <v>229</v>
      </c>
      <c r="B357" t="s">
        <v>56</v>
      </c>
      <c r="C357" t="s">
        <v>53</v>
      </c>
      <c r="D357" t="s">
        <v>54</v>
      </c>
      <c r="E357" t="s">
        <v>55</v>
      </c>
      <c r="F357" t="s">
        <v>125</v>
      </c>
      <c r="G357">
        <v>1423</v>
      </c>
      <c r="H357">
        <v>75</v>
      </c>
    </row>
    <row r="358" spans="1:8" x14ac:dyDescent="0.3">
      <c r="A358" t="s">
        <v>229</v>
      </c>
      <c r="B358" t="s">
        <v>56</v>
      </c>
      <c r="C358" t="s">
        <v>53</v>
      </c>
      <c r="D358" t="s">
        <v>54</v>
      </c>
      <c r="E358" t="s">
        <v>55</v>
      </c>
      <c r="F358" t="s">
        <v>149</v>
      </c>
      <c r="G358">
        <v>765</v>
      </c>
      <c r="H358">
        <v>90</v>
      </c>
    </row>
    <row r="359" spans="1:8" x14ac:dyDescent="0.3">
      <c r="A359" t="s">
        <v>229</v>
      </c>
      <c r="B359" t="s">
        <v>56</v>
      </c>
      <c r="C359" t="s">
        <v>53</v>
      </c>
      <c r="D359" t="s">
        <v>54</v>
      </c>
      <c r="E359" t="s">
        <v>55</v>
      </c>
      <c r="F359" t="s">
        <v>173</v>
      </c>
      <c r="G359">
        <v>3628</v>
      </c>
      <c r="H359">
        <v>90</v>
      </c>
    </row>
    <row r="360" spans="1:8" x14ac:dyDescent="0.3">
      <c r="A360" t="s">
        <v>236</v>
      </c>
      <c r="B360" t="s">
        <v>56</v>
      </c>
      <c r="C360" t="s">
        <v>53</v>
      </c>
      <c r="D360" t="s">
        <v>54</v>
      </c>
      <c r="E360" t="s">
        <v>55</v>
      </c>
      <c r="F360" t="s">
        <v>101</v>
      </c>
      <c r="G360">
        <v>1423</v>
      </c>
      <c r="H360">
        <v>25</v>
      </c>
    </row>
    <row r="361" spans="1:8" x14ac:dyDescent="0.3">
      <c r="A361" t="s">
        <v>236</v>
      </c>
      <c r="B361" t="s">
        <v>56</v>
      </c>
      <c r="C361" t="s">
        <v>53</v>
      </c>
      <c r="D361" t="s">
        <v>54</v>
      </c>
      <c r="E361" t="s">
        <v>55</v>
      </c>
      <c r="F361" t="s">
        <v>125</v>
      </c>
      <c r="G361">
        <v>2345</v>
      </c>
      <c r="H361">
        <v>50</v>
      </c>
    </row>
    <row r="362" spans="1:8" x14ac:dyDescent="0.3">
      <c r="A362" t="s">
        <v>236</v>
      </c>
      <c r="B362" t="s">
        <v>56</v>
      </c>
      <c r="C362" t="s">
        <v>53</v>
      </c>
      <c r="D362" t="s">
        <v>54</v>
      </c>
      <c r="E362" t="s">
        <v>55</v>
      </c>
      <c r="F362" t="s">
        <v>149</v>
      </c>
      <c r="G362">
        <v>765</v>
      </c>
      <c r="H362">
        <v>50</v>
      </c>
    </row>
    <row r="363" spans="1:8" x14ac:dyDescent="0.3">
      <c r="A363" t="s">
        <v>236</v>
      </c>
      <c r="B363" t="s">
        <v>56</v>
      </c>
      <c r="C363" t="s">
        <v>53</v>
      </c>
      <c r="D363" t="s">
        <v>54</v>
      </c>
      <c r="E363" t="s">
        <v>55</v>
      </c>
      <c r="F363" t="s">
        <v>173</v>
      </c>
      <c r="G363">
        <v>567</v>
      </c>
      <c r="H363">
        <v>75</v>
      </c>
    </row>
    <row r="364" spans="1:8" x14ac:dyDescent="0.3">
      <c r="A364" t="s">
        <v>237</v>
      </c>
      <c r="B364" t="s">
        <v>56</v>
      </c>
      <c r="C364" t="s">
        <v>53</v>
      </c>
      <c r="D364" t="s">
        <v>54</v>
      </c>
      <c r="E364" t="s">
        <v>55</v>
      </c>
      <c r="F364" t="s">
        <v>101</v>
      </c>
      <c r="G364">
        <v>3628</v>
      </c>
      <c r="H364">
        <v>75</v>
      </c>
    </row>
    <row r="365" spans="1:8" x14ac:dyDescent="0.3">
      <c r="A365" t="s">
        <v>237</v>
      </c>
      <c r="B365" t="s">
        <v>56</v>
      </c>
      <c r="C365" t="s">
        <v>53</v>
      </c>
      <c r="D365" t="s">
        <v>54</v>
      </c>
      <c r="E365" t="s">
        <v>55</v>
      </c>
      <c r="F365" t="s">
        <v>125</v>
      </c>
      <c r="G365">
        <v>765</v>
      </c>
      <c r="H365">
        <v>25</v>
      </c>
    </row>
    <row r="366" spans="1:8" x14ac:dyDescent="0.3">
      <c r="A366" t="s">
        <v>237</v>
      </c>
      <c r="B366" t="s">
        <v>56</v>
      </c>
      <c r="C366" t="s">
        <v>53</v>
      </c>
      <c r="D366" t="s">
        <v>54</v>
      </c>
      <c r="E366" t="s">
        <v>55</v>
      </c>
      <c r="F366" t="s">
        <v>149</v>
      </c>
      <c r="G366">
        <v>567</v>
      </c>
      <c r="H366">
        <v>25</v>
      </c>
    </row>
    <row r="367" spans="1:8" x14ac:dyDescent="0.3">
      <c r="A367" t="s">
        <v>237</v>
      </c>
      <c r="B367" t="s">
        <v>56</v>
      </c>
      <c r="C367" t="s">
        <v>53</v>
      </c>
      <c r="D367" t="s">
        <v>54</v>
      </c>
      <c r="E367" t="s">
        <v>55</v>
      </c>
      <c r="F367" t="s">
        <v>173</v>
      </c>
      <c r="G367">
        <v>765</v>
      </c>
      <c r="H367">
        <v>25</v>
      </c>
    </row>
    <row r="368" spans="1:8" x14ac:dyDescent="0.3">
      <c r="A368" t="s">
        <v>238</v>
      </c>
      <c r="B368" t="s">
        <v>56</v>
      </c>
      <c r="C368" t="s">
        <v>53</v>
      </c>
      <c r="D368" t="s">
        <v>54</v>
      </c>
      <c r="E368" t="s">
        <v>55</v>
      </c>
      <c r="F368" t="s">
        <v>101</v>
      </c>
      <c r="G368">
        <v>765</v>
      </c>
      <c r="H368">
        <v>25</v>
      </c>
    </row>
    <row r="369" spans="1:8" x14ac:dyDescent="0.3">
      <c r="A369" t="s">
        <v>238</v>
      </c>
      <c r="B369" t="s">
        <v>56</v>
      </c>
      <c r="C369" t="s">
        <v>53</v>
      </c>
      <c r="D369" t="s">
        <v>54</v>
      </c>
      <c r="E369" t="s">
        <v>55</v>
      </c>
      <c r="F369" t="s">
        <v>125</v>
      </c>
      <c r="G369">
        <v>765</v>
      </c>
      <c r="H369">
        <v>25</v>
      </c>
    </row>
    <row r="370" spans="1:8" x14ac:dyDescent="0.3">
      <c r="A370" t="s">
        <v>238</v>
      </c>
      <c r="B370" t="s">
        <v>56</v>
      </c>
      <c r="C370" t="s">
        <v>53</v>
      </c>
      <c r="D370" t="s">
        <v>54</v>
      </c>
      <c r="E370" t="s">
        <v>55</v>
      </c>
      <c r="F370" t="s">
        <v>149</v>
      </c>
      <c r="G370">
        <v>765</v>
      </c>
      <c r="H370">
        <v>25</v>
      </c>
    </row>
    <row r="371" spans="1:8" x14ac:dyDescent="0.3">
      <c r="A371" t="s">
        <v>238</v>
      </c>
      <c r="B371" t="s">
        <v>56</v>
      </c>
      <c r="C371" t="s">
        <v>53</v>
      </c>
      <c r="D371" t="s">
        <v>54</v>
      </c>
      <c r="E371" t="s">
        <v>55</v>
      </c>
      <c r="F371" t="s">
        <v>173</v>
      </c>
      <c r="G371">
        <v>3628</v>
      </c>
      <c r="H371">
        <v>25</v>
      </c>
    </row>
    <row r="372" spans="1:8" x14ac:dyDescent="0.3">
      <c r="A372" t="s">
        <v>239</v>
      </c>
      <c r="B372" t="s">
        <v>56</v>
      </c>
      <c r="C372" t="s">
        <v>53</v>
      </c>
      <c r="D372" t="s">
        <v>54</v>
      </c>
      <c r="E372" t="s">
        <v>55</v>
      </c>
      <c r="F372" t="s">
        <v>101</v>
      </c>
      <c r="G372">
        <v>0</v>
      </c>
      <c r="H372">
        <v>0</v>
      </c>
    </row>
    <row r="373" spans="1:8" x14ac:dyDescent="0.3">
      <c r="A373" t="s">
        <v>239</v>
      </c>
      <c r="B373" t="s">
        <v>56</v>
      </c>
      <c r="C373" t="s">
        <v>53</v>
      </c>
      <c r="D373" t="s">
        <v>54</v>
      </c>
      <c r="E373" t="s">
        <v>55</v>
      </c>
      <c r="F373" t="s">
        <v>125</v>
      </c>
      <c r="G373">
        <v>765</v>
      </c>
      <c r="H373">
        <v>50</v>
      </c>
    </row>
    <row r="374" spans="1:8" x14ac:dyDescent="0.3">
      <c r="A374" t="s">
        <v>239</v>
      </c>
      <c r="B374" t="s">
        <v>56</v>
      </c>
      <c r="C374" t="s">
        <v>53</v>
      </c>
      <c r="D374" t="s">
        <v>54</v>
      </c>
      <c r="E374" t="s">
        <v>55</v>
      </c>
      <c r="F374" t="s">
        <v>149</v>
      </c>
      <c r="G374">
        <v>1423</v>
      </c>
      <c r="H374">
        <v>25</v>
      </c>
    </row>
    <row r="375" spans="1:8" x14ac:dyDescent="0.3">
      <c r="A375" t="s">
        <v>239</v>
      </c>
      <c r="B375" t="s">
        <v>56</v>
      </c>
      <c r="C375" t="s">
        <v>53</v>
      </c>
      <c r="D375" t="s">
        <v>54</v>
      </c>
      <c r="E375" t="s">
        <v>55</v>
      </c>
      <c r="F375" t="s">
        <v>173</v>
      </c>
      <c r="G375">
        <v>765</v>
      </c>
      <c r="H375">
        <v>0</v>
      </c>
    </row>
    <row r="376" spans="1:8" x14ac:dyDescent="0.3">
      <c r="A376" t="s">
        <v>240</v>
      </c>
      <c r="B376" t="s">
        <v>56</v>
      </c>
      <c r="C376" t="s">
        <v>53</v>
      </c>
      <c r="D376" t="s">
        <v>54</v>
      </c>
      <c r="E376" t="s">
        <v>55</v>
      </c>
      <c r="F376" t="s">
        <v>101</v>
      </c>
      <c r="G376">
        <v>2743</v>
      </c>
      <c r="H376">
        <v>0</v>
      </c>
    </row>
    <row r="377" spans="1:8" x14ac:dyDescent="0.3">
      <c r="A377" t="s">
        <v>240</v>
      </c>
      <c r="B377" t="s">
        <v>56</v>
      </c>
      <c r="C377" t="s">
        <v>53</v>
      </c>
      <c r="D377" t="s">
        <v>54</v>
      </c>
      <c r="E377" t="s">
        <v>55</v>
      </c>
      <c r="F377" t="s">
        <v>125</v>
      </c>
      <c r="G377">
        <v>567</v>
      </c>
      <c r="H377">
        <v>0</v>
      </c>
    </row>
    <row r="378" spans="1:8" x14ac:dyDescent="0.3">
      <c r="A378" t="s">
        <v>240</v>
      </c>
      <c r="B378" t="s">
        <v>56</v>
      </c>
      <c r="C378" t="s">
        <v>53</v>
      </c>
      <c r="D378" t="s">
        <v>54</v>
      </c>
      <c r="E378" t="s">
        <v>55</v>
      </c>
      <c r="F378" t="s">
        <v>149</v>
      </c>
      <c r="G378">
        <v>765</v>
      </c>
      <c r="H378">
        <v>0</v>
      </c>
    </row>
    <row r="379" spans="1:8" x14ac:dyDescent="0.3">
      <c r="A379" t="s">
        <v>240</v>
      </c>
      <c r="B379" t="s">
        <v>56</v>
      </c>
      <c r="C379" t="s">
        <v>53</v>
      </c>
      <c r="D379" t="s">
        <v>54</v>
      </c>
      <c r="E379" t="s">
        <v>55</v>
      </c>
      <c r="F379" t="s">
        <v>173</v>
      </c>
      <c r="G379">
        <v>3628</v>
      </c>
      <c r="H379">
        <v>0</v>
      </c>
    </row>
    <row r="380" spans="1:8" x14ac:dyDescent="0.3">
      <c r="A380" t="s">
        <v>241</v>
      </c>
      <c r="B380" t="s">
        <v>56</v>
      </c>
      <c r="C380" t="s">
        <v>53</v>
      </c>
      <c r="D380" t="s">
        <v>54</v>
      </c>
      <c r="E380" t="s">
        <v>55</v>
      </c>
      <c r="F380" t="s">
        <v>101</v>
      </c>
      <c r="G380">
        <v>567</v>
      </c>
      <c r="H380">
        <v>25</v>
      </c>
    </row>
    <row r="381" spans="1:8" x14ac:dyDescent="0.3">
      <c r="A381" t="s">
        <v>241</v>
      </c>
      <c r="B381" t="s">
        <v>56</v>
      </c>
      <c r="C381" t="s">
        <v>53</v>
      </c>
      <c r="D381" t="s">
        <v>54</v>
      </c>
      <c r="E381" t="s">
        <v>55</v>
      </c>
      <c r="F381" t="s">
        <v>125</v>
      </c>
      <c r="G381">
        <v>2534</v>
      </c>
      <c r="H381">
        <v>0</v>
      </c>
    </row>
    <row r="382" spans="1:8" x14ac:dyDescent="0.3">
      <c r="A382" t="s">
        <v>241</v>
      </c>
      <c r="B382" t="s">
        <v>56</v>
      </c>
      <c r="C382" t="s">
        <v>53</v>
      </c>
      <c r="D382" t="s">
        <v>54</v>
      </c>
      <c r="E382" t="s">
        <v>55</v>
      </c>
      <c r="F382" t="s">
        <v>149</v>
      </c>
      <c r="G382">
        <v>765</v>
      </c>
      <c r="H382">
        <v>0</v>
      </c>
    </row>
    <row r="383" spans="1:8" x14ac:dyDescent="0.3">
      <c r="A383" t="s">
        <v>241</v>
      </c>
      <c r="B383" t="s">
        <v>56</v>
      </c>
      <c r="C383" t="s">
        <v>53</v>
      </c>
      <c r="D383" t="s">
        <v>54</v>
      </c>
      <c r="E383" t="s">
        <v>55</v>
      </c>
      <c r="F383" t="s">
        <v>173</v>
      </c>
      <c r="G383">
        <v>3628</v>
      </c>
      <c r="H383">
        <v>0</v>
      </c>
    </row>
    <row r="384" spans="1:8" x14ac:dyDescent="0.3">
      <c r="A384" t="s">
        <v>242</v>
      </c>
      <c r="B384" t="s">
        <v>56</v>
      </c>
      <c r="C384" t="s">
        <v>53</v>
      </c>
      <c r="D384" t="s">
        <v>54</v>
      </c>
      <c r="E384" t="s">
        <v>55</v>
      </c>
      <c r="F384" t="s">
        <v>101</v>
      </c>
      <c r="G384">
        <v>4954</v>
      </c>
      <c r="H384">
        <v>25</v>
      </c>
    </row>
    <row r="385" spans="1:8" x14ac:dyDescent="0.3">
      <c r="A385" t="s">
        <v>242</v>
      </c>
      <c r="B385" t="s">
        <v>56</v>
      </c>
      <c r="C385" t="s">
        <v>53</v>
      </c>
      <c r="D385" t="s">
        <v>54</v>
      </c>
      <c r="E385" t="s">
        <v>55</v>
      </c>
      <c r="F385" t="s">
        <v>125</v>
      </c>
      <c r="G385">
        <v>1423</v>
      </c>
      <c r="H385">
        <v>0</v>
      </c>
    </row>
    <row r="386" spans="1:8" x14ac:dyDescent="0.3">
      <c r="A386" t="s">
        <v>242</v>
      </c>
      <c r="B386" t="s">
        <v>56</v>
      </c>
      <c r="C386" t="s">
        <v>53</v>
      </c>
      <c r="D386" t="s">
        <v>54</v>
      </c>
      <c r="E386" t="s">
        <v>55</v>
      </c>
      <c r="F386" t="s">
        <v>149</v>
      </c>
      <c r="G386">
        <v>4954</v>
      </c>
      <c r="H386">
        <v>25</v>
      </c>
    </row>
    <row r="387" spans="1:8" x14ac:dyDescent="0.3">
      <c r="A387" t="s">
        <v>242</v>
      </c>
      <c r="B387" t="s">
        <v>56</v>
      </c>
      <c r="C387" t="s">
        <v>53</v>
      </c>
      <c r="D387" t="s">
        <v>54</v>
      </c>
      <c r="E387" t="s">
        <v>55</v>
      </c>
      <c r="F387" t="s">
        <v>173</v>
      </c>
      <c r="G387">
        <v>567</v>
      </c>
      <c r="H387">
        <v>0</v>
      </c>
    </row>
    <row r="388" spans="1:8" x14ac:dyDescent="0.3">
      <c r="A388" t="s">
        <v>232</v>
      </c>
      <c r="B388" t="s">
        <v>21</v>
      </c>
      <c r="C388" t="s">
        <v>22</v>
      </c>
      <c r="D388" t="s">
        <v>23</v>
      </c>
      <c r="E388" t="s">
        <v>24</v>
      </c>
      <c r="F388" t="s">
        <v>87</v>
      </c>
      <c r="G388">
        <v>4924</v>
      </c>
      <c r="H388">
        <v>50</v>
      </c>
    </row>
    <row r="389" spans="1:8" x14ac:dyDescent="0.3">
      <c r="A389" t="s">
        <v>232</v>
      </c>
      <c r="B389" t="s">
        <v>21</v>
      </c>
      <c r="C389" t="s">
        <v>22</v>
      </c>
      <c r="D389" t="s">
        <v>23</v>
      </c>
      <c r="E389" t="s">
        <v>24</v>
      </c>
      <c r="F389" t="s">
        <v>111</v>
      </c>
      <c r="G389">
        <v>765</v>
      </c>
      <c r="H389">
        <v>100</v>
      </c>
    </row>
    <row r="390" spans="1:8" x14ac:dyDescent="0.3">
      <c r="A390" t="s">
        <v>232</v>
      </c>
      <c r="B390" t="s">
        <v>21</v>
      </c>
      <c r="C390" t="s">
        <v>22</v>
      </c>
      <c r="D390" t="s">
        <v>23</v>
      </c>
      <c r="E390" t="s">
        <v>24</v>
      </c>
      <c r="F390" t="s">
        <v>135</v>
      </c>
      <c r="G390">
        <v>2534</v>
      </c>
      <c r="H390">
        <v>90</v>
      </c>
    </row>
    <row r="391" spans="1:8" x14ac:dyDescent="0.3">
      <c r="A391" t="s">
        <v>232</v>
      </c>
      <c r="B391" t="s">
        <v>21</v>
      </c>
      <c r="C391" t="s">
        <v>22</v>
      </c>
      <c r="D391" t="s">
        <v>23</v>
      </c>
      <c r="E391" t="s">
        <v>24</v>
      </c>
      <c r="F391" t="s">
        <v>159</v>
      </c>
      <c r="G391">
        <v>567</v>
      </c>
      <c r="H391">
        <v>100</v>
      </c>
    </row>
    <row r="392" spans="1:8" x14ac:dyDescent="0.3">
      <c r="A392" t="s">
        <v>233</v>
      </c>
      <c r="B392" t="s">
        <v>21</v>
      </c>
      <c r="C392" t="s">
        <v>22</v>
      </c>
      <c r="D392" t="s">
        <v>23</v>
      </c>
      <c r="E392" t="s">
        <v>24</v>
      </c>
      <c r="F392" t="s">
        <v>87</v>
      </c>
      <c r="G392">
        <v>0</v>
      </c>
      <c r="H392">
        <v>90</v>
      </c>
    </row>
    <row r="393" spans="1:8" x14ac:dyDescent="0.3">
      <c r="A393" t="s">
        <v>233</v>
      </c>
      <c r="B393" t="s">
        <v>21</v>
      </c>
      <c r="C393" t="s">
        <v>22</v>
      </c>
      <c r="D393" t="s">
        <v>23</v>
      </c>
      <c r="E393" t="s">
        <v>24</v>
      </c>
      <c r="F393" t="s">
        <v>111</v>
      </c>
      <c r="G393">
        <v>765</v>
      </c>
      <c r="H393">
        <v>100</v>
      </c>
    </row>
    <row r="394" spans="1:8" x14ac:dyDescent="0.3">
      <c r="A394" t="s">
        <v>233</v>
      </c>
      <c r="B394" t="s">
        <v>21</v>
      </c>
      <c r="C394" t="s">
        <v>22</v>
      </c>
      <c r="D394" t="s">
        <v>23</v>
      </c>
      <c r="E394" t="s">
        <v>24</v>
      </c>
      <c r="F394" t="s">
        <v>135</v>
      </c>
      <c r="G394">
        <v>765</v>
      </c>
      <c r="H394">
        <v>100</v>
      </c>
    </row>
    <row r="395" spans="1:8" x14ac:dyDescent="0.3">
      <c r="A395" t="s">
        <v>233</v>
      </c>
      <c r="B395" t="s">
        <v>21</v>
      </c>
      <c r="C395" t="s">
        <v>22</v>
      </c>
      <c r="D395" t="s">
        <v>23</v>
      </c>
      <c r="E395" t="s">
        <v>24</v>
      </c>
      <c r="F395" t="s">
        <v>159</v>
      </c>
      <c r="G395">
        <v>4954</v>
      </c>
      <c r="H395">
        <v>100</v>
      </c>
    </row>
    <row r="396" spans="1:8" x14ac:dyDescent="0.3">
      <c r="A396" t="s">
        <v>234</v>
      </c>
      <c r="B396" t="s">
        <v>21</v>
      </c>
      <c r="C396" t="s">
        <v>22</v>
      </c>
      <c r="D396" t="s">
        <v>23</v>
      </c>
      <c r="E396" t="s">
        <v>24</v>
      </c>
      <c r="F396" t="s">
        <v>87</v>
      </c>
      <c r="G396">
        <v>567</v>
      </c>
      <c r="H396">
        <v>90</v>
      </c>
    </row>
    <row r="397" spans="1:8" x14ac:dyDescent="0.3">
      <c r="A397" t="s">
        <v>234</v>
      </c>
      <c r="B397" t="s">
        <v>21</v>
      </c>
      <c r="C397" t="s">
        <v>22</v>
      </c>
      <c r="D397" t="s">
        <v>23</v>
      </c>
      <c r="E397" t="s">
        <v>24</v>
      </c>
      <c r="F397" t="s">
        <v>111</v>
      </c>
      <c r="G397">
        <v>765</v>
      </c>
      <c r="H397">
        <v>75</v>
      </c>
    </row>
    <row r="398" spans="1:8" x14ac:dyDescent="0.3">
      <c r="A398" t="s">
        <v>234</v>
      </c>
      <c r="B398" t="s">
        <v>21</v>
      </c>
      <c r="C398" t="s">
        <v>22</v>
      </c>
      <c r="D398" t="s">
        <v>23</v>
      </c>
      <c r="E398" t="s">
        <v>24</v>
      </c>
      <c r="F398" t="s">
        <v>135</v>
      </c>
      <c r="G398">
        <v>4954</v>
      </c>
      <c r="H398">
        <v>75</v>
      </c>
    </row>
    <row r="399" spans="1:8" x14ac:dyDescent="0.3">
      <c r="A399" t="s">
        <v>234</v>
      </c>
      <c r="B399" t="s">
        <v>21</v>
      </c>
      <c r="C399" t="s">
        <v>22</v>
      </c>
      <c r="D399" t="s">
        <v>23</v>
      </c>
      <c r="E399" t="s">
        <v>24</v>
      </c>
      <c r="F399" t="s">
        <v>159</v>
      </c>
      <c r="G399">
        <v>3628</v>
      </c>
      <c r="H399">
        <v>90</v>
      </c>
    </row>
    <row r="400" spans="1:8" x14ac:dyDescent="0.3">
      <c r="A400" t="s">
        <v>235</v>
      </c>
      <c r="B400" t="s">
        <v>21</v>
      </c>
      <c r="C400" t="s">
        <v>22</v>
      </c>
      <c r="D400" t="s">
        <v>23</v>
      </c>
      <c r="E400" t="s">
        <v>24</v>
      </c>
      <c r="F400" t="s">
        <v>87</v>
      </c>
      <c r="G400">
        <v>567</v>
      </c>
      <c r="H400">
        <v>75</v>
      </c>
    </row>
    <row r="401" spans="1:8" x14ac:dyDescent="0.3">
      <c r="A401" t="s">
        <v>235</v>
      </c>
      <c r="B401" t="s">
        <v>21</v>
      </c>
      <c r="C401" t="s">
        <v>22</v>
      </c>
      <c r="D401" t="s">
        <v>23</v>
      </c>
      <c r="E401" t="s">
        <v>24</v>
      </c>
      <c r="F401" t="s">
        <v>111</v>
      </c>
      <c r="G401">
        <v>2534</v>
      </c>
      <c r="H401">
        <v>50</v>
      </c>
    </row>
    <row r="402" spans="1:8" x14ac:dyDescent="0.3">
      <c r="A402" t="s">
        <v>235</v>
      </c>
      <c r="B402" t="s">
        <v>21</v>
      </c>
      <c r="C402" t="s">
        <v>22</v>
      </c>
      <c r="D402" t="s">
        <v>23</v>
      </c>
      <c r="E402" t="s">
        <v>24</v>
      </c>
      <c r="F402" t="s">
        <v>135</v>
      </c>
      <c r="G402">
        <v>765</v>
      </c>
      <c r="H402">
        <v>50</v>
      </c>
    </row>
    <row r="403" spans="1:8" x14ac:dyDescent="0.3">
      <c r="A403" t="s">
        <v>235</v>
      </c>
      <c r="B403" t="s">
        <v>21</v>
      </c>
      <c r="C403" t="s">
        <v>22</v>
      </c>
      <c r="D403" t="s">
        <v>23</v>
      </c>
      <c r="E403" t="s">
        <v>24</v>
      </c>
      <c r="F403" t="s">
        <v>159</v>
      </c>
      <c r="G403">
        <v>1423</v>
      </c>
      <c r="H403">
        <v>90</v>
      </c>
    </row>
    <row r="404" spans="1:8" x14ac:dyDescent="0.3">
      <c r="A404" t="s">
        <v>229</v>
      </c>
      <c r="B404" t="s">
        <v>21</v>
      </c>
      <c r="C404" t="s">
        <v>22</v>
      </c>
      <c r="D404" t="s">
        <v>23</v>
      </c>
      <c r="E404" t="s">
        <v>24</v>
      </c>
      <c r="F404" t="s">
        <v>87</v>
      </c>
      <c r="G404">
        <v>0</v>
      </c>
      <c r="H404">
        <v>50</v>
      </c>
    </row>
    <row r="405" spans="1:8" x14ac:dyDescent="0.3">
      <c r="A405" t="s">
        <v>229</v>
      </c>
      <c r="B405" t="s">
        <v>21</v>
      </c>
      <c r="C405" t="s">
        <v>22</v>
      </c>
      <c r="D405" t="s">
        <v>23</v>
      </c>
      <c r="E405" t="s">
        <v>24</v>
      </c>
      <c r="F405" t="s">
        <v>111</v>
      </c>
      <c r="G405">
        <v>1423</v>
      </c>
      <c r="H405">
        <v>75</v>
      </c>
    </row>
    <row r="406" spans="1:8" x14ac:dyDescent="0.3">
      <c r="A406" t="s">
        <v>229</v>
      </c>
      <c r="B406" t="s">
        <v>21</v>
      </c>
      <c r="C406" t="s">
        <v>22</v>
      </c>
      <c r="D406" t="s">
        <v>23</v>
      </c>
      <c r="E406" t="s">
        <v>24</v>
      </c>
      <c r="F406" t="s">
        <v>135</v>
      </c>
      <c r="G406">
        <v>2743</v>
      </c>
      <c r="H406">
        <v>90</v>
      </c>
    </row>
    <row r="407" spans="1:8" x14ac:dyDescent="0.3">
      <c r="A407" t="s">
        <v>229</v>
      </c>
      <c r="B407" t="s">
        <v>21</v>
      </c>
      <c r="C407" t="s">
        <v>22</v>
      </c>
      <c r="D407" t="s">
        <v>23</v>
      </c>
      <c r="E407" t="s">
        <v>24</v>
      </c>
      <c r="F407" t="s">
        <v>159</v>
      </c>
      <c r="G407">
        <v>2743</v>
      </c>
      <c r="H407">
        <v>90</v>
      </c>
    </row>
    <row r="408" spans="1:8" x14ac:dyDescent="0.3">
      <c r="A408" t="s">
        <v>236</v>
      </c>
      <c r="B408" t="s">
        <v>21</v>
      </c>
      <c r="C408" t="s">
        <v>22</v>
      </c>
      <c r="D408" t="s">
        <v>23</v>
      </c>
      <c r="E408" t="s">
        <v>24</v>
      </c>
      <c r="F408" t="s">
        <v>87</v>
      </c>
      <c r="G408">
        <v>765</v>
      </c>
      <c r="H408">
        <v>75</v>
      </c>
    </row>
    <row r="409" spans="1:8" x14ac:dyDescent="0.3">
      <c r="A409" t="s">
        <v>236</v>
      </c>
      <c r="B409" t="s">
        <v>21</v>
      </c>
      <c r="C409" t="s">
        <v>22</v>
      </c>
      <c r="D409" t="s">
        <v>23</v>
      </c>
      <c r="E409" t="s">
        <v>24</v>
      </c>
      <c r="F409" t="s">
        <v>111</v>
      </c>
      <c r="G409">
        <v>2743</v>
      </c>
      <c r="H409">
        <v>50</v>
      </c>
    </row>
    <row r="410" spans="1:8" x14ac:dyDescent="0.3">
      <c r="A410" t="s">
        <v>236</v>
      </c>
      <c r="B410" t="s">
        <v>21</v>
      </c>
      <c r="C410" t="s">
        <v>22</v>
      </c>
      <c r="D410" t="s">
        <v>23</v>
      </c>
      <c r="E410" t="s">
        <v>24</v>
      </c>
      <c r="F410" t="s">
        <v>135</v>
      </c>
      <c r="G410">
        <v>765</v>
      </c>
      <c r="H410">
        <v>50</v>
      </c>
    </row>
    <row r="411" spans="1:8" x14ac:dyDescent="0.3">
      <c r="A411" t="s">
        <v>236</v>
      </c>
      <c r="B411" t="s">
        <v>21</v>
      </c>
      <c r="C411" t="s">
        <v>22</v>
      </c>
      <c r="D411" t="s">
        <v>23</v>
      </c>
      <c r="E411" t="s">
        <v>24</v>
      </c>
      <c r="F411" t="s">
        <v>159</v>
      </c>
      <c r="G411">
        <v>0</v>
      </c>
      <c r="H411">
        <v>75</v>
      </c>
    </row>
    <row r="412" spans="1:8" x14ac:dyDescent="0.3">
      <c r="A412" t="s">
        <v>237</v>
      </c>
      <c r="B412" t="s">
        <v>21</v>
      </c>
      <c r="C412" t="s">
        <v>22</v>
      </c>
      <c r="D412" t="s">
        <v>23</v>
      </c>
      <c r="E412" t="s">
        <v>24</v>
      </c>
      <c r="F412" t="s">
        <v>87</v>
      </c>
      <c r="G412">
        <v>765</v>
      </c>
      <c r="H412">
        <v>50</v>
      </c>
    </row>
    <row r="413" spans="1:8" x14ac:dyDescent="0.3">
      <c r="A413" t="s">
        <v>237</v>
      </c>
      <c r="B413" t="s">
        <v>21</v>
      </c>
      <c r="C413" t="s">
        <v>22</v>
      </c>
      <c r="D413" t="s">
        <v>23</v>
      </c>
      <c r="E413" t="s">
        <v>24</v>
      </c>
      <c r="F413" t="s">
        <v>111</v>
      </c>
      <c r="G413">
        <v>765</v>
      </c>
      <c r="H413">
        <v>50</v>
      </c>
    </row>
    <row r="414" spans="1:8" x14ac:dyDescent="0.3">
      <c r="A414" t="s">
        <v>237</v>
      </c>
      <c r="B414" t="s">
        <v>21</v>
      </c>
      <c r="C414" t="s">
        <v>22</v>
      </c>
      <c r="D414" t="s">
        <v>23</v>
      </c>
      <c r="E414" t="s">
        <v>24</v>
      </c>
      <c r="F414" t="s">
        <v>135</v>
      </c>
      <c r="G414">
        <v>567</v>
      </c>
      <c r="H414">
        <v>75</v>
      </c>
    </row>
    <row r="415" spans="1:8" x14ac:dyDescent="0.3">
      <c r="A415" t="s">
        <v>237</v>
      </c>
      <c r="B415" t="s">
        <v>21</v>
      </c>
      <c r="C415" t="s">
        <v>22</v>
      </c>
      <c r="D415" t="s">
        <v>23</v>
      </c>
      <c r="E415" t="s">
        <v>24</v>
      </c>
      <c r="F415" t="s">
        <v>159</v>
      </c>
      <c r="G415">
        <v>0</v>
      </c>
      <c r="H415">
        <v>50</v>
      </c>
    </row>
    <row r="416" spans="1:8" x14ac:dyDescent="0.3">
      <c r="A416" t="s">
        <v>238</v>
      </c>
      <c r="B416" t="s">
        <v>21</v>
      </c>
      <c r="C416" t="s">
        <v>22</v>
      </c>
      <c r="D416" t="s">
        <v>23</v>
      </c>
      <c r="E416" t="s">
        <v>24</v>
      </c>
      <c r="F416" t="s">
        <v>87</v>
      </c>
      <c r="G416">
        <v>765</v>
      </c>
      <c r="H416">
        <v>50</v>
      </c>
    </row>
    <row r="417" spans="1:8" x14ac:dyDescent="0.3">
      <c r="A417" t="s">
        <v>238</v>
      </c>
      <c r="B417" t="s">
        <v>21</v>
      </c>
      <c r="C417" t="s">
        <v>22</v>
      </c>
      <c r="D417" t="s">
        <v>23</v>
      </c>
      <c r="E417" t="s">
        <v>24</v>
      </c>
      <c r="F417" t="s">
        <v>111</v>
      </c>
      <c r="G417">
        <v>567</v>
      </c>
      <c r="H417">
        <v>50</v>
      </c>
    </row>
    <row r="418" spans="1:8" x14ac:dyDescent="0.3">
      <c r="A418" t="s">
        <v>238</v>
      </c>
      <c r="B418" t="s">
        <v>21</v>
      </c>
      <c r="C418" t="s">
        <v>22</v>
      </c>
      <c r="D418" t="s">
        <v>23</v>
      </c>
      <c r="E418" t="s">
        <v>24</v>
      </c>
      <c r="F418" t="s">
        <v>135</v>
      </c>
      <c r="G418">
        <v>3628</v>
      </c>
      <c r="H418">
        <v>50</v>
      </c>
    </row>
    <row r="419" spans="1:8" x14ac:dyDescent="0.3">
      <c r="A419" t="s">
        <v>238</v>
      </c>
      <c r="B419" t="s">
        <v>21</v>
      </c>
      <c r="C419" t="s">
        <v>22</v>
      </c>
      <c r="D419" t="s">
        <v>23</v>
      </c>
      <c r="E419" t="s">
        <v>24</v>
      </c>
      <c r="F419" t="s">
        <v>159</v>
      </c>
      <c r="G419">
        <v>1423</v>
      </c>
      <c r="H419">
        <v>50</v>
      </c>
    </row>
    <row r="420" spans="1:8" x14ac:dyDescent="0.3">
      <c r="A420" t="s">
        <v>239</v>
      </c>
      <c r="B420" t="s">
        <v>21</v>
      </c>
      <c r="C420" t="s">
        <v>22</v>
      </c>
      <c r="D420" t="s">
        <v>23</v>
      </c>
      <c r="E420" t="s">
        <v>24</v>
      </c>
      <c r="F420" t="s">
        <v>87</v>
      </c>
      <c r="G420">
        <v>765</v>
      </c>
      <c r="H420">
        <v>25</v>
      </c>
    </row>
    <row r="421" spans="1:8" x14ac:dyDescent="0.3">
      <c r="A421" t="s">
        <v>239</v>
      </c>
      <c r="B421" t="s">
        <v>21</v>
      </c>
      <c r="C421" t="s">
        <v>22</v>
      </c>
      <c r="D421" t="s">
        <v>23</v>
      </c>
      <c r="E421" t="s">
        <v>24</v>
      </c>
      <c r="F421" t="s">
        <v>111</v>
      </c>
      <c r="G421">
        <v>765</v>
      </c>
      <c r="H421">
        <v>25</v>
      </c>
    </row>
    <row r="422" spans="1:8" x14ac:dyDescent="0.3">
      <c r="A422" t="s">
        <v>239</v>
      </c>
      <c r="B422" t="s">
        <v>21</v>
      </c>
      <c r="C422" t="s">
        <v>22</v>
      </c>
      <c r="D422" t="s">
        <v>23</v>
      </c>
      <c r="E422" t="s">
        <v>24</v>
      </c>
      <c r="F422" t="s">
        <v>135</v>
      </c>
      <c r="G422">
        <v>765</v>
      </c>
      <c r="H422">
        <v>50</v>
      </c>
    </row>
    <row r="423" spans="1:8" x14ac:dyDescent="0.3">
      <c r="A423" t="s">
        <v>239</v>
      </c>
      <c r="B423" t="s">
        <v>21</v>
      </c>
      <c r="C423" t="s">
        <v>22</v>
      </c>
      <c r="D423" t="s">
        <v>23</v>
      </c>
      <c r="E423" t="s">
        <v>24</v>
      </c>
      <c r="F423" t="s">
        <v>159</v>
      </c>
      <c r="G423">
        <v>1423</v>
      </c>
      <c r="H423">
        <v>50</v>
      </c>
    </row>
    <row r="424" spans="1:8" x14ac:dyDescent="0.3">
      <c r="A424" t="s">
        <v>240</v>
      </c>
      <c r="B424" t="s">
        <v>21</v>
      </c>
      <c r="C424" t="s">
        <v>22</v>
      </c>
      <c r="D424" t="s">
        <v>23</v>
      </c>
      <c r="E424" t="s">
        <v>24</v>
      </c>
      <c r="F424" t="s">
        <v>87</v>
      </c>
      <c r="G424">
        <v>765</v>
      </c>
      <c r="H424">
        <v>0</v>
      </c>
    </row>
    <row r="425" spans="1:8" x14ac:dyDescent="0.3">
      <c r="A425" t="s">
        <v>240</v>
      </c>
      <c r="B425" t="s">
        <v>21</v>
      </c>
      <c r="C425" t="s">
        <v>22</v>
      </c>
      <c r="D425" t="s">
        <v>23</v>
      </c>
      <c r="E425" t="s">
        <v>24</v>
      </c>
      <c r="F425" t="s">
        <v>111</v>
      </c>
      <c r="G425">
        <v>4954</v>
      </c>
      <c r="H425">
        <v>50</v>
      </c>
    </row>
    <row r="426" spans="1:8" x14ac:dyDescent="0.3">
      <c r="A426" t="s">
        <v>240</v>
      </c>
      <c r="B426" t="s">
        <v>21</v>
      </c>
      <c r="C426" t="s">
        <v>22</v>
      </c>
      <c r="D426" t="s">
        <v>23</v>
      </c>
      <c r="E426" t="s">
        <v>24</v>
      </c>
      <c r="F426" t="s">
        <v>135</v>
      </c>
      <c r="G426">
        <v>0</v>
      </c>
      <c r="H426">
        <v>25</v>
      </c>
    </row>
    <row r="427" spans="1:8" x14ac:dyDescent="0.3">
      <c r="A427" t="s">
        <v>240</v>
      </c>
      <c r="B427" t="s">
        <v>21</v>
      </c>
      <c r="C427" t="s">
        <v>22</v>
      </c>
      <c r="D427" t="s">
        <v>23</v>
      </c>
      <c r="E427" t="s">
        <v>24</v>
      </c>
      <c r="F427" t="s">
        <v>159</v>
      </c>
      <c r="G427">
        <v>765</v>
      </c>
      <c r="H427">
        <v>50</v>
      </c>
    </row>
    <row r="428" spans="1:8" x14ac:dyDescent="0.3">
      <c r="A428" t="s">
        <v>241</v>
      </c>
      <c r="B428" t="s">
        <v>21</v>
      </c>
      <c r="C428" t="s">
        <v>22</v>
      </c>
      <c r="D428" t="s">
        <v>23</v>
      </c>
      <c r="E428" t="s">
        <v>24</v>
      </c>
      <c r="F428" t="s">
        <v>87</v>
      </c>
      <c r="G428">
        <v>765</v>
      </c>
      <c r="H428">
        <v>0</v>
      </c>
    </row>
    <row r="429" spans="1:8" x14ac:dyDescent="0.3">
      <c r="A429" t="s">
        <v>241</v>
      </c>
      <c r="B429" t="s">
        <v>21</v>
      </c>
      <c r="C429" t="s">
        <v>22</v>
      </c>
      <c r="D429" t="s">
        <v>23</v>
      </c>
      <c r="E429" t="s">
        <v>24</v>
      </c>
      <c r="F429" t="s">
        <v>111</v>
      </c>
      <c r="G429">
        <v>0</v>
      </c>
      <c r="H429">
        <v>0</v>
      </c>
    </row>
    <row r="430" spans="1:8" x14ac:dyDescent="0.3">
      <c r="A430" t="s">
        <v>241</v>
      </c>
      <c r="B430" t="s">
        <v>21</v>
      </c>
      <c r="C430" t="s">
        <v>22</v>
      </c>
      <c r="D430" t="s">
        <v>23</v>
      </c>
      <c r="E430" t="s">
        <v>24</v>
      </c>
      <c r="F430" t="s">
        <v>135</v>
      </c>
      <c r="G430">
        <v>765</v>
      </c>
      <c r="H430">
        <v>50</v>
      </c>
    </row>
    <row r="431" spans="1:8" x14ac:dyDescent="0.3">
      <c r="A431" t="s">
        <v>241</v>
      </c>
      <c r="B431" t="s">
        <v>21</v>
      </c>
      <c r="C431" t="s">
        <v>22</v>
      </c>
      <c r="D431" t="s">
        <v>23</v>
      </c>
      <c r="E431" t="s">
        <v>24</v>
      </c>
      <c r="F431" t="s">
        <v>159</v>
      </c>
      <c r="G431">
        <v>2743</v>
      </c>
      <c r="H431">
        <v>0</v>
      </c>
    </row>
    <row r="432" spans="1:8" x14ac:dyDescent="0.3">
      <c r="A432" t="s">
        <v>242</v>
      </c>
      <c r="B432" t="s">
        <v>21</v>
      </c>
      <c r="C432" t="s">
        <v>22</v>
      </c>
      <c r="D432" t="s">
        <v>23</v>
      </c>
      <c r="E432" t="s">
        <v>24</v>
      </c>
      <c r="F432" t="s">
        <v>87</v>
      </c>
      <c r="G432">
        <v>765</v>
      </c>
      <c r="H432">
        <v>0</v>
      </c>
    </row>
    <row r="433" spans="1:8" x14ac:dyDescent="0.3">
      <c r="A433" t="s">
        <v>242</v>
      </c>
      <c r="B433" t="s">
        <v>21</v>
      </c>
      <c r="C433" t="s">
        <v>22</v>
      </c>
      <c r="D433" t="s">
        <v>23</v>
      </c>
      <c r="E433" t="s">
        <v>24</v>
      </c>
      <c r="F433" t="s">
        <v>111</v>
      </c>
      <c r="G433">
        <v>567</v>
      </c>
      <c r="H433">
        <v>25</v>
      </c>
    </row>
    <row r="434" spans="1:8" x14ac:dyDescent="0.3">
      <c r="A434" t="s">
        <v>242</v>
      </c>
      <c r="B434" t="s">
        <v>21</v>
      </c>
      <c r="C434" t="s">
        <v>22</v>
      </c>
      <c r="D434" t="s">
        <v>23</v>
      </c>
      <c r="E434" t="s">
        <v>24</v>
      </c>
      <c r="F434" t="s">
        <v>135</v>
      </c>
      <c r="G434">
        <v>4954</v>
      </c>
      <c r="H434">
        <v>50</v>
      </c>
    </row>
    <row r="435" spans="1:8" x14ac:dyDescent="0.3">
      <c r="A435" t="s">
        <v>242</v>
      </c>
      <c r="B435" t="s">
        <v>21</v>
      </c>
      <c r="C435" t="s">
        <v>22</v>
      </c>
      <c r="D435" t="s">
        <v>23</v>
      </c>
      <c r="E435" t="s">
        <v>24</v>
      </c>
      <c r="F435" t="s">
        <v>159</v>
      </c>
      <c r="G435">
        <v>4954</v>
      </c>
      <c r="H435">
        <v>0</v>
      </c>
    </row>
    <row r="436" spans="1:8" x14ac:dyDescent="0.3">
      <c r="A436" t="s">
        <v>232</v>
      </c>
      <c r="B436" t="s">
        <v>42</v>
      </c>
      <c r="C436" t="s">
        <v>35</v>
      </c>
      <c r="D436" t="s">
        <v>43</v>
      </c>
      <c r="E436" t="s">
        <v>44</v>
      </c>
      <c r="F436" t="s">
        <v>96</v>
      </c>
      <c r="G436">
        <v>1423</v>
      </c>
      <c r="H436">
        <v>100</v>
      </c>
    </row>
    <row r="437" spans="1:8" x14ac:dyDescent="0.3">
      <c r="A437" t="s">
        <v>232</v>
      </c>
      <c r="B437" t="s">
        <v>42</v>
      </c>
      <c r="C437" t="s">
        <v>35</v>
      </c>
      <c r="D437" t="s">
        <v>43</v>
      </c>
      <c r="E437" t="s">
        <v>44</v>
      </c>
      <c r="F437" t="s">
        <v>120</v>
      </c>
      <c r="G437">
        <v>4924</v>
      </c>
      <c r="H437">
        <v>90</v>
      </c>
    </row>
    <row r="438" spans="1:8" x14ac:dyDescent="0.3">
      <c r="A438" t="s">
        <v>232</v>
      </c>
      <c r="B438" t="s">
        <v>42</v>
      </c>
      <c r="C438" t="s">
        <v>35</v>
      </c>
      <c r="D438" t="s">
        <v>43</v>
      </c>
      <c r="E438" t="s">
        <v>44</v>
      </c>
      <c r="F438" t="s">
        <v>144</v>
      </c>
      <c r="G438">
        <v>765</v>
      </c>
      <c r="H438">
        <v>100</v>
      </c>
    </row>
    <row r="439" spans="1:8" x14ac:dyDescent="0.3">
      <c r="A439" t="s">
        <v>232</v>
      </c>
      <c r="B439" t="s">
        <v>42</v>
      </c>
      <c r="C439" t="s">
        <v>35</v>
      </c>
      <c r="D439" t="s">
        <v>43</v>
      </c>
      <c r="E439" t="s">
        <v>44</v>
      </c>
      <c r="F439" t="s">
        <v>168</v>
      </c>
      <c r="G439">
        <v>0</v>
      </c>
      <c r="H439">
        <v>90</v>
      </c>
    </row>
    <row r="440" spans="1:8" x14ac:dyDescent="0.3">
      <c r="A440" t="s">
        <v>233</v>
      </c>
      <c r="B440" t="s">
        <v>42</v>
      </c>
      <c r="C440" t="s">
        <v>35</v>
      </c>
      <c r="D440" t="s">
        <v>43</v>
      </c>
      <c r="E440" t="s">
        <v>44</v>
      </c>
      <c r="F440" t="s">
        <v>96</v>
      </c>
      <c r="G440">
        <v>1423</v>
      </c>
      <c r="H440">
        <v>100</v>
      </c>
    </row>
    <row r="441" spans="1:8" x14ac:dyDescent="0.3">
      <c r="A441" t="s">
        <v>233</v>
      </c>
      <c r="B441" t="s">
        <v>42</v>
      </c>
      <c r="C441" t="s">
        <v>35</v>
      </c>
      <c r="D441" t="s">
        <v>43</v>
      </c>
      <c r="E441" t="s">
        <v>44</v>
      </c>
      <c r="F441" t="s">
        <v>120</v>
      </c>
      <c r="G441">
        <v>4954</v>
      </c>
      <c r="H441">
        <v>90</v>
      </c>
    </row>
    <row r="442" spans="1:8" x14ac:dyDescent="0.3">
      <c r="A442" t="s">
        <v>233</v>
      </c>
      <c r="B442" t="s">
        <v>42</v>
      </c>
      <c r="C442" t="s">
        <v>35</v>
      </c>
      <c r="D442" t="s">
        <v>43</v>
      </c>
      <c r="E442" t="s">
        <v>44</v>
      </c>
      <c r="F442" t="s">
        <v>144</v>
      </c>
      <c r="G442">
        <v>2345</v>
      </c>
      <c r="H442">
        <v>90</v>
      </c>
    </row>
    <row r="443" spans="1:8" x14ac:dyDescent="0.3">
      <c r="A443" t="s">
        <v>233</v>
      </c>
      <c r="B443" t="s">
        <v>42</v>
      </c>
      <c r="C443" t="s">
        <v>35</v>
      </c>
      <c r="D443" t="s">
        <v>43</v>
      </c>
      <c r="E443" t="s">
        <v>44</v>
      </c>
      <c r="F443" t="s">
        <v>168</v>
      </c>
      <c r="G443">
        <v>765</v>
      </c>
      <c r="H443">
        <v>100</v>
      </c>
    </row>
    <row r="444" spans="1:8" x14ac:dyDescent="0.3">
      <c r="A444" t="s">
        <v>234</v>
      </c>
      <c r="B444" t="s">
        <v>42</v>
      </c>
      <c r="C444" t="s">
        <v>35</v>
      </c>
      <c r="D444" t="s">
        <v>43</v>
      </c>
      <c r="E444" t="s">
        <v>44</v>
      </c>
      <c r="F444" t="s">
        <v>96</v>
      </c>
      <c r="G444">
        <v>0</v>
      </c>
      <c r="H444">
        <v>75</v>
      </c>
    </row>
    <row r="445" spans="1:8" x14ac:dyDescent="0.3">
      <c r="A445" t="s">
        <v>234</v>
      </c>
      <c r="B445" t="s">
        <v>42</v>
      </c>
      <c r="C445" t="s">
        <v>35</v>
      </c>
      <c r="D445" t="s">
        <v>43</v>
      </c>
      <c r="E445" t="s">
        <v>44</v>
      </c>
      <c r="F445" t="s">
        <v>120</v>
      </c>
      <c r="G445">
        <v>1423</v>
      </c>
      <c r="H445">
        <v>75</v>
      </c>
    </row>
    <row r="446" spans="1:8" x14ac:dyDescent="0.3">
      <c r="A446" t="s">
        <v>234</v>
      </c>
      <c r="B446" t="s">
        <v>42</v>
      </c>
      <c r="C446" t="s">
        <v>35</v>
      </c>
      <c r="D446" t="s">
        <v>43</v>
      </c>
      <c r="E446" t="s">
        <v>44</v>
      </c>
      <c r="F446" t="s">
        <v>144</v>
      </c>
      <c r="G446">
        <v>4924</v>
      </c>
      <c r="H446">
        <v>90</v>
      </c>
    </row>
    <row r="447" spans="1:8" x14ac:dyDescent="0.3">
      <c r="A447" t="s">
        <v>234</v>
      </c>
      <c r="B447" t="s">
        <v>42</v>
      </c>
      <c r="C447" t="s">
        <v>35</v>
      </c>
      <c r="D447" t="s">
        <v>43</v>
      </c>
      <c r="E447" t="s">
        <v>44</v>
      </c>
      <c r="F447" t="s">
        <v>168</v>
      </c>
      <c r="G447">
        <v>4954</v>
      </c>
      <c r="H447">
        <v>90</v>
      </c>
    </row>
    <row r="448" spans="1:8" x14ac:dyDescent="0.3">
      <c r="A448" t="s">
        <v>235</v>
      </c>
      <c r="B448" t="s">
        <v>42</v>
      </c>
      <c r="C448" t="s">
        <v>35</v>
      </c>
      <c r="D448" t="s">
        <v>43</v>
      </c>
      <c r="E448" t="s">
        <v>44</v>
      </c>
      <c r="F448" t="s">
        <v>96</v>
      </c>
      <c r="G448">
        <v>3628</v>
      </c>
      <c r="H448">
        <v>90</v>
      </c>
    </row>
    <row r="449" spans="1:8" x14ac:dyDescent="0.3">
      <c r="A449" t="s">
        <v>235</v>
      </c>
      <c r="B449" t="s">
        <v>42</v>
      </c>
      <c r="C449" t="s">
        <v>35</v>
      </c>
      <c r="D449" t="s">
        <v>43</v>
      </c>
      <c r="E449" t="s">
        <v>44</v>
      </c>
      <c r="F449" t="s">
        <v>120</v>
      </c>
      <c r="G449">
        <v>765</v>
      </c>
      <c r="H449">
        <v>90</v>
      </c>
    </row>
    <row r="450" spans="1:8" x14ac:dyDescent="0.3">
      <c r="A450" t="s">
        <v>235</v>
      </c>
      <c r="B450" t="s">
        <v>42</v>
      </c>
      <c r="C450" t="s">
        <v>35</v>
      </c>
      <c r="D450" t="s">
        <v>43</v>
      </c>
      <c r="E450" t="s">
        <v>44</v>
      </c>
      <c r="F450" t="s">
        <v>144</v>
      </c>
      <c r="G450">
        <v>765</v>
      </c>
      <c r="H450">
        <v>90</v>
      </c>
    </row>
    <row r="451" spans="1:8" x14ac:dyDescent="0.3">
      <c r="A451" t="s">
        <v>235</v>
      </c>
      <c r="B451" t="s">
        <v>42</v>
      </c>
      <c r="C451" t="s">
        <v>35</v>
      </c>
      <c r="D451" t="s">
        <v>43</v>
      </c>
      <c r="E451" t="s">
        <v>44</v>
      </c>
      <c r="F451" t="s">
        <v>168</v>
      </c>
      <c r="G451">
        <v>765</v>
      </c>
      <c r="H451">
        <v>75</v>
      </c>
    </row>
    <row r="452" spans="1:8" x14ac:dyDescent="0.3">
      <c r="A452" t="s">
        <v>229</v>
      </c>
      <c r="B452" t="s">
        <v>42</v>
      </c>
      <c r="C452" t="s">
        <v>35</v>
      </c>
      <c r="D452" t="s">
        <v>43</v>
      </c>
      <c r="E452" t="s">
        <v>44</v>
      </c>
      <c r="F452" t="s">
        <v>96</v>
      </c>
      <c r="G452">
        <v>2743</v>
      </c>
      <c r="H452">
        <v>50</v>
      </c>
    </row>
    <row r="453" spans="1:8" x14ac:dyDescent="0.3">
      <c r="A453" t="s">
        <v>229</v>
      </c>
      <c r="B453" t="s">
        <v>42</v>
      </c>
      <c r="C453" t="s">
        <v>35</v>
      </c>
      <c r="D453" t="s">
        <v>43</v>
      </c>
      <c r="E453" t="s">
        <v>44</v>
      </c>
      <c r="F453" t="s">
        <v>120</v>
      </c>
      <c r="G453">
        <v>2345</v>
      </c>
      <c r="H453">
        <v>50</v>
      </c>
    </row>
    <row r="454" spans="1:8" x14ac:dyDescent="0.3">
      <c r="A454" t="s">
        <v>229</v>
      </c>
      <c r="B454" t="s">
        <v>42</v>
      </c>
      <c r="C454" t="s">
        <v>35</v>
      </c>
      <c r="D454" t="s">
        <v>43</v>
      </c>
      <c r="E454" t="s">
        <v>44</v>
      </c>
      <c r="F454" t="s">
        <v>144</v>
      </c>
      <c r="G454">
        <v>2743</v>
      </c>
      <c r="H454">
        <v>50</v>
      </c>
    </row>
    <row r="455" spans="1:8" x14ac:dyDescent="0.3">
      <c r="A455" t="s">
        <v>229</v>
      </c>
      <c r="B455" t="s">
        <v>42</v>
      </c>
      <c r="C455" t="s">
        <v>35</v>
      </c>
      <c r="D455" t="s">
        <v>43</v>
      </c>
      <c r="E455" t="s">
        <v>44</v>
      </c>
      <c r="F455" t="s">
        <v>168</v>
      </c>
      <c r="G455">
        <v>765</v>
      </c>
      <c r="H455">
        <v>50</v>
      </c>
    </row>
    <row r="456" spans="1:8" x14ac:dyDescent="0.3">
      <c r="A456" t="s">
        <v>236</v>
      </c>
      <c r="B456" t="s">
        <v>42</v>
      </c>
      <c r="C456" t="s">
        <v>35</v>
      </c>
      <c r="D456" t="s">
        <v>43</v>
      </c>
      <c r="E456" t="s">
        <v>44</v>
      </c>
      <c r="F456" t="s">
        <v>96</v>
      </c>
      <c r="G456">
        <v>567</v>
      </c>
      <c r="H456">
        <v>75</v>
      </c>
    </row>
    <row r="457" spans="1:8" x14ac:dyDescent="0.3">
      <c r="A457" t="s">
        <v>236</v>
      </c>
      <c r="B457" t="s">
        <v>42</v>
      </c>
      <c r="C457" t="s">
        <v>35</v>
      </c>
      <c r="D457" t="s">
        <v>43</v>
      </c>
      <c r="E457" t="s">
        <v>44</v>
      </c>
      <c r="F457" t="s">
        <v>120</v>
      </c>
      <c r="G457">
        <v>2534</v>
      </c>
      <c r="H457">
        <v>75</v>
      </c>
    </row>
    <row r="458" spans="1:8" x14ac:dyDescent="0.3">
      <c r="A458" t="s">
        <v>236</v>
      </c>
      <c r="B458" t="s">
        <v>42</v>
      </c>
      <c r="C458" t="s">
        <v>35</v>
      </c>
      <c r="D458" t="s">
        <v>43</v>
      </c>
      <c r="E458" t="s">
        <v>44</v>
      </c>
      <c r="F458" t="s">
        <v>144</v>
      </c>
      <c r="G458">
        <v>765</v>
      </c>
      <c r="H458">
        <v>25</v>
      </c>
    </row>
    <row r="459" spans="1:8" x14ac:dyDescent="0.3">
      <c r="A459" t="s">
        <v>236</v>
      </c>
      <c r="B459" t="s">
        <v>42</v>
      </c>
      <c r="C459" t="s">
        <v>35</v>
      </c>
      <c r="D459" t="s">
        <v>43</v>
      </c>
      <c r="E459" t="s">
        <v>44</v>
      </c>
      <c r="F459" t="s">
        <v>168</v>
      </c>
      <c r="G459">
        <v>1423</v>
      </c>
      <c r="H459">
        <v>25</v>
      </c>
    </row>
    <row r="460" spans="1:8" x14ac:dyDescent="0.3">
      <c r="A460" t="s">
        <v>237</v>
      </c>
      <c r="B460" t="s">
        <v>42</v>
      </c>
      <c r="C460" t="s">
        <v>35</v>
      </c>
      <c r="D460" t="s">
        <v>43</v>
      </c>
      <c r="E460" t="s">
        <v>44</v>
      </c>
      <c r="F460" t="s">
        <v>96</v>
      </c>
      <c r="G460">
        <v>765</v>
      </c>
      <c r="H460">
        <v>50</v>
      </c>
    </row>
    <row r="461" spans="1:8" x14ac:dyDescent="0.3">
      <c r="A461" t="s">
        <v>237</v>
      </c>
      <c r="B461" t="s">
        <v>42</v>
      </c>
      <c r="C461" t="s">
        <v>35</v>
      </c>
      <c r="D461" t="s">
        <v>43</v>
      </c>
      <c r="E461" t="s">
        <v>44</v>
      </c>
      <c r="F461" t="s">
        <v>120</v>
      </c>
      <c r="G461">
        <v>0</v>
      </c>
      <c r="H461">
        <v>50</v>
      </c>
    </row>
    <row r="462" spans="1:8" x14ac:dyDescent="0.3">
      <c r="A462" t="s">
        <v>237</v>
      </c>
      <c r="B462" t="s">
        <v>42</v>
      </c>
      <c r="C462" t="s">
        <v>35</v>
      </c>
      <c r="D462" t="s">
        <v>43</v>
      </c>
      <c r="E462" t="s">
        <v>44</v>
      </c>
      <c r="F462" t="s">
        <v>144</v>
      </c>
      <c r="G462">
        <v>3628</v>
      </c>
      <c r="H462">
        <v>25</v>
      </c>
    </row>
    <row r="463" spans="1:8" x14ac:dyDescent="0.3">
      <c r="A463" t="s">
        <v>237</v>
      </c>
      <c r="B463" t="s">
        <v>42</v>
      </c>
      <c r="C463" t="s">
        <v>35</v>
      </c>
      <c r="D463" t="s">
        <v>43</v>
      </c>
      <c r="E463" t="s">
        <v>44</v>
      </c>
      <c r="F463" t="s">
        <v>168</v>
      </c>
      <c r="G463">
        <v>0</v>
      </c>
      <c r="H463">
        <v>75</v>
      </c>
    </row>
    <row r="464" spans="1:8" x14ac:dyDescent="0.3">
      <c r="A464" t="s">
        <v>238</v>
      </c>
      <c r="B464" t="s">
        <v>42</v>
      </c>
      <c r="C464" t="s">
        <v>35</v>
      </c>
      <c r="D464" t="s">
        <v>43</v>
      </c>
      <c r="E464" t="s">
        <v>44</v>
      </c>
      <c r="F464" t="s">
        <v>96</v>
      </c>
      <c r="G464">
        <v>765</v>
      </c>
      <c r="H464">
        <v>0</v>
      </c>
    </row>
    <row r="465" spans="1:8" x14ac:dyDescent="0.3">
      <c r="A465" t="s">
        <v>238</v>
      </c>
      <c r="B465" t="s">
        <v>42</v>
      </c>
      <c r="C465" t="s">
        <v>35</v>
      </c>
      <c r="D465" t="s">
        <v>43</v>
      </c>
      <c r="E465" t="s">
        <v>44</v>
      </c>
      <c r="F465" t="s">
        <v>120</v>
      </c>
      <c r="G465">
        <v>765</v>
      </c>
      <c r="H465">
        <v>25</v>
      </c>
    </row>
    <row r="466" spans="1:8" x14ac:dyDescent="0.3">
      <c r="A466" t="s">
        <v>238</v>
      </c>
      <c r="B466" t="s">
        <v>42</v>
      </c>
      <c r="C466" t="s">
        <v>35</v>
      </c>
      <c r="D466" t="s">
        <v>43</v>
      </c>
      <c r="E466" t="s">
        <v>44</v>
      </c>
      <c r="F466" t="s">
        <v>144</v>
      </c>
      <c r="G466">
        <v>2345</v>
      </c>
      <c r="H466">
        <v>0</v>
      </c>
    </row>
    <row r="467" spans="1:8" x14ac:dyDescent="0.3">
      <c r="A467" t="s">
        <v>238</v>
      </c>
      <c r="B467" t="s">
        <v>42</v>
      </c>
      <c r="C467" t="s">
        <v>35</v>
      </c>
      <c r="D467" t="s">
        <v>43</v>
      </c>
      <c r="E467" t="s">
        <v>44</v>
      </c>
      <c r="F467" t="s">
        <v>168</v>
      </c>
      <c r="G467">
        <v>4954</v>
      </c>
      <c r="H467">
        <v>25</v>
      </c>
    </row>
    <row r="468" spans="1:8" x14ac:dyDescent="0.3">
      <c r="A468" t="s">
        <v>239</v>
      </c>
      <c r="B468" t="s">
        <v>42</v>
      </c>
      <c r="C468" t="s">
        <v>35</v>
      </c>
      <c r="D468" t="s">
        <v>43</v>
      </c>
      <c r="E468" t="s">
        <v>44</v>
      </c>
      <c r="F468" t="s">
        <v>96</v>
      </c>
      <c r="G468">
        <v>1423</v>
      </c>
      <c r="H468">
        <v>25</v>
      </c>
    </row>
    <row r="469" spans="1:8" x14ac:dyDescent="0.3">
      <c r="A469" t="s">
        <v>239</v>
      </c>
      <c r="B469" t="s">
        <v>42</v>
      </c>
      <c r="C469" t="s">
        <v>35</v>
      </c>
      <c r="D469" t="s">
        <v>43</v>
      </c>
      <c r="E469" t="s">
        <v>44</v>
      </c>
      <c r="F469" t="s">
        <v>120</v>
      </c>
      <c r="G469">
        <v>2345</v>
      </c>
      <c r="H469">
        <v>0</v>
      </c>
    </row>
    <row r="470" spans="1:8" x14ac:dyDescent="0.3">
      <c r="A470" t="s">
        <v>239</v>
      </c>
      <c r="B470" t="s">
        <v>42</v>
      </c>
      <c r="C470" t="s">
        <v>35</v>
      </c>
      <c r="D470" t="s">
        <v>43</v>
      </c>
      <c r="E470" t="s">
        <v>44</v>
      </c>
      <c r="F470" t="s">
        <v>144</v>
      </c>
      <c r="G470">
        <v>765</v>
      </c>
      <c r="H470">
        <v>25</v>
      </c>
    </row>
    <row r="471" spans="1:8" x14ac:dyDescent="0.3">
      <c r="A471" t="s">
        <v>239</v>
      </c>
      <c r="B471" t="s">
        <v>42</v>
      </c>
      <c r="C471" t="s">
        <v>35</v>
      </c>
      <c r="D471" t="s">
        <v>43</v>
      </c>
      <c r="E471" t="s">
        <v>44</v>
      </c>
      <c r="F471" t="s">
        <v>168</v>
      </c>
      <c r="G471">
        <v>567</v>
      </c>
      <c r="H471">
        <v>50</v>
      </c>
    </row>
    <row r="472" spans="1:8" x14ac:dyDescent="0.3">
      <c r="A472" t="s">
        <v>240</v>
      </c>
      <c r="B472" t="s">
        <v>42</v>
      </c>
      <c r="C472" t="s">
        <v>35</v>
      </c>
      <c r="D472" t="s">
        <v>43</v>
      </c>
      <c r="E472" t="s">
        <v>44</v>
      </c>
      <c r="F472" t="s">
        <v>96</v>
      </c>
      <c r="G472">
        <v>567</v>
      </c>
      <c r="H472">
        <v>25</v>
      </c>
    </row>
    <row r="473" spans="1:8" x14ac:dyDescent="0.3">
      <c r="A473" t="s">
        <v>240</v>
      </c>
      <c r="B473" t="s">
        <v>42</v>
      </c>
      <c r="C473" t="s">
        <v>35</v>
      </c>
      <c r="D473" t="s">
        <v>43</v>
      </c>
      <c r="E473" t="s">
        <v>44</v>
      </c>
      <c r="F473" t="s">
        <v>120</v>
      </c>
      <c r="G473">
        <v>1423</v>
      </c>
      <c r="H473">
        <v>25</v>
      </c>
    </row>
    <row r="474" spans="1:8" x14ac:dyDescent="0.3">
      <c r="A474" t="s">
        <v>240</v>
      </c>
      <c r="B474" t="s">
        <v>42</v>
      </c>
      <c r="C474" t="s">
        <v>35</v>
      </c>
      <c r="D474" t="s">
        <v>43</v>
      </c>
      <c r="E474" t="s">
        <v>44</v>
      </c>
      <c r="F474" t="s">
        <v>144</v>
      </c>
      <c r="G474">
        <v>765</v>
      </c>
      <c r="H474">
        <v>25</v>
      </c>
    </row>
    <row r="475" spans="1:8" x14ac:dyDescent="0.3">
      <c r="A475" t="s">
        <v>240</v>
      </c>
      <c r="B475" t="s">
        <v>42</v>
      </c>
      <c r="C475" t="s">
        <v>35</v>
      </c>
      <c r="D475" t="s">
        <v>43</v>
      </c>
      <c r="E475" t="s">
        <v>44</v>
      </c>
      <c r="F475" t="s">
        <v>168</v>
      </c>
      <c r="G475">
        <v>765</v>
      </c>
      <c r="H475">
        <v>0</v>
      </c>
    </row>
    <row r="476" spans="1:8" x14ac:dyDescent="0.3">
      <c r="A476" t="s">
        <v>241</v>
      </c>
      <c r="B476" t="s">
        <v>42</v>
      </c>
      <c r="C476" t="s">
        <v>35</v>
      </c>
      <c r="D476" t="s">
        <v>43</v>
      </c>
      <c r="E476" t="s">
        <v>44</v>
      </c>
      <c r="F476" t="s">
        <v>96</v>
      </c>
      <c r="G476">
        <v>765</v>
      </c>
      <c r="H476">
        <v>50</v>
      </c>
    </row>
    <row r="477" spans="1:8" x14ac:dyDescent="0.3">
      <c r="A477" t="s">
        <v>241</v>
      </c>
      <c r="B477" t="s">
        <v>42</v>
      </c>
      <c r="C477" t="s">
        <v>35</v>
      </c>
      <c r="D477" t="s">
        <v>43</v>
      </c>
      <c r="E477" t="s">
        <v>44</v>
      </c>
      <c r="F477" t="s">
        <v>120</v>
      </c>
      <c r="G477">
        <v>3628</v>
      </c>
      <c r="H477">
        <v>25</v>
      </c>
    </row>
    <row r="478" spans="1:8" x14ac:dyDescent="0.3">
      <c r="A478" t="s">
        <v>241</v>
      </c>
      <c r="B478" t="s">
        <v>42</v>
      </c>
      <c r="C478" t="s">
        <v>35</v>
      </c>
      <c r="D478" t="s">
        <v>43</v>
      </c>
      <c r="E478" t="s">
        <v>44</v>
      </c>
      <c r="F478" t="s">
        <v>144</v>
      </c>
      <c r="G478">
        <v>2743</v>
      </c>
      <c r="H478">
        <v>50</v>
      </c>
    </row>
    <row r="479" spans="1:8" x14ac:dyDescent="0.3">
      <c r="A479" t="s">
        <v>241</v>
      </c>
      <c r="B479" t="s">
        <v>42</v>
      </c>
      <c r="C479" t="s">
        <v>35</v>
      </c>
      <c r="D479" t="s">
        <v>43</v>
      </c>
      <c r="E479" t="s">
        <v>44</v>
      </c>
      <c r="F479" t="s">
        <v>168</v>
      </c>
      <c r="G479">
        <v>3628</v>
      </c>
      <c r="H479">
        <v>50</v>
      </c>
    </row>
    <row r="480" spans="1:8" x14ac:dyDescent="0.3">
      <c r="A480" t="s">
        <v>242</v>
      </c>
      <c r="B480" t="s">
        <v>42</v>
      </c>
      <c r="C480" t="s">
        <v>35</v>
      </c>
      <c r="D480" t="s">
        <v>43</v>
      </c>
      <c r="E480" t="s">
        <v>44</v>
      </c>
      <c r="F480" t="s">
        <v>96</v>
      </c>
      <c r="G480">
        <v>4924</v>
      </c>
      <c r="H480">
        <v>50</v>
      </c>
    </row>
    <row r="481" spans="1:8" x14ac:dyDescent="0.3">
      <c r="A481" t="s">
        <v>242</v>
      </c>
      <c r="B481" t="s">
        <v>42</v>
      </c>
      <c r="C481" t="s">
        <v>35</v>
      </c>
      <c r="D481" t="s">
        <v>43</v>
      </c>
      <c r="E481" t="s">
        <v>44</v>
      </c>
      <c r="F481" t="s">
        <v>120</v>
      </c>
      <c r="G481">
        <v>3628</v>
      </c>
      <c r="H481">
        <v>0</v>
      </c>
    </row>
    <row r="482" spans="1:8" x14ac:dyDescent="0.3">
      <c r="A482" t="s">
        <v>242</v>
      </c>
      <c r="B482" t="s">
        <v>42</v>
      </c>
      <c r="C482" t="s">
        <v>35</v>
      </c>
      <c r="D482" t="s">
        <v>43</v>
      </c>
      <c r="E482" t="s">
        <v>44</v>
      </c>
      <c r="F482" t="s">
        <v>144</v>
      </c>
      <c r="G482">
        <v>3628</v>
      </c>
      <c r="H482">
        <v>0</v>
      </c>
    </row>
    <row r="483" spans="1:8" x14ac:dyDescent="0.3">
      <c r="A483" t="s">
        <v>242</v>
      </c>
      <c r="B483" t="s">
        <v>42</v>
      </c>
      <c r="C483" t="s">
        <v>35</v>
      </c>
      <c r="D483" t="s">
        <v>43</v>
      </c>
      <c r="E483" t="s">
        <v>44</v>
      </c>
      <c r="F483" t="s">
        <v>168</v>
      </c>
      <c r="G483">
        <v>4954</v>
      </c>
      <c r="H483">
        <v>0</v>
      </c>
    </row>
    <row r="484" spans="1:8" x14ac:dyDescent="0.3">
      <c r="A484" t="s">
        <v>232</v>
      </c>
      <c r="B484" t="s">
        <v>25</v>
      </c>
      <c r="C484" t="s">
        <v>22</v>
      </c>
      <c r="D484" t="s">
        <v>23</v>
      </c>
      <c r="E484" t="s">
        <v>24</v>
      </c>
      <c r="F484" t="s">
        <v>88</v>
      </c>
      <c r="G484">
        <v>567</v>
      </c>
      <c r="H484">
        <v>90</v>
      </c>
    </row>
    <row r="485" spans="1:8" x14ac:dyDescent="0.3">
      <c r="A485" t="s">
        <v>232</v>
      </c>
      <c r="B485" t="s">
        <v>25</v>
      </c>
      <c r="C485" t="s">
        <v>22</v>
      </c>
      <c r="D485" t="s">
        <v>23</v>
      </c>
      <c r="E485" t="s">
        <v>24</v>
      </c>
      <c r="F485" t="s">
        <v>112</v>
      </c>
      <c r="G485">
        <v>1423</v>
      </c>
      <c r="H485">
        <v>100</v>
      </c>
    </row>
    <row r="486" spans="1:8" x14ac:dyDescent="0.3">
      <c r="A486" t="s">
        <v>232</v>
      </c>
      <c r="B486" t="s">
        <v>25</v>
      </c>
      <c r="C486" t="s">
        <v>22</v>
      </c>
      <c r="D486" t="s">
        <v>23</v>
      </c>
      <c r="E486" t="s">
        <v>24</v>
      </c>
      <c r="F486" t="s">
        <v>136</v>
      </c>
      <c r="G486">
        <v>765</v>
      </c>
      <c r="H486">
        <v>100</v>
      </c>
    </row>
    <row r="487" spans="1:8" x14ac:dyDescent="0.3">
      <c r="A487" t="s">
        <v>232</v>
      </c>
      <c r="B487" t="s">
        <v>25</v>
      </c>
      <c r="C487" t="s">
        <v>22</v>
      </c>
      <c r="D487" t="s">
        <v>23</v>
      </c>
      <c r="E487" t="s">
        <v>24</v>
      </c>
      <c r="F487" t="s">
        <v>160</v>
      </c>
      <c r="G487">
        <v>765</v>
      </c>
      <c r="H487">
        <v>90</v>
      </c>
    </row>
    <row r="488" spans="1:8" x14ac:dyDescent="0.3">
      <c r="A488" t="s">
        <v>233</v>
      </c>
      <c r="B488" t="s">
        <v>25</v>
      </c>
      <c r="C488" t="s">
        <v>22</v>
      </c>
      <c r="D488" t="s">
        <v>23</v>
      </c>
      <c r="E488" t="s">
        <v>24</v>
      </c>
      <c r="F488" t="s">
        <v>88</v>
      </c>
      <c r="G488">
        <v>2534</v>
      </c>
      <c r="H488">
        <v>100</v>
      </c>
    </row>
    <row r="489" spans="1:8" x14ac:dyDescent="0.3">
      <c r="A489" t="s">
        <v>233</v>
      </c>
      <c r="B489" t="s">
        <v>25</v>
      </c>
      <c r="C489" t="s">
        <v>22</v>
      </c>
      <c r="D489" t="s">
        <v>23</v>
      </c>
      <c r="E489" t="s">
        <v>24</v>
      </c>
      <c r="F489" t="s">
        <v>112</v>
      </c>
      <c r="G489">
        <v>765</v>
      </c>
      <c r="H489">
        <v>90</v>
      </c>
    </row>
    <row r="490" spans="1:8" x14ac:dyDescent="0.3">
      <c r="A490" t="s">
        <v>233</v>
      </c>
      <c r="B490" t="s">
        <v>25</v>
      </c>
      <c r="C490" t="s">
        <v>22</v>
      </c>
      <c r="D490" t="s">
        <v>23</v>
      </c>
      <c r="E490" t="s">
        <v>24</v>
      </c>
      <c r="F490" t="s">
        <v>136</v>
      </c>
      <c r="G490">
        <v>1423</v>
      </c>
      <c r="H490">
        <v>100</v>
      </c>
    </row>
    <row r="491" spans="1:8" x14ac:dyDescent="0.3">
      <c r="A491" t="s">
        <v>233</v>
      </c>
      <c r="B491" t="s">
        <v>25</v>
      </c>
      <c r="C491" t="s">
        <v>22</v>
      </c>
      <c r="D491" t="s">
        <v>23</v>
      </c>
      <c r="E491" t="s">
        <v>24</v>
      </c>
      <c r="F491" t="s">
        <v>160</v>
      </c>
      <c r="G491">
        <v>2743</v>
      </c>
      <c r="H491">
        <v>90</v>
      </c>
    </row>
    <row r="492" spans="1:8" x14ac:dyDescent="0.3">
      <c r="A492" t="s">
        <v>234</v>
      </c>
      <c r="B492" t="s">
        <v>25</v>
      </c>
      <c r="C492" t="s">
        <v>22</v>
      </c>
      <c r="D492" t="s">
        <v>23</v>
      </c>
      <c r="E492" t="s">
        <v>24</v>
      </c>
      <c r="F492" t="s">
        <v>88</v>
      </c>
      <c r="G492">
        <v>765</v>
      </c>
      <c r="H492">
        <v>90</v>
      </c>
    </row>
    <row r="493" spans="1:8" x14ac:dyDescent="0.3">
      <c r="A493" t="s">
        <v>234</v>
      </c>
      <c r="B493" t="s">
        <v>25</v>
      </c>
      <c r="C493" t="s">
        <v>22</v>
      </c>
      <c r="D493" t="s">
        <v>23</v>
      </c>
      <c r="E493" t="s">
        <v>24</v>
      </c>
      <c r="F493" t="s">
        <v>112</v>
      </c>
      <c r="G493">
        <v>4924</v>
      </c>
      <c r="H493">
        <v>50</v>
      </c>
    </row>
    <row r="494" spans="1:8" x14ac:dyDescent="0.3">
      <c r="A494" t="s">
        <v>234</v>
      </c>
      <c r="B494" t="s">
        <v>25</v>
      </c>
      <c r="C494" t="s">
        <v>22</v>
      </c>
      <c r="D494" t="s">
        <v>23</v>
      </c>
      <c r="E494" t="s">
        <v>24</v>
      </c>
      <c r="F494" t="s">
        <v>136</v>
      </c>
      <c r="G494">
        <v>2743</v>
      </c>
      <c r="H494">
        <v>75</v>
      </c>
    </row>
    <row r="495" spans="1:8" x14ac:dyDescent="0.3">
      <c r="A495" t="s">
        <v>234</v>
      </c>
      <c r="B495" t="s">
        <v>25</v>
      </c>
      <c r="C495" t="s">
        <v>22</v>
      </c>
      <c r="D495" t="s">
        <v>23</v>
      </c>
      <c r="E495" t="s">
        <v>24</v>
      </c>
      <c r="F495" t="s">
        <v>160</v>
      </c>
      <c r="G495">
        <v>0</v>
      </c>
      <c r="H495">
        <v>75</v>
      </c>
    </row>
    <row r="496" spans="1:8" x14ac:dyDescent="0.3">
      <c r="A496" t="s">
        <v>235</v>
      </c>
      <c r="B496" t="s">
        <v>25</v>
      </c>
      <c r="C496" t="s">
        <v>22</v>
      </c>
      <c r="D496" t="s">
        <v>23</v>
      </c>
      <c r="E496" t="s">
        <v>24</v>
      </c>
      <c r="F496" t="s">
        <v>88</v>
      </c>
      <c r="G496">
        <v>4954</v>
      </c>
      <c r="H496">
        <v>75</v>
      </c>
    </row>
    <row r="497" spans="1:8" x14ac:dyDescent="0.3">
      <c r="A497" t="s">
        <v>235</v>
      </c>
      <c r="B497" t="s">
        <v>25</v>
      </c>
      <c r="C497" t="s">
        <v>22</v>
      </c>
      <c r="D497" t="s">
        <v>23</v>
      </c>
      <c r="E497" t="s">
        <v>24</v>
      </c>
      <c r="F497" t="s">
        <v>112</v>
      </c>
      <c r="G497">
        <v>765</v>
      </c>
      <c r="H497">
        <v>75</v>
      </c>
    </row>
    <row r="498" spans="1:8" x14ac:dyDescent="0.3">
      <c r="A498" t="s">
        <v>235</v>
      </c>
      <c r="B498" t="s">
        <v>25</v>
      </c>
      <c r="C498" t="s">
        <v>22</v>
      </c>
      <c r="D498" t="s">
        <v>23</v>
      </c>
      <c r="E498" t="s">
        <v>24</v>
      </c>
      <c r="F498" t="s">
        <v>136</v>
      </c>
      <c r="G498">
        <v>1423</v>
      </c>
      <c r="H498">
        <v>75</v>
      </c>
    </row>
    <row r="499" spans="1:8" x14ac:dyDescent="0.3">
      <c r="A499" t="s">
        <v>235</v>
      </c>
      <c r="B499" t="s">
        <v>25</v>
      </c>
      <c r="C499" t="s">
        <v>22</v>
      </c>
      <c r="D499" t="s">
        <v>23</v>
      </c>
      <c r="E499" t="s">
        <v>24</v>
      </c>
      <c r="F499" t="s">
        <v>160</v>
      </c>
      <c r="G499">
        <v>3628</v>
      </c>
      <c r="H499">
        <v>90</v>
      </c>
    </row>
    <row r="500" spans="1:8" x14ac:dyDescent="0.3">
      <c r="A500" t="s">
        <v>229</v>
      </c>
      <c r="B500" t="s">
        <v>25</v>
      </c>
      <c r="C500" t="s">
        <v>22</v>
      </c>
      <c r="D500" t="s">
        <v>23</v>
      </c>
      <c r="E500" t="s">
        <v>24</v>
      </c>
      <c r="F500" t="s">
        <v>88</v>
      </c>
      <c r="G500">
        <v>2534</v>
      </c>
      <c r="H500">
        <v>50</v>
      </c>
    </row>
    <row r="501" spans="1:8" x14ac:dyDescent="0.3">
      <c r="A501" t="s">
        <v>229</v>
      </c>
      <c r="B501" t="s">
        <v>25</v>
      </c>
      <c r="C501" t="s">
        <v>22</v>
      </c>
      <c r="D501" t="s">
        <v>23</v>
      </c>
      <c r="E501" t="s">
        <v>24</v>
      </c>
      <c r="F501" t="s">
        <v>112</v>
      </c>
      <c r="G501">
        <v>3628</v>
      </c>
      <c r="H501">
        <v>75</v>
      </c>
    </row>
    <row r="502" spans="1:8" x14ac:dyDescent="0.3">
      <c r="A502" t="s">
        <v>229</v>
      </c>
      <c r="B502" t="s">
        <v>25</v>
      </c>
      <c r="C502" t="s">
        <v>22</v>
      </c>
      <c r="D502" t="s">
        <v>23</v>
      </c>
      <c r="E502" t="s">
        <v>24</v>
      </c>
      <c r="F502" t="s">
        <v>136</v>
      </c>
      <c r="G502">
        <v>765</v>
      </c>
      <c r="H502">
        <v>50</v>
      </c>
    </row>
    <row r="503" spans="1:8" x14ac:dyDescent="0.3">
      <c r="A503" t="s">
        <v>229</v>
      </c>
      <c r="B503" t="s">
        <v>25</v>
      </c>
      <c r="C503" t="s">
        <v>22</v>
      </c>
      <c r="D503" t="s">
        <v>23</v>
      </c>
      <c r="E503" t="s">
        <v>24</v>
      </c>
      <c r="F503" t="s">
        <v>160</v>
      </c>
      <c r="G503">
        <v>765</v>
      </c>
      <c r="H503">
        <v>75</v>
      </c>
    </row>
    <row r="504" spans="1:8" x14ac:dyDescent="0.3">
      <c r="A504" t="s">
        <v>236</v>
      </c>
      <c r="B504" t="s">
        <v>25</v>
      </c>
      <c r="C504" t="s">
        <v>22</v>
      </c>
      <c r="D504" t="s">
        <v>23</v>
      </c>
      <c r="E504" t="s">
        <v>24</v>
      </c>
      <c r="F504" t="s">
        <v>88</v>
      </c>
      <c r="G504">
        <v>765</v>
      </c>
      <c r="H504">
        <v>50</v>
      </c>
    </row>
    <row r="505" spans="1:8" x14ac:dyDescent="0.3">
      <c r="A505" t="s">
        <v>236</v>
      </c>
      <c r="B505" t="s">
        <v>25</v>
      </c>
      <c r="C505" t="s">
        <v>22</v>
      </c>
      <c r="D505" t="s">
        <v>23</v>
      </c>
      <c r="E505" t="s">
        <v>24</v>
      </c>
      <c r="F505" t="s">
        <v>112</v>
      </c>
      <c r="G505">
        <v>765</v>
      </c>
      <c r="H505">
        <v>25</v>
      </c>
    </row>
    <row r="506" spans="1:8" x14ac:dyDescent="0.3">
      <c r="A506" t="s">
        <v>236</v>
      </c>
      <c r="B506" t="s">
        <v>25</v>
      </c>
      <c r="C506" t="s">
        <v>22</v>
      </c>
      <c r="D506" t="s">
        <v>23</v>
      </c>
      <c r="E506" t="s">
        <v>24</v>
      </c>
      <c r="F506" t="s">
        <v>136</v>
      </c>
      <c r="G506">
        <v>4924</v>
      </c>
      <c r="H506">
        <v>50</v>
      </c>
    </row>
    <row r="507" spans="1:8" x14ac:dyDescent="0.3">
      <c r="A507" t="s">
        <v>236</v>
      </c>
      <c r="B507" t="s">
        <v>25</v>
      </c>
      <c r="C507" t="s">
        <v>22</v>
      </c>
      <c r="D507" t="s">
        <v>23</v>
      </c>
      <c r="E507" t="s">
        <v>24</v>
      </c>
      <c r="F507" t="s">
        <v>160</v>
      </c>
      <c r="G507">
        <v>3628</v>
      </c>
      <c r="H507">
        <v>50</v>
      </c>
    </row>
    <row r="508" spans="1:8" x14ac:dyDescent="0.3">
      <c r="A508" t="s">
        <v>237</v>
      </c>
      <c r="B508" t="s">
        <v>25</v>
      </c>
      <c r="C508" t="s">
        <v>22</v>
      </c>
      <c r="D508" t="s">
        <v>23</v>
      </c>
      <c r="E508" t="s">
        <v>24</v>
      </c>
      <c r="F508" t="s">
        <v>88</v>
      </c>
      <c r="G508">
        <v>2345</v>
      </c>
      <c r="H508">
        <v>50</v>
      </c>
    </row>
    <row r="509" spans="1:8" x14ac:dyDescent="0.3">
      <c r="A509" t="s">
        <v>237</v>
      </c>
      <c r="B509" t="s">
        <v>25</v>
      </c>
      <c r="C509" t="s">
        <v>22</v>
      </c>
      <c r="D509" t="s">
        <v>23</v>
      </c>
      <c r="E509" t="s">
        <v>24</v>
      </c>
      <c r="F509" t="s">
        <v>112</v>
      </c>
      <c r="G509">
        <v>765</v>
      </c>
      <c r="H509">
        <v>75</v>
      </c>
    </row>
    <row r="510" spans="1:8" x14ac:dyDescent="0.3">
      <c r="A510" t="s">
        <v>237</v>
      </c>
      <c r="B510" t="s">
        <v>25</v>
      </c>
      <c r="C510" t="s">
        <v>22</v>
      </c>
      <c r="D510" t="s">
        <v>23</v>
      </c>
      <c r="E510" t="s">
        <v>24</v>
      </c>
      <c r="F510" t="s">
        <v>136</v>
      </c>
      <c r="G510">
        <v>765</v>
      </c>
      <c r="H510">
        <v>50</v>
      </c>
    </row>
    <row r="511" spans="1:8" x14ac:dyDescent="0.3">
      <c r="A511" t="s">
        <v>237</v>
      </c>
      <c r="B511" t="s">
        <v>25</v>
      </c>
      <c r="C511" t="s">
        <v>22</v>
      </c>
      <c r="D511" t="s">
        <v>23</v>
      </c>
      <c r="E511" t="s">
        <v>24</v>
      </c>
      <c r="F511" t="s">
        <v>160</v>
      </c>
      <c r="G511">
        <v>2534</v>
      </c>
      <c r="H511">
        <v>75</v>
      </c>
    </row>
    <row r="512" spans="1:8" x14ac:dyDescent="0.3">
      <c r="A512" t="s">
        <v>238</v>
      </c>
      <c r="B512" t="s">
        <v>25</v>
      </c>
      <c r="C512" t="s">
        <v>22</v>
      </c>
      <c r="D512" t="s">
        <v>23</v>
      </c>
      <c r="E512" t="s">
        <v>24</v>
      </c>
      <c r="F512" t="s">
        <v>88</v>
      </c>
      <c r="G512">
        <v>2743</v>
      </c>
      <c r="H512">
        <v>50</v>
      </c>
    </row>
    <row r="513" spans="1:8" x14ac:dyDescent="0.3">
      <c r="A513" t="s">
        <v>238</v>
      </c>
      <c r="B513" t="s">
        <v>25</v>
      </c>
      <c r="C513" t="s">
        <v>22</v>
      </c>
      <c r="D513" t="s">
        <v>23</v>
      </c>
      <c r="E513" t="s">
        <v>24</v>
      </c>
      <c r="F513" t="s">
        <v>112</v>
      </c>
      <c r="G513">
        <v>4954</v>
      </c>
      <c r="H513">
        <v>50</v>
      </c>
    </row>
    <row r="514" spans="1:8" x14ac:dyDescent="0.3">
      <c r="A514" t="s">
        <v>238</v>
      </c>
      <c r="B514" t="s">
        <v>25</v>
      </c>
      <c r="C514" t="s">
        <v>22</v>
      </c>
      <c r="D514" t="s">
        <v>23</v>
      </c>
      <c r="E514" t="s">
        <v>24</v>
      </c>
      <c r="F514" t="s">
        <v>136</v>
      </c>
      <c r="G514">
        <v>765</v>
      </c>
      <c r="H514">
        <v>50</v>
      </c>
    </row>
    <row r="515" spans="1:8" x14ac:dyDescent="0.3">
      <c r="A515" t="s">
        <v>238</v>
      </c>
      <c r="B515" t="s">
        <v>25</v>
      </c>
      <c r="C515" t="s">
        <v>22</v>
      </c>
      <c r="D515" t="s">
        <v>23</v>
      </c>
      <c r="E515" t="s">
        <v>24</v>
      </c>
      <c r="F515" t="s">
        <v>160</v>
      </c>
      <c r="G515">
        <v>3628</v>
      </c>
      <c r="H515">
        <v>50</v>
      </c>
    </row>
    <row r="516" spans="1:8" x14ac:dyDescent="0.3">
      <c r="A516" t="s">
        <v>239</v>
      </c>
      <c r="B516" t="s">
        <v>25</v>
      </c>
      <c r="C516" t="s">
        <v>22</v>
      </c>
      <c r="D516" t="s">
        <v>23</v>
      </c>
      <c r="E516" t="s">
        <v>24</v>
      </c>
      <c r="F516" t="s">
        <v>88</v>
      </c>
      <c r="G516">
        <v>4924</v>
      </c>
      <c r="H516">
        <v>0</v>
      </c>
    </row>
    <row r="517" spans="1:8" x14ac:dyDescent="0.3">
      <c r="A517" t="s">
        <v>239</v>
      </c>
      <c r="B517" t="s">
        <v>25</v>
      </c>
      <c r="C517" t="s">
        <v>22</v>
      </c>
      <c r="D517" t="s">
        <v>23</v>
      </c>
      <c r="E517" t="s">
        <v>24</v>
      </c>
      <c r="F517" t="s">
        <v>112</v>
      </c>
      <c r="G517">
        <v>1423</v>
      </c>
      <c r="H517">
        <v>50</v>
      </c>
    </row>
    <row r="518" spans="1:8" x14ac:dyDescent="0.3">
      <c r="A518" t="s">
        <v>239</v>
      </c>
      <c r="B518" t="s">
        <v>25</v>
      </c>
      <c r="C518" t="s">
        <v>22</v>
      </c>
      <c r="D518" t="s">
        <v>23</v>
      </c>
      <c r="E518" t="s">
        <v>24</v>
      </c>
      <c r="F518" t="s">
        <v>136</v>
      </c>
      <c r="G518">
        <v>765</v>
      </c>
      <c r="H518">
        <v>50</v>
      </c>
    </row>
    <row r="519" spans="1:8" x14ac:dyDescent="0.3">
      <c r="A519" t="s">
        <v>239</v>
      </c>
      <c r="B519" t="s">
        <v>25</v>
      </c>
      <c r="C519" t="s">
        <v>22</v>
      </c>
      <c r="D519" t="s">
        <v>23</v>
      </c>
      <c r="E519" t="s">
        <v>24</v>
      </c>
      <c r="F519" t="s">
        <v>160</v>
      </c>
      <c r="G519">
        <v>4954</v>
      </c>
      <c r="H519">
        <v>75</v>
      </c>
    </row>
    <row r="520" spans="1:8" x14ac:dyDescent="0.3">
      <c r="A520" t="s">
        <v>240</v>
      </c>
      <c r="B520" t="s">
        <v>25</v>
      </c>
      <c r="C520" t="s">
        <v>22</v>
      </c>
      <c r="D520" t="s">
        <v>23</v>
      </c>
      <c r="E520" t="s">
        <v>24</v>
      </c>
      <c r="F520" t="s">
        <v>88</v>
      </c>
      <c r="G520">
        <v>2345</v>
      </c>
      <c r="H520">
        <v>0</v>
      </c>
    </row>
    <row r="521" spans="1:8" x14ac:dyDescent="0.3">
      <c r="A521" t="s">
        <v>240</v>
      </c>
      <c r="B521" t="s">
        <v>25</v>
      </c>
      <c r="C521" t="s">
        <v>22</v>
      </c>
      <c r="D521" t="s">
        <v>23</v>
      </c>
      <c r="E521" t="s">
        <v>24</v>
      </c>
      <c r="F521" t="s">
        <v>112</v>
      </c>
      <c r="G521">
        <v>2743</v>
      </c>
      <c r="H521">
        <v>0</v>
      </c>
    </row>
    <row r="522" spans="1:8" x14ac:dyDescent="0.3">
      <c r="A522" t="s">
        <v>240</v>
      </c>
      <c r="B522" t="s">
        <v>25</v>
      </c>
      <c r="C522" t="s">
        <v>22</v>
      </c>
      <c r="D522" t="s">
        <v>23</v>
      </c>
      <c r="E522" t="s">
        <v>24</v>
      </c>
      <c r="F522" t="s">
        <v>136</v>
      </c>
      <c r="G522">
        <v>2534</v>
      </c>
      <c r="H522">
        <v>50</v>
      </c>
    </row>
    <row r="523" spans="1:8" x14ac:dyDescent="0.3">
      <c r="A523" t="s">
        <v>240</v>
      </c>
      <c r="B523" t="s">
        <v>25</v>
      </c>
      <c r="C523" t="s">
        <v>22</v>
      </c>
      <c r="D523" t="s">
        <v>23</v>
      </c>
      <c r="E523" t="s">
        <v>24</v>
      </c>
      <c r="F523" t="s">
        <v>160</v>
      </c>
      <c r="G523">
        <v>4924</v>
      </c>
      <c r="H523">
        <v>50</v>
      </c>
    </row>
    <row r="524" spans="1:8" x14ac:dyDescent="0.3">
      <c r="A524" t="s">
        <v>241</v>
      </c>
      <c r="B524" t="s">
        <v>25</v>
      </c>
      <c r="C524" t="s">
        <v>22</v>
      </c>
      <c r="D524" t="s">
        <v>23</v>
      </c>
      <c r="E524" t="s">
        <v>24</v>
      </c>
      <c r="F524" t="s">
        <v>88</v>
      </c>
      <c r="G524">
        <v>2345</v>
      </c>
      <c r="H524">
        <v>0</v>
      </c>
    </row>
    <row r="525" spans="1:8" x14ac:dyDescent="0.3">
      <c r="A525" t="s">
        <v>241</v>
      </c>
      <c r="B525" t="s">
        <v>25</v>
      </c>
      <c r="C525" t="s">
        <v>22</v>
      </c>
      <c r="D525" t="s">
        <v>23</v>
      </c>
      <c r="E525" t="s">
        <v>24</v>
      </c>
      <c r="F525" t="s">
        <v>112</v>
      </c>
      <c r="G525">
        <v>3628</v>
      </c>
      <c r="H525">
        <v>0</v>
      </c>
    </row>
    <row r="526" spans="1:8" x14ac:dyDescent="0.3">
      <c r="A526" t="s">
        <v>241</v>
      </c>
      <c r="B526" t="s">
        <v>25</v>
      </c>
      <c r="C526" t="s">
        <v>22</v>
      </c>
      <c r="D526" t="s">
        <v>23</v>
      </c>
      <c r="E526" t="s">
        <v>24</v>
      </c>
      <c r="F526" t="s">
        <v>136</v>
      </c>
      <c r="G526">
        <v>1423</v>
      </c>
      <c r="H526">
        <v>0</v>
      </c>
    </row>
    <row r="527" spans="1:8" x14ac:dyDescent="0.3">
      <c r="A527" t="s">
        <v>241</v>
      </c>
      <c r="B527" t="s">
        <v>25</v>
      </c>
      <c r="C527" t="s">
        <v>22</v>
      </c>
      <c r="D527" t="s">
        <v>23</v>
      </c>
      <c r="E527" t="s">
        <v>24</v>
      </c>
      <c r="F527" t="s">
        <v>160</v>
      </c>
      <c r="G527">
        <v>765</v>
      </c>
      <c r="H527">
        <v>0</v>
      </c>
    </row>
    <row r="528" spans="1:8" x14ac:dyDescent="0.3">
      <c r="A528" t="s">
        <v>242</v>
      </c>
      <c r="B528" t="s">
        <v>25</v>
      </c>
      <c r="C528" t="s">
        <v>22</v>
      </c>
      <c r="D528" t="s">
        <v>23</v>
      </c>
      <c r="E528" t="s">
        <v>24</v>
      </c>
      <c r="F528" t="s">
        <v>88</v>
      </c>
      <c r="G528">
        <v>1423</v>
      </c>
      <c r="H528">
        <v>0</v>
      </c>
    </row>
    <row r="529" spans="1:8" x14ac:dyDescent="0.3">
      <c r="A529" t="s">
        <v>242</v>
      </c>
      <c r="B529" t="s">
        <v>25</v>
      </c>
      <c r="C529" t="s">
        <v>22</v>
      </c>
      <c r="D529" t="s">
        <v>23</v>
      </c>
      <c r="E529" t="s">
        <v>24</v>
      </c>
      <c r="F529" t="s">
        <v>112</v>
      </c>
      <c r="G529">
        <v>4954</v>
      </c>
      <c r="H529">
        <v>25</v>
      </c>
    </row>
    <row r="530" spans="1:8" x14ac:dyDescent="0.3">
      <c r="A530" t="s">
        <v>242</v>
      </c>
      <c r="B530" t="s">
        <v>25</v>
      </c>
      <c r="C530" t="s">
        <v>22</v>
      </c>
      <c r="D530" t="s">
        <v>23</v>
      </c>
      <c r="E530" t="s">
        <v>24</v>
      </c>
      <c r="F530" t="s">
        <v>136</v>
      </c>
      <c r="G530">
        <v>2743</v>
      </c>
      <c r="H530">
        <v>25</v>
      </c>
    </row>
    <row r="531" spans="1:8" x14ac:dyDescent="0.3">
      <c r="A531" t="s">
        <v>242</v>
      </c>
      <c r="B531" t="s">
        <v>25</v>
      </c>
      <c r="C531" t="s">
        <v>22</v>
      </c>
      <c r="D531" t="s">
        <v>23</v>
      </c>
      <c r="E531" t="s">
        <v>24</v>
      </c>
      <c r="F531" t="s">
        <v>160</v>
      </c>
      <c r="G531">
        <v>2743</v>
      </c>
      <c r="H531">
        <v>25</v>
      </c>
    </row>
    <row r="532" spans="1:8" x14ac:dyDescent="0.3">
      <c r="A532" t="s">
        <v>232</v>
      </c>
      <c r="B532" t="s">
        <v>47</v>
      </c>
      <c r="C532" t="s">
        <v>35</v>
      </c>
      <c r="D532" t="s">
        <v>48</v>
      </c>
      <c r="E532" t="s">
        <v>49</v>
      </c>
      <c r="F532" t="s">
        <v>98</v>
      </c>
      <c r="G532">
        <v>0</v>
      </c>
      <c r="H532">
        <v>100</v>
      </c>
    </row>
    <row r="533" spans="1:8" x14ac:dyDescent="0.3">
      <c r="A533" t="s">
        <v>232</v>
      </c>
      <c r="B533" t="s">
        <v>47</v>
      </c>
      <c r="C533" t="s">
        <v>35</v>
      </c>
      <c r="D533" t="s">
        <v>48</v>
      </c>
      <c r="E533" t="s">
        <v>49</v>
      </c>
      <c r="F533" t="s">
        <v>122</v>
      </c>
      <c r="G533">
        <v>765</v>
      </c>
      <c r="H533">
        <v>100</v>
      </c>
    </row>
    <row r="534" spans="1:8" x14ac:dyDescent="0.3">
      <c r="A534" t="s">
        <v>232</v>
      </c>
      <c r="B534" t="s">
        <v>47</v>
      </c>
      <c r="C534" t="s">
        <v>35</v>
      </c>
      <c r="D534" t="s">
        <v>48</v>
      </c>
      <c r="E534" t="s">
        <v>49</v>
      </c>
      <c r="F534" t="s">
        <v>146</v>
      </c>
      <c r="G534">
        <v>1423</v>
      </c>
      <c r="H534">
        <v>100</v>
      </c>
    </row>
    <row r="535" spans="1:8" x14ac:dyDescent="0.3">
      <c r="A535" t="s">
        <v>232</v>
      </c>
      <c r="B535" t="s">
        <v>47</v>
      </c>
      <c r="C535" t="s">
        <v>35</v>
      </c>
      <c r="D535" t="s">
        <v>48</v>
      </c>
      <c r="E535" t="s">
        <v>49</v>
      </c>
      <c r="F535" t="s">
        <v>170</v>
      </c>
      <c r="G535">
        <v>765</v>
      </c>
      <c r="H535">
        <v>90</v>
      </c>
    </row>
    <row r="536" spans="1:8" x14ac:dyDescent="0.3">
      <c r="A536" t="s">
        <v>233</v>
      </c>
      <c r="B536" t="s">
        <v>47</v>
      </c>
      <c r="C536" t="s">
        <v>35</v>
      </c>
      <c r="D536" t="s">
        <v>48</v>
      </c>
      <c r="E536" t="s">
        <v>49</v>
      </c>
      <c r="F536" t="s">
        <v>98</v>
      </c>
      <c r="G536">
        <v>765</v>
      </c>
      <c r="H536">
        <v>100</v>
      </c>
    </row>
    <row r="537" spans="1:8" x14ac:dyDescent="0.3">
      <c r="A537" t="s">
        <v>233</v>
      </c>
      <c r="B537" t="s">
        <v>47</v>
      </c>
      <c r="C537" t="s">
        <v>35</v>
      </c>
      <c r="D537" t="s">
        <v>48</v>
      </c>
      <c r="E537" t="s">
        <v>49</v>
      </c>
      <c r="F537" t="s">
        <v>122</v>
      </c>
      <c r="G537">
        <v>765</v>
      </c>
      <c r="H537">
        <v>90</v>
      </c>
    </row>
    <row r="538" spans="1:8" x14ac:dyDescent="0.3">
      <c r="A538" t="s">
        <v>233</v>
      </c>
      <c r="B538" t="s">
        <v>47</v>
      </c>
      <c r="C538" t="s">
        <v>35</v>
      </c>
      <c r="D538" t="s">
        <v>48</v>
      </c>
      <c r="E538" t="s">
        <v>49</v>
      </c>
      <c r="F538" t="s">
        <v>146</v>
      </c>
      <c r="G538">
        <v>4954</v>
      </c>
      <c r="H538">
        <v>100</v>
      </c>
    </row>
    <row r="539" spans="1:8" x14ac:dyDescent="0.3">
      <c r="A539" t="s">
        <v>233</v>
      </c>
      <c r="B539" t="s">
        <v>47</v>
      </c>
      <c r="C539" t="s">
        <v>35</v>
      </c>
      <c r="D539" t="s">
        <v>48</v>
      </c>
      <c r="E539" t="s">
        <v>49</v>
      </c>
      <c r="F539" t="s">
        <v>170</v>
      </c>
      <c r="G539">
        <v>2345</v>
      </c>
      <c r="H539">
        <v>100</v>
      </c>
    </row>
    <row r="540" spans="1:8" x14ac:dyDescent="0.3">
      <c r="A540" t="s">
        <v>234</v>
      </c>
      <c r="B540" t="s">
        <v>47</v>
      </c>
      <c r="C540" t="s">
        <v>35</v>
      </c>
      <c r="D540" t="s">
        <v>48</v>
      </c>
      <c r="E540" t="s">
        <v>49</v>
      </c>
      <c r="F540" t="s">
        <v>98</v>
      </c>
      <c r="G540">
        <v>765</v>
      </c>
      <c r="H540">
        <v>75</v>
      </c>
    </row>
    <row r="541" spans="1:8" x14ac:dyDescent="0.3">
      <c r="A541" t="s">
        <v>234</v>
      </c>
      <c r="B541" t="s">
        <v>47</v>
      </c>
      <c r="C541" t="s">
        <v>35</v>
      </c>
      <c r="D541" t="s">
        <v>48</v>
      </c>
      <c r="E541" t="s">
        <v>49</v>
      </c>
      <c r="F541" t="s">
        <v>122</v>
      </c>
      <c r="G541">
        <v>765</v>
      </c>
      <c r="H541">
        <v>50</v>
      </c>
    </row>
    <row r="542" spans="1:8" x14ac:dyDescent="0.3">
      <c r="A542" t="s">
        <v>234</v>
      </c>
      <c r="B542" t="s">
        <v>47</v>
      </c>
      <c r="C542" t="s">
        <v>35</v>
      </c>
      <c r="D542" t="s">
        <v>48</v>
      </c>
      <c r="E542" t="s">
        <v>49</v>
      </c>
      <c r="F542" t="s">
        <v>146</v>
      </c>
      <c r="G542">
        <v>4924</v>
      </c>
      <c r="H542">
        <v>75</v>
      </c>
    </row>
    <row r="543" spans="1:8" x14ac:dyDescent="0.3">
      <c r="A543" t="s">
        <v>234</v>
      </c>
      <c r="B543" t="s">
        <v>47</v>
      </c>
      <c r="C543" t="s">
        <v>35</v>
      </c>
      <c r="D543" t="s">
        <v>48</v>
      </c>
      <c r="E543" t="s">
        <v>49</v>
      </c>
      <c r="F543" t="s">
        <v>170</v>
      </c>
      <c r="G543">
        <v>765</v>
      </c>
      <c r="H543">
        <v>50</v>
      </c>
    </row>
    <row r="544" spans="1:8" x14ac:dyDescent="0.3">
      <c r="A544" t="s">
        <v>235</v>
      </c>
      <c r="B544" t="s">
        <v>47</v>
      </c>
      <c r="C544" t="s">
        <v>35</v>
      </c>
      <c r="D544" t="s">
        <v>48</v>
      </c>
      <c r="E544" t="s">
        <v>49</v>
      </c>
      <c r="F544" t="s">
        <v>98</v>
      </c>
      <c r="G544">
        <v>3628</v>
      </c>
      <c r="H544">
        <v>75</v>
      </c>
    </row>
    <row r="545" spans="1:8" x14ac:dyDescent="0.3">
      <c r="A545" t="s">
        <v>235</v>
      </c>
      <c r="B545" t="s">
        <v>47</v>
      </c>
      <c r="C545" t="s">
        <v>35</v>
      </c>
      <c r="D545" t="s">
        <v>48</v>
      </c>
      <c r="E545" t="s">
        <v>49</v>
      </c>
      <c r="F545" t="s">
        <v>122</v>
      </c>
      <c r="G545">
        <v>1423</v>
      </c>
      <c r="H545">
        <v>50</v>
      </c>
    </row>
    <row r="546" spans="1:8" x14ac:dyDescent="0.3">
      <c r="A546" t="s">
        <v>235</v>
      </c>
      <c r="B546" t="s">
        <v>47</v>
      </c>
      <c r="C546" t="s">
        <v>35</v>
      </c>
      <c r="D546" t="s">
        <v>48</v>
      </c>
      <c r="E546" t="s">
        <v>49</v>
      </c>
      <c r="F546" t="s">
        <v>146</v>
      </c>
      <c r="G546">
        <v>3628</v>
      </c>
      <c r="H546">
        <v>50</v>
      </c>
    </row>
    <row r="547" spans="1:8" x14ac:dyDescent="0.3">
      <c r="A547" t="s">
        <v>235</v>
      </c>
      <c r="B547" t="s">
        <v>47</v>
      </c>
      <c r="C547" t="s">
        <v>35</v>
      </c>
      <c r="D547" t="s">
        <v>48</v>
      </c>
      <c r="E547" t="s">
        <v>49</v>
      </c>
      <c r="F547" t="s">
        <v>170</v>
      </c>
      <c r="G547">
        <v>2743</v>
      </c>
      <c r="H547">
        <v>75</v>
      </c>
    </row>
    <row r="548" spans="1:8" x14ac:dyDescent="0.3">
      <c r="A548" t="s">
        <v>229</v>
      </c>
      <c r="B548" t="s">
        <v>47</v>
      </c>
      <c r="C548" t="s">
        <v>35</v>
      </c>
      <c r="D548" t="s">
        <v>48</v>
      </c>
      <c r="E548" t="s">
        <v>49</v>
      </c>
      <c r="F548" t="s">
        <v>98</v>
      </c>
      <c r="G548">
        <v>2743</v>
      </c>
      <c r="H548">
        <v>50</v>
      </c>
    </row>
    <row r="549" spans="1:8" x14ac:dyDescent="0.3">
      <c r="A549" t="s">
        <v>229</v>
      </c>
      <c r="B549" t="s">
        <v>47</v>
      </c>
      <c r="C549" t="s">
        <v>35</v>
      </c>
      <c r="D549" t="s">
        <v>48</v>
      </c>
      <c r="E549" t="s">
        <v>49</v>
      </c>
      <c r="F549" t="s">
        <v>122</v>
      </c>
      <c r="G549">
        <v>4954</v>
      </c>
      <c r="H549">
        <v>50</v>
      </c>
    </row>
    <row r="550" spans="1:8" x14ac:dyDescent="0.3">
      <c r="A550" t="s">
        <v>229</v>
      </c>
      <c r="B550" t="s">
        <v>47</v>
      </c>
      <c r="C550" t="s">
        <v>35</v>
      </c>
      <c r="D550" t="s">
        <v>48</v>
      </c>
      <c r="E550" t="s">
        <v>49</v>
      </c>
      <c r="F550" t="s">
        <v>146</v>
      </c>
      <c r="G550">
        <v>765</v>
      </c>
      <c r="H550">
        <v>50</v>
      </c>
    </row>
    <row r="551" spans="1:8" x14ac:dyDescent="0.3">
      <c r="A551" t="s">
        <v>229</v>
      </c>
      <c r="B551" t="s">
        <v>47</v>
      </c>
      <c r="C551" t="s">
        <v>35</v>
      </c>
      <c r="D551" t="s">
        <v>48</v>
      </c>
      <c r="E551" t="s">
        <v>49</v>
      </c>
      <c r="F551" t="s">
        <v>170</v>
      </c>
      <c r="G551">
        <v>3628</v>
      </c>
      <c r="H551">
        <v>75</v>
      </c>
    </row>
    <row r="552" spans="1:8" x14ac:dyDescent="0.3">
      <c r="A552" t="s">
        <v>236</v>
      </c>
      <c r="B552" t="s">
        <v>47</v>
      </c>
      <c r="C552" t="s">
        <v>35</v>
      </c>
      <c r="D552" t="s">
        <v>48</v>
      </c>
      <c r="E552" t="s">
        <v>49</v>
      </c>
      <c r="F552" t="s">
        <v>98</v>
      </c>
      <c r="G552">
        <v>2743</v>
      </c>
      <c r="H552">
        <v>50</v>
      </c>
    </row>
    <row r="553" spans="1:8" x14ac:dyDescent="0.3">
      <c r="A553" t="s">
        <v>236</v>
      </c>
      <c r="B553" t="s">
        <v>47</v>
      </c>
      <c r="C553" t="s">
        <v>35</v>
      </c>
      <c r="D553" t="s">
        <v>48</v>
      </c>
      <c r="E553" t="s">
        <v>49</v>
      </c>
      <c r="F553" t="s">
        <v>122</v>
      </c>
      <c r="G553">
        <v>4924</v>
      </c>
      <c r="H553">
        <v>75</v>
      </c>
    </row>
    <row r="554" spans="1:8" x14ac:dyDescent="0.3">
      <c r="A554" t="s">
        <v>236</v>
      </c>
      <c r="B554" t="s">
        <v>47</v>
      </c>
      <c r="C554" t="s">
        <v>35</v>
      </c>
      <c r="D554" t="s">
        <v>48</v>
      </c>
      <c r="E554" t="s">
        <v>49</v>
      </c>
      <c r="F554" t="s">
        <v>146</v>
      </c>
      <c r="G554">
        <v>3628</v>
      </c>
      <c r="H554">
        <v>50</v>
      </c>
    </row>
    <row r="555" spans="1:8" x14ac:dyDescent="0.3">
      <c r="A555" t="s">
        <v>236</v>
      </c>
      <c r="B555" t="s">
        <v>47</v>
      </c>
      <c r="C555" t="s">
        <v>35</v>
      </c>
      <c r="D555" t="s">
        <v>48</v>
      </c>
      <c r="E555" t="s">
        <v>49</v>
      </c>
      <c r="F555" t="s">
        <v>170</v>
      </c>
      <c r="G555">
        <v>0</v>
      </c>
      <c r="H555">
        <v>90</v>
      </c>
    </row>
    <row r="556" spans="1:8" x14ac:dyDescent="0.3">
      <c r="A556" t="s">
        <v>237</v>
      </c>
      <c r="B556" t="s">
        <v>47</v>
      </c>
      <c r="C556" t="s">
        <v>35</v>
      </c>
      <c r="D556" t="s">
        <v>48</v>
      </c>
      <c r="E556" t="s">
        <v>49</v>
      </c>
      <c r="F556" t="s">
        <v>98</v>
      </c>
      <c r="G556">
        <v>765</v>
      </c>
      <c r="H556">
        <v>25</v>
      </c>
    </row>
    <row r="557" spans="1:8" x14ac:dyDescent="0.3">
      <c r="A557" t="s">
        <v>237</v>
      </c>
      <c r="B557" t="s">
        <v>47</v>
      </c>
      <c r="C557" t="s">
        <v>35</v>
      </c>
      <c r="D557" t="s">
        <v>48</v>
      </c>
      <c r="E557" t="s">
        <v>49</v>
      </c>
      <c r="F557" t="s">
        <v>122</v>
      </c>
      <c r="G557">
        <v>4954</v>
      </c>
      <c r="H557">
        <v>75</v>
      </c>
    </row>
    <row r="558" spans="1:8" x14ac:dyDescent="0.3">
      <c r="A558" t="s">
        <v>237</v>
      </c>
      <c r="B558" t="s">
        <v>47</v>
      </c>
      <c r="C558" t="s">
        <v>35</v>
      </c>
      <c r="D558" t="s">
        <v>48</v>
      </c>
      <c r="E558" t="s">
        <v>49</v>
      </c>
      <c r="F558" t="s">
        <v>146</v>
      </c>
      <c r="G558">
        <v>2534</v>
      </c>
      <c r="H558">
        <v>50</v>
      </c>
    </row>
    <row r="559" spans="1:8" x14ac:dyDescent="0.3">
      <c r="A559" t="s">
        <v>237</v>
      </c>
      <c r="B559" t="s">
        <v>47</v>
      </c>
      <c r="C559" t="s">
        <v>35</v>
      </c>
      <c r="D559" t="s">
        <v>48</v>
      </c>
      <c r="E559" t="s">
        <v>49</v>
      </c>
      <c r="F559" t="s">
        <v>170</v>
      </c>
      <c r="G559">
        <v>1423</v>
      </c>
      <c r="H559">
        <v>25</v>
      </c>
    </row>
    <row r="560" spans="1:8" x14ac:dyDescent="0.3">
      <c r="A560" t="s">
        <v>238</v>
      </c>
      <c r="B560" t="s">
        <v>47</v>
      </c>
      <c r="C560" t="s">
        <v>35</v>
      </c>
      <c r="D560" t="s">
        <v>48</v>
      </c>
      <c r="E560" t="s">
        <v>49</v>
      </c>
      <c r="F560" t="s">
        <v>98</v>
      </c>
      <c r="G560">
        <v>1423</v>
      </c>
      <c r="H560">
        <v>0</v>
      </c>
    </row>
    <row r="561" spans="1:8" x14ac:dyDescent="0.3">
      <c r="A561" t="s">
        <v>238</v>
      </c>
      <c r="B561" t="s">
        <v>47</v>
      </c>
      <c r="C561" t="s">
        <v>35</v>
      </c>
      <c r="D561" t="s">
        <v>48</v>
      </c>
      <c r="E561" t="s">
        <v>49</v>
      </c>
      <c r="F561" t="s">
        <v>122</v>
      </c>
      <c r="G561">
        <v>3628</v>
      </c>
      <c r="H561">
        <v>25</v>
      </c>
    </row>
    <row r="562" spans="1:8" x14ac:dyDescent="0.3">
      <c r="A562" t="s">
        <v>238</v>
      </c>
      <c r="B562" t="s">
        <v>47</v>
      </c>
      <c r="C562" t="s">
        <v>35</v>
      </c>
      <c r="D562" t="s">
        <v>48</v>
      </c>
      <c r="E562" t="s">
        <v>49</v>
      </c>
      <c r="F562" t="s">
        <v>146</v>
      </c>
      <c r="G562">
        <v>4954</v>
      </c>
      <c r="H562">
        <v>0</v>
      </c>
    </row>
    <row r="563" spans="1:8" x14ac:dyDescent="0.3">
      <c r="A563" t="s">
        <v>238</v>
      </c>
      <c r="B563" t="s">
        <v>47</v>
      </c>
      <c r="C563" t="s">
        <v>35</v>
      </c>
      <c r="D563" t="s">
        <v>48</v>
      </c>
      <c r="E563" t="s">
        <v>49</v>
      </c>
      <c r="F563" t="s">
        <v>170</v>
      </c>
      <c r="G563">
        <v>765</v>
      </c>
      <c r="H563">
        <v>25</v>
      </c>
    </row>
    <row r="564" spans="1:8" x14ac:dyDescent="0.3">
      <c r="A564" t="s">
        <v>239</v>
      </c>
      <c r="B564" t="s">
        <v>47</v>
      </c>
      <c r="C564" t="s">
        <v>35</v>
      </c>
      <c r="D564" t="s">
        <v>48</v>
      </c>
      <c r="E564" t="s">
        <v>49</v>
      </c>
      <c r="F564" t="s">
        <v>98</v>
      </c>
      <c r="G564">
        <v>765</v>
      </c>
      <c r="H564">
        <v>25</v>
      </c>
    </row>
    <row r="565" spans="1:8" x14ac:dyDescent="0.3">
      <c r="A565" t="s">
        <v>239</v>
      </c>
      <c r="B565" t="s">
        <v>47</v>
      </c>
      <c r="C565" t="s">
        <v>35</v>
      </c>
      <c r="D565" t="s">
        <v>48</v>
      </c>
      <c r="E565" t="s">
        <v>49</v>
      </c>
      <c r="F565" t="s">
        <v>122</v>
      </c>
      <c r="G565">
        <v>4954</v>
      </c>
      <c r="H565">
        <v>50</v>
      </c>
    </row>
    <row r="566" spans="1:8" x14ac:dyDescent="0.3">
      <c r="A566" t="s">
        <v>239</v>
      </c>
      <c r="B566" t="s">
        <v>47</v>
      </c>
      <c r="C566" t="s">
        <v>35</v>
      </c>
      <c r="D566" t="s">
        <v>48</v>
      </c>
      <c r="E566" t="s">
        <v>49</v>
      </c>
      <c r="F566" t="s">
        <v>146</v>
      </c>
      <c r="G566">
        <v>2743</v>
      </c>
      <c r="H566">
        <v>25</v>
      </c>
    </row>
    <row r="567" spans="1:8" x14ac:dyDescent="0.3">
      <c r="A567" t="s">
        <v>239</v>
      </c>
      <c r="B567" t="s">
        <v>47</v>
      </c>
      <c r="C567" t="s">
        <v>35</v>
      </c>
      <c r="D567" t="s">
        <v>48</v>
      </c>
      <c r="E567" t="s">
        <v>49</v>
      </c>
      <c r="F567" t="s">
        <v>170</v>
      </c>
      <c r="G567">
        <v>4954</v>
      </c>
      <c r="H567">
        <v>50</v>
      </c>
    </row>
    <row r="568" spans="1:8" x14ac:dyDescent="0.3">
      <c r="A568" t="s">
        <v>240</v>
      </c>
      <c r="B568" t="s">
        <v>47</v>
      </c>
      <c r="C568" t="s">
        <v>35</v>
      </c>
      <c r="D568" t="s">
        <v>48</v>
      </c>
      <c r="E568" t="s">
        <v>49</v>
      </c>
      <c r="F568" t="s">
        <v>98</v>
      </c>
      <c r="G568">
        <v>2345</v>
      </c>
      <c r="H568">
        <v>50</v>
      </c>
    </row>
    <row r="569" spans="1:8" x14ac:dyDescent="0.3">
      <c r="A569" t="s">
        <v>240</v>
      </c>
      <c r="B569" t="s">
        <v>47</v>
      </c>
      <c r="C569" t="s">
        <v>35</v>
      </c>
      <c r="D569" t="s">
        <v>48</v>
      </c>
      <c r="E569" t="s">
        <v>49</v>
      </c>
      <c r="F569" t="s">
        <v>122</v>
      </c>
      <c r="G569">
        <v>0</v>
      </c>
      <c r="H569">
        <v>50</v>
      </c>
    </row>
    <row r="570" spans="1:8" x14ac:dyDescent="0.3">
      <c r="A570" t="s">
        <v>240</v>
      </c>
      <c r="B570" t="s">
        <v>47</v>
      </c>
      <c r="C570" t="s">
        <v>35</v>
      </c>
      <c r="D570" t="s">
        <v>48</v>
      </c>
      <c r="E570" t="s">
        <v>49</v>
      </c>
      <c r="F570" t="s">
        <v>146</v>
      </c>
      <c r="G570">
        <v>3628</v>
      </c>
      <c r="H570">
        <v>25</v>
      </c>
    </row>
    <row r="571" spans="1:8" x14ac:dyDescent="0.3">
      <c r="A571" t="s">
        <v>240</v>
      </c>
      <c r="B571" t="s">
        <v>47</v>
      </c>
      <c r="C571" t="s">
        <v>35</v>
      </c>
      <c r="D571" t="s">
        <v>48</v>
      </c>
      <c r="E571" t="s">
        <v>49</v>
      </c>
      <c r="F571" t="s">
        <v>170</v>
      </c>
      <c r="G571">
        <v>1423</v>
      </c>
      <c r="H571">
        <v>0</v>
      </c>
    </row>
    <row r="572" spans="1:8" x14ac:dyDescent="0.3">
      <c r="A572" t="s">
        <v>241</v>
      </c>
      <c r="B572" t="s">
        <v>47</v>
      </c>
      <c r="C572" t="s">
        <v>35</v>
      </c>
      <c r="D572" t="s">
        <v>48</v>
      </c>
      <c r="E572" t="s">
        <v>49</v>
      </c>
      <c r="F572" t="s">
        <v>98</v>
      </c>
      <c r="G572">
        <v>4924</v>
      </c>
      <c r="H572">
        <v>25</v>
      </c>
    </row>
    <row r="573" spans="1:8" x14ac:dyDescent="0.3">
      <c r="A573" t="s">
        <v>241</v>
      </c>
      <c r="B573" t="s">
        <v>47</v>
      </c>
      <c r="C573" t="s">
        <v>35</v>
      </c>
      <c r="D573" t="s">
        <v>48</v>
      </c>
      <c r="E573" t="s">
        <v>49</v>
      </c>
      <c r="F573" t="s">
        <v>122</v>
      </c>
      <c r="G573">
        <v>1423</v>
      </c>
      <c r="H573">
        <v>50</v>
      </c>
    </row>
    <row r="574" spans="1:8" x14ac:dyDescent="0.3">
      <c r="A574" t="s">
        <v>241</v>
      </c>
      <c r="B574" t="s">
        <v>47</v>
      </c>
      <c r="C574" t="s">
        <v>35</v>
      </c>
      <c r="D574" t="s">
        <v>48</v>
      </c>
      <c r="E574" t="s">
        <v>49</v>
      </c>
      <c r="F574" t="s">
        <v>146</v>
      </c>
      <c r="G574">
        <v>765</v>
      </c>
      <c r="H574">
        <v>50</v>
      </c>
    </row>
    <row r="575" spans="1:8" x14ac:dyDescent="0.3">
      <c r="A575" t="s">
        <v>241</v>
      </c>
      <c r="B575" t="s">
        <v>47</v>
      </c>
      <c r="C575" t="s">
        <v>35</v>
      </c>
      <c r="D575" t="s">
        <v>48</v>
      </c>
      <c r="E575" t="s">
        <v>49</v>
      </c>
      <c r="F575" t="s">
        <v>170</v>
      </c>
      <c r="G575">
        <v>765</v>
      </c>
      <c r="H575">
        <v>0</v>
      </c>
    </row>
    <row r="576" spans="1:8" x14ac:dyDescent="0.3">
      <c r="A576" t="s">
        <v>242</v>
      </c>
      <c r="B576" t="s">
        <v>47</v>
      </c>
      <c r="C576" t="s">
        <v>35</v>
      </c>
      <c r="D576" t="s">
        <v>48</v>
      </c>
      <c r="E576" t="s">
        <v>49</v>
      </c>
      <c r="F576" t="s">
        <v>98</v>
      </c>
      <c r="G576">
        <v>765</v>
      </c>
      <c r="H576">
        <v>25</v>
      </c>
    </row>
    <row r="577" spans="1:8" x14ac:dyDescent="0.3">
      <c r="A577" t="s">
        <v>242</v>
      </c>
      <c r="B577" t="s">
        <v>47</v>
      </c>
      <c r="C577" t="s">
        <v>35</v>
      </c>
      <c r="D577" t="s">
        <v>48</v>
      </c>
      <c r="E577" t="s">
        <v>49</v>
      </c>
      <c r="F577" t="s">
        <v>122</v>
      </c>
      <c r="G577">
        <v>2534</v>
      </c>
      <c r="H577">
        <v>0</v>
      </c>
    </row>
    <row r="578" spans="1:8" x14ac:dyDescent="0.3">
      <c r="A578" t="s">
        <v>242</v>
      </c>
      <c r="B578" t="s">
        <v>47</v>
      </c>
      <c r="C578" t="s">
        <v>35</v>
      </c>
      <c r="D578" t="s">
        <v>48</v>
      </c>
      <c r="E578" t="s">
        <v>49</v>
      </c>
      <c r="F578" t="s">
        <v>146</v>
      </c>
      <c r="G578">
        <v>3628</v>
      </c>
      <c r="H578">
        <v>25</v>
      </c>
    </row>
    <row r="579" spans="1:8" x14ac:dyDescent="0.3">
      <c r="A579" t="s">
        <v>242</v>
      </c>
      <c r="B579" t="s">
        <v>47</v>
      </c>
      <c r="C579" t="s">
        <v>35</v>
      </c>
      <c r="D579" t="s">
        <v>48</v>
      </c>
      <c r="E579" t="s">
        <v>49</v>
      </c>
      <c r="F579" t="s">
        <v>170</v>
      </c>
      <c r="G579">
        <v>2534</v>
      </c>
      <c r="H579">
        <v>25</v>
      </c>
    </row>
    <row r="580" spans="1:8" x14ac:dyDescent="0.3">
      <c r="A580" t="s">
        <v>232</v>
      </c>
      <c r="B580" t="s">
        <v>11</v>
      </c>
      <c r="C580" t="s">
        <v>8</v>
      </c>
      <c r="D580" t="s">
        <v>9</v>
      </c>
      <c r="E580" t="s">
        <v>10</v>
      </c>
      <c r="F580" t="s">
        <v>85</v>
      </c>
      <c r="G580">
        <v>2534</v>
      </c>
      <c r="H580">
        <v>25</v>
      </c>
    </row>
    <row r="581" spans="1:8" x14ac:dyDescent="0.3">
      <c r="A581" t="s">
        <v>232</v>
      </c>
      <c r="B581" t="s">
        <v>11</v>
      </c>
      <c r="C581" t="s">
        <v>8</v>
      </c>
      <c r="D581" t="s">
        <v>9</v>
      </c>
      <c r="E581" t="s">
        <v>10</v>
      </c>
      <c r="F581" t="s">
        <v>109</v>
      </c>
      <c r="G581">
        <v>2743</v>
      </c>
      <c r="H581">
        <v>100</v>
      </c>
    </row>
    <row r="582" spans="1:8" x14ac:dyDescent="0.3">
      <c r="A582" t="s">
        <v>232</v>
      </c>
      <c r="B582" t="s">
        <v>11</v>
      </c>
      <c r="C582" t="s">
        <v>8</v>
      </c>
      <c r="D582" t="s">
        <v>9</v>
      </c>
      <c r="E582" t="s">
        <v>10</v>
      </c>
      <c r="F582" t="s">
        <v>133</v>
      </c>
      <c r="G582">
        <v>3628</v>
      </c>
      <c r="H582">
        <v>100</v>
      </c>
    </row>
    <row r="583" spans="1:8" x14ac:dyDescent="0.3">
      <c r="A583" t="s">
        <v>232</v>
      </c>
      <c r="B583" t="s">
        <v>11</v>
      </c>
      <c r="C583" t="s">
        <v>8</v>
      </c>
      <c r="D583" t="s">
        <v>9</v>
      </c>
      <c r="E583" t="s">
        <v>10</v>
      </c>
      <c r="F583" t="s">
        <v>157</v>
      </c>
      <c r="G583">
        <v>765</v>
      </c>
      <c r="H583">
        <v>100</v>
      </c>
    </row>
    <row r="584" spans="1:8" x14ac:dyDescent="0.3">
      <c r="A584" t="s">
        <v>233</v>
      </c>
      <c r="B584" t="s">
        <v>11</v>
      </c>
      <c r="C584" t="s">
        <v>8</v>
      </c>
      <c r="D584" t="s">
        <v>9</v>
      </c>
      <c r="E584" t="s">
        <v>10</v>
      </c>
      <c r="F584" t="s">
        <v>85</v>
      </c>
      <c r="G584">
        <v>1423</v>
      </c>
      <c r="H584">
        <v>100</v>
      </c>
    </row>
    <row r="585" spans="1:8" x14ac:dyDescent="0.3">
      <c r="A585" t="s">
        <v>233</v>
      </c>
      <c r="B585" t="s">
        <v>11</v>
      </c>
      <c r="C585" t="s">
        <v>8</v>
      </c>
      <c r="D585" t="s">
        <v>9</v>
      </c>
      <c r="E585" t="s">
        <v>10</v>
      </c>
      <c r="F585" t="s">
        <v>109</v>
      </c>
      <c r="G585">
        <v>4954</v>
      </c>
      <c r="H585">
        <v>100</v>
      </c>
    </row>
    <row r="586" spans="1:8" x14ac:dyDescent="0.3">
      <c r="A586" t="s">
        <v>233</v>
      </c>
      <c r="B586" t="s">
        <v>11</v>
      </c>
      <c r="C586" t="s">
        <v>8</v>
      </c>
      <c r="D586" t="s">
        <v>9</v>
      </c>
      <c r="E586" t="s">
        <v>10</v>
      </c>
      <c r="F586" t="s">
        <v>133</v>
      </c>
      <c r="G586">
        <v>1423</v>
      </c>
      <c r="H586">
        <v>90</v>
      </c>
    </row>
    <row r="587" spans="1:8" x14ac:dyDescent="0.3">
      <c r="A587" t="s">
        <v>233</v>
      </c>
      <c r="B587" t="s">
        <v>11</v>
      </c>
      <c r="C587" t="s">
        <v>8</v>
      </c>
      <c r="D587" t="s">
        <v>9</v>
      </c>
      <c r="E587" t="s">
        <v>10</v>
      </c>
      <c r="F587" t="s">
        <v>157</v>
      </c>
      <c r="G587">
        <v>2345</v>
      </c>
      <c r="H587">
        <v>100</v>
      </c>
    </row>
    <row r="588" spans="1:8" x14ac:dyDescent="0.3">
      <c r="A588" t="s">
        <v>234</v>
      </c>
      <c r="B588" t="s">
        <v>11</v>
      </c>
      <c r="C588" t="s">
        <v>8</v>
      </c>
      <c r="D588" t="s">
        <v>9</v>
      </c>
      <c r="E588" t="s">
        <v>10</v>
      </c>
      <c r="F588" t="s">
        <v>85</v>
      </c>
      <c r="G588">
        <v>765</v>
      </c>
      <c r="H588">
        <v>75</v>
      </c>
    </row>
    <row r="589" spans="1:8" x14ac:dyDescent="0.3">
      <c r="A589" t="s">
        <v>234</v>
      </c>
      <c r="B589" t="s">
        <v>11</v>
      </c>
      <c r="C589" t="s">
        <v>8</v>
      </c>
      <c r="D589" t="s">
        <v>9</v>
      </c>
      <c r="E589" t="s">
        <v>10</v>
      </c>
      <c r="F589" t="s">
        <v>109</v>
      </c>
      <c r="G589">
        <v>0</v>
      </c>
      <c r="H589">
        <v>90</v>
      </c>
    </row>
    <row r="590" spans="1:8" x14ac:dyDescent="0.3">
      <c r="A590" t="s">
        <v>234</v>
      </c>
      <c r="B590" t="s">
        <v>11</v>
      </c>
      <c r="C590" t="s">
        <v>8</v>
      </c>
      <c r="D590" t="s">
        <v>9</v>
      </c>
      <c r="E590" t="s">
        <v>10</v>
      </c>
      <c r="F590" t="s">
        <v>133</v>
      </c>
      <c r="G590">
        <v>2345</v>
      </c>
      <c r="H590">
        <v>75</v>
      </c>
    </row>
    <row r="591" spans="1:8" x14ac:dyDescent="0.3">
      <c r="A591" t="s">
        <v>234</v>
      </c>
      <c r="B591" t="s">
        <v>11</v>
      </c>
      <c r="C591" t="s">
        <v>8</v>
      </c>
      <c r="D591" t="s">
        <v>9</v>
      </c>
      <c r="E591" t="s">
        <v>10</v>
      </c>
      <c r="F591" t="s">
        <v>157</v>
      </c>
      <c r="G591">
        <v>765</v>
      </c>
      <c r="H591">
        <v>50</v>
      </c>
    </row>
    <row r="592" spans="1:8" x14ac:dyDescent="0.3">
      <c r="A592" t="s">
        <v>235</v>
      </c>
      <c r="B592" t="s">
        <v>11</v>
      </c>
      <c r="C592" t="s">
        <v>8</v>
      </c>
      <c r="D592" t="s">
        <v>9</v>
      </c>
      <c r="E592" t="s">
        <v>10</v>
      </c>
      <c r="F592" t="s">
        <v>85</v>
      </c>
      <c r="G592">
        <v>765</v>
      </c>
      <c r="H592">
        <v>90</v>
      </c>
    </row>
    <row r="593" spans="1:8" x14ac:dyDescent="0.3">
      <c r="A593" t="s">
        <v>235</v>
      </c>
      <c r="B593" t="s">
        <v>11</v>
      </c>
      <c r="C593" t="s">
        <v>8</v>
      </c>
      <c r="D593" t="s">
        <v>9</v>
      </c>
      <c r="E593" t="s">
        <v>10</v>
      </c>
      <c r="F593" t="s">
        <v>109</v>
      </c>
      <c r="G593">
        <v>3628</v>
      </c>
      <c r="H593">
        <v>50</v>
      </c>
    </row>
    <row r="594" spans="1:8" x14ac:dyDescent="0.3">
      <c r="A594" t="s">
        <v>235</v>
      </c>
      <c r="B594" t="s">
        <v>11</v>
      </c>
      <c r="C594" t="s">
        <v>8</v>
      </c>
      <c r="D594" t="s">
        <v>9</v>
      </c>
      <c r="E594" t="s">
        <v>10</v>
      </c>
      <c r="F594" t="s">
        <v>133</v>
      </c>
      <c r="G594">
        <v>1423</v>
      </c>
      <c r="H594">
        <v>75</v>
      </c>
    </row>
    <row r="595" spans="1:8" x14ac:dyDescent="0.3">
      <c r="A595" t="s">
        <v>235</v>
      </c>
      <c r="B595" t="s">
        <v>11</v>
      </c>
      <c r="C595" t="s">
        <v>8</v>
      </c>
      <c r="D595" t="s">
        <v>9</v>
      </c>
      <c r="E595" t="s">
        <v>10</v>
      </c>
      <c r="F595" t="s">
        <v>157</v>
      </c>
      <c r="G595">
        <v>2743</v>
      </c>
      <c r="H595">
        <v>75</v>
      </c>
    </row>
    <row r="596" spans="1:8" x14ac:dyDescent="0.3">
      <c r="A596" t="s">
        <v>229</v>
      </c>
      <c r="B596" t="s">
        <v>11</v>
      </c>
      <c r="C596" t="s">
        <v>8</v>
      </c>
      <c r="D596" t="s">
        <v>9</v>
      </c>
      <c r="E596" t="s">
        <v>10</v>
      </c>
      <c r="F596" t="s">
        <v>85</v>
      </c>
      <c r="G596">
        <v>1423</v>
      </c>
      <c r="H596">
        <v>75</v>
      </c>
    </row>
    <row r="597" spans="1:8" x14ac:dyDescent="0.3">
      <c r="A597" t="s">
        <v>229</v>
      </c>
      <c r="B597" t="s">
        <v>11</v>
      </c>
      <c r="C597" t="s">
        <v>8</v>
      </c>
      <c r="D597" t="s">
        <v>9</v>
      </c>
      <c r="E597" t="s">
        <v>10</v>
      </c>
      <c r="F597" t="s">
        <v>109</v>
      </c>
      <c r="G597">
        <v>765</v>
      </c>
      <c r="H597">
        <v>75</v>
      </c>
    </row>
    <row r="598" spans="1:8" x14ac:dyDescent="0.3">
      <c r="A598" t="s">
        <v>229</v>
      </c>
      <c r="B598" t="s">
        <v>11</v>
      </c>
      <c r="C598" t="s">
        <v>8</v>
      </c>
      <c r="D598" t="s">
        <v>9</v>
      </c>
      <c r="E598" t="s">
        <v>10</v>
      </c>
      <c r="F598" t="s">
        <v>133</v>
      </c>
      <c r="G598">
        <v>1423</v>
      </c>
      <c r="H598">
        <v>75</v>
      </c>
    </row>
    <row r="599" spans="1:8" x14ac:dyDescent="0.3">
      <c r="A599" t="s">
        <v>229</v>
      </c>
      <c r="B599" t="s">
        <v>11</v>
      </c>
      <c r="C599" t="s">
        <v>8</v>
      </c>
      <c r="D599" t="s">
        <v>9</v>
      </c>
      <c r="E599" t="s">
        <v>10</v>
      </c>
      <c r="F599" t="s">
        <v>157</v>
      </c>
      <c r="G599">
        <v>1423</v>
      </c>
      <c r="H599">
        <v>50</v>
      </c>
    </row>
    <row r="600" spans="1:8" x14ac:dyDescent="0.3">
      <c r="A600" t="s">
        <v>236</v>
      </c>
      <c r="B600" t="s">
        <v>11</v>
      </c>
      <c r="C600" t="s">
        <v>8</v>
      </c>
      <c r="D600" t="s">
        <v>9</v>
      </c>
      <c r="E600" t="s">
        <v>10</v>
      </c>
      <c r="F600" t="s">
        <v>85</v>
      </c>
      <c r="G600">
        <v>4954</v>
      </c>
      <c r="H600">
        <v>50</v>
      </c>
    </row>
    <row r="601" spans="1:8" x14ac:dyDescent="0.3">
      <c r="A601" t="s">
        <v>236</v>
      </c>
      <c r="B601" t="s">
        <v>11</v>
      </c>
      <c r="C601" t="s">
        <v>8</v>
      </c>
      <c r="D601" t="s">
        <v>9</v>
      </c>
      <c r="E601" t="s">
        <v>10</v>
      </c>
      <c r="F601" t="s">
        <v>109</v>
      </c>
      <c r="G601">
        <v>567</v>
      </c>
      <c r="H601">
        <v>25</v>
      </c>
    </row>
    <row r="602" spans="1:8" x14ac:dyDescent="0.3">
      <c r="A602" t="s">
        <v>236</v>
      </c>
      <c r="B602" t="s">
        <v>11</v>
      </c>
      <c r="C602" t="s">
        <v>8</v>
      </c>
      <c r="D602" t="s">
        <v>9</v>
      </c>
      <c r="E602" t="s">
        <v>10</v>
      </c>
      <c r="F602" t="s">
        <v>133</v>
      </c>
      <c r="G602">
        <v>0</v>
      </c>
      <c r="H602">
        <v>75</v>
      </c>
    </row>
    <row r="603" spans="1:8" x14ac:dyDescent="0.3">
      <c r="A603" t="s">
        <v>236</v>
      </c>
      <c r="B603" t="s">
        <v>11</v>
      </c>
      <c r="C603" t="s">
        <v>8</v>
      </c>
      <c r="D603" t="s">
        <v>9</v>
      </c>
      <c r="E603" t="s">
        <v>10</v>
      </c>
      <c r="F603" t="s">
        <v>157</v>
      </c>
      <c r="G603">
        <v>1423</v>
      </c>
      <c r="H603">
        <v>90</v>
      </c>
    </row>
    <row r="604" spans="1:8" x14ac:dyDescent="0.3">
      <c r="A604" t="s">
        <v>237</v>
      </c>
      <c r="B604" t="s">
        <v>11</v>
      </c>
      <c r="C604" t="s">
        <v>8</v>
      </c>
      <c r="D604" t="s">
        <v>9</v>
      </c>
      <c r="E604" t="s">
        <v>10</v>
      </c>
      <c r="F604" t="s">
        <v>85</v>
      </c>
      <c r="G604">
        <v>4924</v>
      </c>
      <c r="H604">
        <v>75</v>
      </c>
    </row>
    <row r="605" spans="1:8" x14ac:dyDescent="0.3">
      <c r="A605" t="s">
        <v>237</v>
      </c>
      <c r="B605" t="s">
        <v>11</v>
      </c>
      <c r="C605" t="s">
        <v>8</v>
      </c>
      <c r="D605" t="s">
        <v>9</v>
      </c>
      <c r="E605" t="s">
        <v>10</v>
      </c>
      <c r="F605" t="s">
        <v>109</v>
      </c>
      <c r="G605">
        <v>4954</v>
      </c>
      <c r="H605">
        <v>25</v>
      </c>
    </row>
    <row r="606" spans="1:8" x14ac:dyDescent="0.3">
      <c r="A606" t="s">
        <v>237</v>
      </c>
      <c r="B606" t="s">
        <v>11</v>
      </c>
      <c r="C606" t="s">
        <v>8</v>
      </c>
      <c r="D606" t="s">
        <v>9</v>
      </c>
      <c r="E606" t="s">
        <v>10</v>
      </c>
      <c r="F606" t="s">
        <v>133</v>
      </c>
      <c r="G606">
        <v>765</v>
      </c>
      <c r="H606">
        <v>75</v>
      </c>
    </row>
    <row r="607" spans="1:8" x14ac:dyDescent="0.3">
      <c r="A607" t="s">
        <v>237</v>
      </c>
      <c r="B607" t="s">
        <v>11</v>
      </c>
      <c r="C607" t="s">
        <v>8</v>
      </c>
      <c r="D607" t="s">
        <v>9</v>
      </c>
      <c r="E607" t="s">
        <v>10</v>
      </c>
      <c r="F607" t="s">
        <v>157</v>
      </c>
      <c r="G607">
        <v>1423</v>
      </c>
      <c r="H607">
        <v>50</v>
      </c>
    </row>
    <row r="608" spans="1:8" x14ac:dyDescent="0.3">
      <c r="A608" t="s">
        <v>238</v>
      </c>
      <c r="B608" t="s">
        <v>11</v>
      </c>
      <c r="C608" t="s">
        <v>8</v>
      </c>
      <c r="D608" t="s">
        <v>9</v>
      </c>
      <c r="E608" t="s">
        <v>10</v>
      </c>
      <c r="F608" t="s">
        <v>85</v>
      </c>
      <c r="G608">
        <v>4954</v>
      </c>
      <c r="H608">
        <v>50</v>
      </c>
    </row>
    <row r="609" spans="1:8" x14ac:dyDescent="0.3">
      <c r="A609" t="s">
        <v>238</v>
      </c>
      <c r="B609" t="s">
        <v>11</v>
      </c>
      <c r="C609" t="s">
        <v>8</v>
      </c>
      <c r="D609" t="s">
        <v>9</v>
      </c>
      <c r="E609" t="s">
        <v>10</v>
      </c>
      <c r="F609" t="s">
        <v>109</v>
      </c>
      <c r="G609">
        <v>765</v>
      </c>
      <c r="H609">
        <v>90</v>
      </c>
    </row>
    <row r="610" spans="1:8" x14ac:dyDescent="0.3">
      <c r="A610" t="s">
        <v>238</v>
      </c>
      <c r="B610" t="s">
        <v>11</v>
      </c>
      <c r="C610" t="s">
        <v>8</v>
      </c>
      <c r="D610" t="s">
        <v>9</v>
      </c>
      <c r="E610" t="s">
        <v>10</v>
      </c>
      <c r="F610" t="s">
        <v>133</v>
      </c>
      <c r="G610">
        <v>765</v>
      </c>
      <c r="H610">
        <v>50</v>
      </c>
    </row>
    <row r="611" spans="1:8" x14ac:dyDescent="0.3">
      <c r="A611" t="s">
        <v>238</v>
      </c>
      <c r="B611" t="s">
        <v>11</v>
      </c>
      <c r="C611" t="s">
        <v>8</v>
      </c>
      <c r="D611" t="s">
        <v>9</v>
      </c>
      <c r="E611" t="s">
        <v>10</v>
      </c>
      <c r="F611" t="s">
        <v>157</v>
      </c>
      <c r="G611">
        <v>765</v>
      </c>
      <c r="H611">
        <v>90</v>
      </c>
    </row>
    <row r="612" spans="1:8" x14ac:dyDescent="0.3">
      <c r="A612" t="s">
        <v>239</v>
      </c>
      <c r="B612" t="s">
        <v>11</v>
      </c>
      <c r="C612" t="s">
        <v>8</v>
      </c>
      <c r="D612" t="s">
        <v>9</v>
      </c>
      <c r="E612" t="s">
        <v>10</v>
      </c>
      <c r="F612" t="s">
        <v>85</v>
      </c>
      <c r="G612">
        <v>3628</v>
      </c>
      <c r="H612">
        <v>25</v>
      </c>
    </row>
    <row r="613" spans="1:8" x14ac:dyDescent="0.3">
      <c r="A613" t="s">
        <v>239</v>
      </c>
      <c r="B613" t="s">
        <v>11</v>
      </c>
      <c r="C613" t="s">
        <v>8</v>
      </c>
      <c r="D613" t="s">
        <v>9</v>
      </c>
      <c r="E613" t="s">
        <v>10</v>
      </c>
      <c r="F613" t="s">
        <v>109</v>
      </c>
      <c r="G613">
        <v>1423</v>
      </c>
      <c r="H613">
        <v>25</v>
      </c>
    </row>
    <row r="614" spans="1:8" x14ac:dyDescent="0.3">
      <c r="A614" t="s">
        <v>239</v>
      </c>
      <c r="B614" t="s">
        <v>11</v>
      </c>
      <c r="C614" t="s">
        <v>8</v>
      </c>
      <c r="D614" t="s">
        <v>9</v>
      </c>
      <c r="E614" t="s">
        <v>10</v>
      </c>
      <c r="F614" t="s">
        <v>133</v>
      </c>
      <c r="G614">
        <v>4954</v>
      </c>
      <c r="H614">
        <v>0</v>
      </c>
    </row>
    <row r="615" spans="1:8" x14ac:dyDescent="0.3">
      <c r="A615" t="s">
        <v>239</v>
      </c>
      <c r="B615" t="s">
        <v>11</v>
      </c>
      <c r="C615" t="s">
        <v>8</v>
      </c>
      <c r="D615" t="s">
        <v>9</v>
      </c>
      <c r="E615" t="s">
        <v>10</v>
      </c>
      <c r="F615" t="s">
        <v>157</v>
      </c>
      <c r="G615">
        <v>765</v>
      </c>
      <c r="H615">
        <v>0</v>
      </c>
    </row>
    <row r="616" spans="1:8" x14ac:dyDescent="0.3">
      <c r="A616" t="s">
        <v>240</v>
      </c>
      <c r="B616" t="s">
        <v>11</v>
      </c>
      <c r="C616" t="s">
        <v>8</v>
      </c>
      <c r="D616" t="s">
        <v>9</v>
      </c>
      <c r="E616" t="s">
        <v>10</v>
      </c>
      <c r="F616" t="s">
        <v>85</v>
      </c>
      <c r="G616">
        <v>4924</v>
      </c>
      <c r="H616">
        <v>25</v>
      </c>
    </row>
    <row r="617" spans="1:8" x14ac:dyDescent="0.3">
      <c r="A617" t="s">
        <v>240</v>
      </c>
      <c r="B617" t="s">
        <v>11</v>
      </c>
      <c r="C617" t="s">
        <v>8</v>
      </c>
      <c r="D617" t="s">
        <v>9</v>
      </c>
      <c r="E617" t="s">
        <v>10</v>
      </c>
      <c r="F617" t="s">
        <v>109</v>
      </c>
      <c r="G617">
        <v>4924</v>
      </c>
      <c r="H617">
        <v>50</v>
      </c>
    </row>
    <row r="618" spans="1:8" x14ac:dyDescent="0.3">
      <c r="A618" t="s">
        <v>240</v>
      </c>
      <c r="B618" t="s">
        <v>11</v>
      </c>
      <c r="C618" t="s">
        <v>8</v>
      </c>
      <c r="D618" t="s">
        <v>9</v>
      </c>
      <c r="E618" t="s">
        <v>10</v>
      </c>
      <c r="F618" t="s">
        <v>133</v>
      </c>
      <c r="G618">
        <v>1423</v>
      </c>
      <c r="H618">
        <v>0</v>
      </c>
    </row>
    <row r="619" spans="1:8" x14ac:dyDescent="0.3">
      <c r="A619" t="s">
        <v>240</v>
      </c>
      <c r="B619" t="s">
        <v>11</v>
      </c>
      <c r="C619" t="s">
        <v>8</v>
      </c>
      <c r="D619" t="s">
        <v>9</v>
      </c>
      <c r="E619" t="s">
        <v>10</v>
      </c>
      <c r="F619" t="s">
        <v>157</v>
      </c>
      <c r="G619">
        <v>0</v>
      </c>
      <c r="H619">
        <v>25</v>
      </c>
    </row>
    <row r="620" spans="1:8" x14ac:dyDescent="0.3">
      <c r="A620" t="s">
        <v>241</v>
      </c>
      <c r="B620" t="s">
        <v>11</v>
      </c>
      <c r="C620" t="s">
        <v>8</v>
      </c>
      <c r="D620" t="s">
        <v>9</v>
      </c>
      <c r="E620" t="s">
        <v>10</v>
      </c>
      <c r="F620" t="s">
        <v>85</v>
      </c>
      <c r="G620">
        <v>4924</v>
      </c>
      <c r="H620">
        <v>0</v>
      </c>
    </row>
    <row r="621" spans="1:8" x14ac:dyDescent="0.3">
      <c r="A621" t="s">
        <v>241</v>
      </c>
      <c r="B621" t="s">
        <v>11</v>
      </c>
      <c r="C621" t="s">
        <v>8</v>
      </c>
      <c r="D621" t="s">
        <v>9</v>
      </c>
      <c r="E621" t="s">
        <v>10</v>
      </c>
      <c r="F621" t="s">
        <v>109</v>
      </c>
      <c r="G621">
        <v>1423</v>
      </c>
      <c r="H621">
        <v>25</v>
      </c>
    </row>
    <row r="622" spans="1:8" x14ac:dyDescent="0.3">
      <c r="A622" t="s">
        <v>241</v>
      </c>
      <c r="B622" t="s">
        <v>11</v>
      </c>
      <c r="C622" t="s">
        <v>8</v>
      </c>
      <c r="D622" t="s">
        <v>9</v>
      </c>
      <c r="E622" t="s">
        <v>10</v>
      </c>
      <c r="F622" t="s">
        <v>133</v>
      </c>
      <c r="G622">
        <v>2743</v>
      </c>
      <c r="H622">
        <v>50</v>
      </c>
    </row>
    <row r="623" spans="1:8" x14ac:dyDescent="0.3">
      <c r="A623" t="s">
        <v>241</v>
      </c>
      <c r="B623" t="s">
        <v>11</v>
      </c>
      <c r="C623" t="s">
        <v>8</v>
      </c>
      <c r="D623" t="s">
        <v>9</v>
      </c>
      <c r="E623" t="s">
        <v>10</v>
      </c>
      <c r="F623" t="s">
        <v>157</v>
      </c>
      <c r="G623">
        <v>765</v>
      </c>
      <c r="H623">
        <v>0</v>
      </c>
    </row>
    <row r="624" spans="1:8" x14ac:dyDescent="0.3">
      <c r="A624" t="s">
        <v>242</v>
      </c>
      <c r="B624" t="s">
        <v>11</v>
      </c>
      <c r="C624" t="s">
        <v>8</v>
      </c>
      <c r="D624" t="s">
        <v>9</v>
      </c>
      <c r="E624" t="s">
        <v>10</v>
      </c>
      <c r="F624" t="s">
        <v>85</v>
      </c>
      <c r="G624">
        <v>3628</v>
      </c>
      <c r="H624">
        <v>0</v>
      </c>
    </row>
    <row r="625" spans="1:8" x14ac:dyDescent="0.3">
      <c r="A625" t="s">
        <v>242</v>
      </c>
      <c r="B625" t="s">
        <v>11</v>
      </c>
      <c r="C625" t="s">
        <v>8</v>
      </c>
      <c r="D625" t="s">
        <v>9</v>
      </c>
      <c r="E625" t="s">
        <v>10</v>
      </c>
      <c r="F625" t="s">
        <v>109</v>
      </c>
      <c r="G625">
        <v>765</v>
      </c>
      <c r="H625">
        <v>0</v>
      </c>
    </row>
    <row r="626" spans="1:8" x14ac:dyDescent="0.3">
      <c r="A626" t="s">
        <v>242</v>
      </c>
      <c r="B626" t="s">
        <v>11</v>
      </c>
      <c r="C626" t="s">
        <v>8</v>
      </c>
      <c r="D626" t="s">
        <v>9</v>
      </c>
      <c r="E626" t="s">
        <v>10</v>
      </c>
      <c r="F626" t="s">
        <v>133</v>
      </c>
      <c r="G626">
        <v>2345</v>
      </c>
      <c r="H626">
        <v>0</v>
      </c>
    </row>
    <row r="627" spans="1:8" x14ac:dyDescent="0.3">
      <c r="A627" t="s">
        <v>242</v>
      </c>
      <c r="B627" t="s">
        <v>11</v>
      </c>
      <c r="C627" t="s">
        <v>8</v>
      </c>
      <c r="D627" t="s">
        <v>9</v>
      </c>
      <c r="E627" t="s">
        <v>10</v>
      </c>
      <c r="F627" t="s">
        <v>157</v>
      </c>
      <c r="G627">
        <v>2534</v>
      </c>
      <c r="H627">
        <v>0</v>
      </c>
    </row>
    <row r="628" spans="1:8" x14ac:dyDescent="0.3">
      <c r="A628" t="s">
        <v>232</v>
      </c>
      <c r="B628" t="s">
        <v>58</v>
      </c>
      <c r="C628" t="s">
        <v>53</v>
      </c>
      <c r="D628" t="s">
        <v>54</v>
      </c>
      <c r="E628" t="s">
        <v>55</v>
      </c>
      <c r="F628" t="s">
        <v>102</v>
      </c>
      <c r="G628">
        <v>567</v>
      </c>
      <c r="H628">
        <v>100</v>
      </c>
    </row>
    <row r="629" spans="1:8" x14ac:dyDescent="0.3">
      <c r="A629" t="s">
        <v>232</v>
      </c>
      <c r="B629" t="s">
        <v>58</v>
      </c>
      <c r="C629" t="s">
        <v>53</v>
      </c>
      <c r="D629" t="s">
        <v>54</v>
      </c>
      <c r="E629" t="s">
        <v>55</v>
      </c>
      <c r="F629" t="s">
        <v>126</v>
      </c>
      <c r="G629">
        <v>2743</v>
      </c>
      <c r="H629">
        <v>90</v>
      </c>
    </row>
    <row r="630" spans="1:8" x14ac:dyDescent="0.3">
      <c r="A630" t="s">
        <v>232</v>
      </c>
      <c r="B630" t="s">
        <v>58</v>
      </c>
      <c r="C630" t="s">
        <v>53</v>
      </c>
      <c r="D630" t="s">
        <v>54</v>
      </c>
      <c r="E630" t="s">
        <v>55</v>
      </c>
      <c r="F630" t="s">
        <v>150</v>
      </c>
      <c r="G630">
        <v>765</v>
      </c>
      <c r="H630">
        <v>100</v>
      </c>
    </row>
    <row r="631" spans="1:8" x14ac:dyDescent="0.3">
      <c r="A631" t="s">
        <v>232</v>
      </c>
      <c r="B631" t="s">
        <v>58</v>
      </c>
      <c r="C631" t="s">
        <v>53</v>
      </c>
      <c r="D631" t="s">
        <v>54</v>
      </c>
      <c r="E631" t="s">
        <v>55</v>
      </c>
      <c r="F631" t="s">
        <v>174</v>
      </c>
      <c r="G631">
        <v>2345</v>
      </c>
      <c r="H631">
        <v>100</v>
      </c>
    </row>
    <row r="632" spans="1:8" x14ac:dyDescent="0.3">
      <c r="A632" t="s">
        <v>233</v>
      </c>
      <c r="B632" t="s">
        <v>58</v>
      </c>
      <c r="C632" t="s">
        <v>53</v>
      </c>
      <c r="D632" t="s">
        <v>54</v>
      </c>
      <c r="E632" t="s">
        <v>55</v>
      </c>
      <c r="F632" t="s">
        <v>102</v>
      </c>
      <c r="G632">
        <v>2534</v>
      </c>
      <c r="H632">
        <v>100</v>
      </c>
    </row>
    <row r="633" spans="1:8" x14ac:dyDescent="0.3">
      <c r="A633" t="s">
        <v>233</v>
      </c>
      <c r="B633" t="s">
        <v>58</v>
      </c>
      <c r="C633" t="s">
        <v>53</v>
      </c>
      <c r="D633" t="s">
        <v>54</v>
      </c>
      <c r="E633" t="s">
        <v>55</v>
      </c>
      <c r="F633" t="s">
        <v>126</v>
      </c>
      <c r="G633">
        <v>765</v>
      </c>
      <c r="H633">
        <v>90</v>
      </c>
    </row>
    <row r="634" spans="1:8" x14ac:dyDescent="0.3">
      <c r="A634" t="s">
        <v>233</v>
      </c>
      <c r="B634" t="s">
        <v>58</v>
      </c>
      <c r="C634" t="s">
        <v>53</v>
      </c>
      <c r="D634" t="s">
        <v>54</v>
      </c>
      <c r="E634" t="s">
        <v>55</v>
      </c>
      <c r="F634" t="s">
        <v>150</v>
      </c>
      <c r="G634">
        <v>0</v>
      </c>
      <c r="H634">
        <v>90</v>
      </c>
    </row>
    <row r="635" spans="1:8" x14ac:dyDescent="0.3">
      <c r="A635" t="s">
        <v>233</v>
      </c>
      <c r="B635" t="s">
        <v>58</v>
      </c>
      <c r="C635" t="s">
        <v>53</v>
      </c>
      <c r="D635" t="s">
        <v>54</v>
      </c>
      <c r="E635" t="s">
        <v>55</v>
      </c>
      <c r="F635" t="s">
        <v>174</v>
      </c>
      <c r="G635">
        <v>567</v>
      </c>
      <c r="H635">
        <v>90</v>
      </c>
    </row>
    <row r="636" spans="1:8" x14ac:dyDescent="0.3">
      <c r="A636" t="s">
        <v>234</v>
      </c>
      <c r="B636" t="s">
        <v>58</v>
      </c>
      <c r="C636" t="s">
        <v>53</v>
      </c>
      <c r="D636" t="s">
        <v>54</v>
      </c>
      <c r="E636" t="s">
        <v>55</v>
      </c>
      <c r="F636" t="s">
        <v>102</v>
      </c>
      <c r="G636">
        <v>1423</v>
      </c>
      <c r="H636">
        <v>50</v>
      </c>
    </row>
    <row r="637" spans="1:8" x14ac:dyDescent="0.3">
      <c r="A637" t="s">
        <v>234</v>
      </c>
      <c r="B637" t="s">
        <v>58</v>
      </c>
      <c r="C637" t="s">
        <v>53</v>
      </c>
      <c r="D637" t="s">
        <v>54</v>
      </c>
      <c r="E637" t="s">
        <v>55</v>
      </c>
      <c r="F637" t="s">
        <v>126</v>
      </c>
      <c r="G637">
        <v>3628</v>
      </c>
      <c r="H637">
        <v>75</v>
      </c>
    </row>
    <row r="638" spans="1:8" x14ac:dyDescent="0.3">
      <c r="A638" t="s">
        <v>234</v>
      </c>
      <c r="B638" t="s">
        <v>58</v>
      </c>
      <c r="C638" t="s">
        <v>53</v>
      </c>
      <c r="D638" t="s">
        <v>54</v>
      </c>
      <c r="E638" t="s">
        <v>55</v>
      </c>
      <c r="F638" t="s">
        <v>150</v>
      </c>
      <c r="G638">
        <v>1423</v>
      </c>
      <c r="H638">
        <v>75</v>
      </c>
    </row>
    <row r="639" spans="1:8" x14ac:dyDescent="0.3">
      <c r="A639" t="s">
        <v>234</v>
      </c>
      <c r="B639" t="s">
        <v>58</v>
      </c>
      <c r="C639" t="s">
        <v>53</v>
      </c>
      <c r="D639" t="s">
        <v>54</v>
      </c>
      <c r="E639" t="s">
        <v>55</v>
      </c>
      <c r="F639" t="s">
        <v>174</v>
      </c>
      <c r="G639">
        <v>765</v>
      </c>
      <c r="H639">
        <v>75</v>
      </c>
    </row>
    <row r="640" spans="1:8" x14ac:dyDescent="0.3">
      <c r="A640" t="s">
        <v>235</v>
      </c>
      <c r="B640" t="s">
        <v>58</v>
      </c>
      <c r="C640" t="s">
        <v>53</v>
      </c>
      <c r="D640" t="s">
        <v>54</v>
      </c>
      <c r="E640" t="s">
        <v>55</v>
      </c>
      <c r="F640" t="s">
        <v>102</v>
      </c>
      <c r="G640">
        <v>2743</v>
      </c>
      <c r="H640">
        <v>90</v>
      </c>
    </row>
    <row r="641" spans="1:8" x14ac:dyDescent="0.3">
      <c r="A641" t="s">
        <v>235</v>
      </c>
      <c r="B641" t="s">
        <v>58</v>
      </c>
      <c r="C641" t="s">
        <v>53</v>
      </c>
      <c r="D641" t="s">
        <v>54</v>
      </c>
      <c r="E641" t="s">
        <v>55</v>
      </c>
      <c r="F641" t="s">
        <v>126</v>
      </c>
      <c r="G641">
        <v>765</v>
      </c>
      <c r="H641">
        <v>75</v>
      </c>
    </row>
    <row r="642" spans="1:8" x14ac:dyDescent="0.3">
      <c r="A642" t="s">
        <v>235</v>
      </c>
      <c r="B642" t="s">
        <v>58</v>
      </c>
      <c r="C642" t="s">
        <v>53</v>
      </c>
      <c r="D642" t="s">
        <v>54</v>
      </c>
      <c r="E642" t="s">
        <v>55</v>
      </c>
      <c r="F642" t="s">
        <v>150</v>
      </c>
      <c r="G642">
        <v>0</v>
      </c>
      <c r="H642">
        <v>75</v>
      </c>
    </row>
    <row r="643" spans="1:8" x14ac:dyDescent="0.3">
      <c r="A643" t="s">
        <v>235</v>
      </c>
      <c r="B643" t="s">
        <v>58</v>
      </c>
      <c r="C643" t="s">
        <v>53</v>
      </c>
      <c r="D643" t="s">
        <v>54</v>
      </c>
      <c r="E643" t="s">
        <v>55</v>
      </c>
      <c r="F643" t="s">
        <v>174</v>
      </c>
      <c r="G643">
        <v>3628</v>
      </c>
      <c r="H643">
        <v>50</v>
      </c>
    </row>
    <row r="644" spans="1:8" x14ac:dyDescent="0.3">
      <c r="A644" t="s">
        <v>229</v>
      </c>
      <c r="B644" t="s">
        <v>58</v>
      </c>
      <c r="C644" t="s">
        <v>53</v>
      </c>
      <c r="D644" t="s">
        <v>54</v>
      </c>
      <c r="E644" t="s">
        <v>55</v>
      </c>
      <c r="F644" t="s">
        <v>102</v>
      </c>
      <c r="G644">
        <v>765</v>
      </c>
      <c r="H644">
        <v>50</v>
      </c>
    </row>
    <row r="645" spans="1:8" x14ac:dyDescent="0.3">
      <c r="A645" t="s">
        <v>229</v>
      </c>
      <c r="B645" t="s">
        <v>58</v>
      </c>
      <c r="C645" t="s">
        <v>53</v>
      </c>
      <c r="D645" t="s">
        <v>54</v>
      </c>
      <c r="E645" t="s">
        <v>55</v>
      </c>
      <c r="F645" t="s">
        <v>126</v>
      </c>
      <c r="G645">
        <v>3628</v>
      </c>
      <c r="H645">
        <v>75</v>
      </c>
    </row>
    <row r="646" spans="1:8" x14ac:dyDescent="0.3">
      <c r="A646" t="s">
        <v>229</v>
      </c>
      <c r="B646" t="s">
        <v>58</v>
      </c>
      <c r="C646" t="s">
        <v>53</v>
      </c>
      <c r="D646" t="s">
        <v>54</v>
      </c>
      <c r="E646" t="s">
        <v>55</v>
      </c>
      <c r="F646" t="s">
        <v>150</v>
      </c>
      <c r="G646">
        <v>1423</v>
      </c>
      <c r="H646">
        <v>75</v>
      </c>
    </row>
    <row r="647" spans="1:8" x14ac:dyDescent="0.3">
      <c r="A647" t="s">
        <v>229</v>
      </c>
      <c r="B647" t="s">
        <v>58</v>
      </c>
      <c r="C647" t="s">
        <v>53</v>
      </c>
      <c r="D647" t="s">
        <v>54</v>
      </c>
      <c r="E647" t="s">
        <v>55</v>
      </c>
      <c r="F647" t="s">
        <v>174</v>
      </c>
      <c r="G647">
        <v>0</v>
      </c>
      <c r="H647">
        <v>50</v>
      </c>
    </row>
    <row r="648" spans="1:8" x14ac:dyDescent="0.3">
      <c r="A648" t="s">
        <v>236</v>
      </c>
      <c r="B648" t="s">
        <v>58</v>
      </c>
      <c r="C648" t="s">
        <v>53</v>
      </c>
      <c r="D648" t="s">
        <v>54</v>
      </c>
      <c r="E648" t="s">
        <v>55</v>
      </c>
      <c r="F648" t="s">
        <v>102</v>
      </c>
      <c r="G648">
        <v>3628</v>
      </c>
      <c r="H648">
        <v>75</v>
      </c>
    </row>
    <row r="649" spans="1:8" x14ac:dyDescent="0.3">
      <c r="A649" t="s">
        <v>236</v>
      </c>
      <c r="B649" t="s">
        <v>58</v>
      </c>
      <c r="C649" t="s">
        <v>53</v>
      </c>
      <c r="D649" t="s">
        <v>54</v>
      </c>
      <c r="E649" t="s">
        <v>55</v>
      </c>
      <c r="F649" t="s">
        <v>126</v>
      </c>
      <c r="G649">
        <v>1423</v>
      </c>
      <c r="H649">
        <v>50</v>
      </c>
    </row>
    <row r="650" spans="1:8" x14ac:dyDescent="0.3">
      <c r="A650" t="s">
        <v>236</v>
      </c>
      <c r="B650" t="s">
        <v>58</v>
      </c>
      <c r="C650" t="s">
        <v>53</v>
      </c>
      <c r="D650" t="s">
        <v>54</v>
      </c>
      <c r="E650" t="s">
        <v>55</v>
      </c>
      <c r="F650" t="s">
        <v>150</v>
      </c>
      <c r="G650">
        <v>4954</v>
      </c>
      <c r="H650">
        <v>50</v>
      </c>
    </row>
    <row r="651" spans="1:8" x14ac:dyDescent="0.3">
      <c r="A651" t="s">
        <v>236</v>
      </c>
      <c r="B651" t="s">
        <v>58</v>
      </c>
      <c r="C651" t="s">
        <v>53</v>
      </c>
      <c r="D651" t="s">
        <v>54</v>
      </c>
      <c r="E651" t="s">
        <v>55</v>
      </c>
      <c r="F651" t="s">
        <v>174</v>
      </c>
      <c r="G651">
        <v>4954</v>
      </c>
      <c r="H651">
        <v>50</v>
      </c>
    </row>
    <row r="652" spans="1:8" x14ac:dyDescent="0.3">
      <c r="A652" t="s">
        <v>237</v>
      </c>
      <c r="B652" t="s">
        <v>58</v>
      </c>
      <c r="C652" t="s">
        <v>53</v>
      </c>
      <c r="D652" t="s">
        <v>54</v>
      </c>
      <c r="E652" t="s">
        <v>55</v>
      </c>
      <c r="F652" t="s">
        <v>102</v>
      </c>
      <c r="G652">
        <v>0</v>
      </c>
      <c r="H652">
        <v>25</v>
      </c>
    </row>
    <row r="653" spans="1:8" x14ac:dyDescent="0.3">
      <c r="A653" t="s">
        <v>237</v>
      </c>
      <c r="B653" t="s">
        <v>58</v>
      </c>
      <c r="C653" t="s">
        <v>53</v>
      </c>
      <c r="D653" t="s">
        <v>54</v>
      </c>
      <c r="E653" t="s">
        <v>55</v>
      </c>
      <c r="F653" t="s">
        <v>126</v>
      </c>
      <c r="G653">
        <v>1423</v>
      </c>
      <c r="H653">
        <v>25</v>
      </c>
    </row>
    <row r="654" spans="1:8" x14ac:dyDescent="0.3">
      <c r="A654" t="s">
        <v>237</v>
      </c>
      <c r="B654" t="s">
        <v>58</v>
      </c>
      <c r="C654" t="s">
        <v>53</v>
      </c>
      <c r="D654" t="s">
        <v>54</v>
      </c>
      <c r="E654" t="s">
        <v>55</v>
      </c>
      <c r="F654" t="s">
        <v>150</v>
      </c>
      <c r="G654">
        <v>4954</v>
      </c>
      <c r="H654">
        <v>25</v>
      </c>
    </row>
    <row r="655" spans="1:8" x14ac:dyDescent="0.3">
      <c r="A655" t="s">
        <v>237</v>
      </c>
      <c r="B655" t="s">
        <v>58</v>
      </c>
      <c r="C655" t="s">
        <v>53</v>
      </c>
      <c r="D655" t="s">
        <v>54</v>
      </c>
      <c r="E655" t="s">
        <v>55</v>
      </c>
      <c r="F655" t="s">
        <v>174</v>
      </c>
      <c r="G655">
        <v>1423</v>
      </c>
      <c r="H655">
        <v>50</v>
      </c>
    </row>
    <row r="656" spans="1:8" x14ac:dyDescent="0.3">
      <c r="A656" t="s">
        <v>238</v>
      </c>
      <c r="B656" t="s">
        <v>58</v>
      </c>
      <c r="C656" t="s">
        <v>53</v>
      </c>
      <c r="D656" t="s">
        <v>54</v>
      </c>
      <c r="E656" t="s">
        <v>55</v>
      </c>
      <c r="F656" t="s">
        <v>102</v>
      </c>
      <c r="G656">
        <v>765</v>
      </c>
      <c r="H656">
        <v>0</v>
      </c>
    </row>
    <row r="657" spans="1:8" x14ac:dyDescent="0.3">
      <c r="A657" t="s">
        <v>238</v>
      </c>
      <c r="B657" t="s">
        <v>58</v>
      </c>
      <c r="C657" t="s">
        <v>53</v>
      </c>
      <c r="D657" t="s">
        <v>54</v>
      </c>
      <c r="E657" t="s">
        <v>55</v>
      </c>
      <c r="F657" t="s">
        <v>126</v>
      </c>
      <c r="G657">
        <v>4924</v>
      </c>
      <c r="H657">
        <v>25</v>
      </c>
    </row>
    <row r="658" spans="1:8" x14ac:dyDescent="0.3">
      <c r="A658" t="s">
        <v>238</v>
      </c>
      <c r="B658" t="s">
        <v>58</v>
      </c>
      <c r="C658" t="s">
        <v>53</v>
      </c>
      <c r="D658" t="s">
        <v>54</v>
      </c>
      <c r="E658" t="s">
        <v>55</v>
      </c>
      <c r="F658" t="s">
        <v>150</v>
      </c>
      <c r="G658">
        <v>1423</v>
      </c>
      <c r="H658">
        <v>0</v>
      </c>
    </row>
    <row r="659" spans="1:8" x14ac:dyDescent="0.3">
      <c r="A659" t="s">
        <v>238</v>
      </c>
      <c r="B659" t="s">
        <v>58</v>
      </c>
      <c r="C659" t="s">
        <v>53</v>
      </c>
      <c r="D659" t="s">
        <v>54</v>
      </c>
      <c r="E659" t="s">
        <v>55</v>
      </c>
      <c r="F659" t="s">
        <v>174</v>
      </c>
      <c r="G659">
        <v>0</v>
      </c>
      <c r="H659">
        <v>50</v>
      </c>
    </row>
    <row r="660" spans="1:8" x14ac:dyDescent="0.3">
      <c r="A660" t="s">
        <v>239</v>
      </c>
      <c r="B660" t="s">
        <v>58</v>
      </c>
      <c r="C660" t="s">
        <v>53</v>
      </c>
      <c r="D660" t="s">
        <v>54</v>
      </c>
      <c r="E660" t="s">
        <v>55</v>
      </c>
      <c r="F660" t="s">
        <v>102</v>
      </c>
      <c r="G660">
        <v>3628</v>
      </c>
      <c r="H660">
        <v>25</v>
      </c>
    </row>
    <row r="661" spans="1:8" x14ac:dyDescent="0.3">
      <c r="A661" t="s">
        <v>239</v>
      </c>
      <c r="B661" t="s">
        <v>58</v>
      </c>
      <c r="C661" t="s">
        <v>53</v>
      </c>
      <c r="D661" t="s">
        <v>54</v>
      </c>
      <c r="E661" t="s">
        <v>55</v>
      </c>
      <c r="F661" t="s">
        <v>126</v>
      </c>
      <c r="G661">
        <v>1423</v>
      </c>
      <c r="H661">
        <v>0</v>
      </c>
    </row>
    <row r="662" spans="1:8" x14ac:dyDescent="0.3">
      <c r="A662" t="s">
        <v>239</v>
      </c>
      <c r="B662" t="s">
        <v>58</v>
      </c>
      <c r="C662" t="s">
        <v>53</v>
      </c>
      <c r="D662" t="s">
        <v>54</v>
      </c>
      <c r="E662" t="s">
        <v>55</v>
      </c>
      <c r="F662" t="s">
        <v>150</v>
      </c>
      <c r="G662">
        <v>3628</v>
      </c>
      <c r="H662">
        <v>0</v>
      </c>
    </row>
    <row r="663" spans="1:8" x14ac:dyDescent="0.3">
      <c r="A663" t="s">
        <v>239</v>
      </c>
      <c r="B663" t="s">
        <v>58</v>
      </c>
      <c r="C663" t="s">
        <v>53</v>
      </c>
      <c r="D663" t="s">
        <v>54</v>
      </c>
      <c r="E663" t="s">
        <v>55</v>
      </c>
      <c r="F663" t="s">
        <v>174</v>
      </c>
      <c r="G663">
        <v>1423</v>
      </c>
      <c r="H663">
        <v>0</v>
      </c>
    </row>
    <row r="664" spans="1:8" x14ac:dyDescent="0.3">
      <c r="A664" t="s">
        <v>240</v>
      </c>
      <c r="B664" t="s">
        <v>58</v>
      </c>
      <c r="C664" t="s">
        <v>53</v>
      </c>
      <c r="D664" t="s">
        <v>54</v>
      </c>
      <c r="E664" t="s">
        <v>55</v>
      </c>
      <c r="F664" t="s">
        <v>102</v>
      </c>
      <c r="G664">
        <v>765</v>
      </c>
      <c r="H664">
        <v>0</v>
      </c>
    </row>
    <row r="665" spans="1:8" x14ac:dyDescent="0.3">
      <c r="A665" t="s">
        <v>240</v>
      </c>
      <c r="B665" t="s">
        <v>58</v>
      </c>
      <c r="C665" t="s">
        <v>53</v>
      </c>
      <c r="D665" t="s">
        <v>54</v>
      </c>
      <c r="E665" t="s">
        <v>55</v>
      </c>
      <c r="F665" t="s">
        <v>126</v>
      </c>
      <c r="G665">
        <v>765</v>
      </c>
      <c r="H665">
        <v>0</v>
      </c>
    </row>
    <row r="666" spans="1:8" x14ac:dyDescent="0.3">
      <c r="A666" t="s">
        <v>240</v>
      </c>
      <c r="B666" t="s">
        <v>58</v>
      </c>
      <c r="C666" t="s">
        <v>53</v>
      </c>
      <c r="D666" t="s">
        <v>54</v>
      </c>
      <c r="E666" t="s">
        <v>55</v>
      </c>
      <c r="F666" t="s">
        <v>150</v>
      </c>
      <c r="G666">
        <v>4954</v>
      </c>
      <c r="H666">
        <v>0</v>
      </c>
    </row>
    <row r="667" spans="1:8" x14ac:dyDescent="0.3">
      <c r="A667" t="s">
        <v>240</v>
      </c>
      <c r="B667" t="s">
        <v>58</v>
      </c>
      <c r="C667" t="s">
        <v>53</v>
      </c>
      <c r="D667" t="s">
        <v>54</v>
      </c>
      <c r="E667" t="s">
        <v>55</v>
      </c>
      <c r="F667" t="s">
        <v>174</v>
      </c>
      <c r="G667">
        <v>0</v>
      </c>
      <c r="H667">
        <v>0</v>
      </c>
    </row>
    <row r="668" spans="1:8" x14ac:dyDescent="0.3">
      <c r="A668" t="s">
        <v>241</v>
      </c>
      <c r="B668" t="s">
        <v>58</v>
      </c>
      <c r="C668" t="s">
        <v>53</v>
      </c>
      <c r="D668" t="s">
        <v>54</v>
      </c>
      <c r="E668" t="s">
        <v>55</v>
      </c>
      <c r="F668" t="s">
        <v>102</v>
      </c>
      <c r="G668">
        <v>4954</v>
      </c>
      <c r="H668">
        <v>25</v>
      </c>
    </row>
    <row r="669" spans="1:8" x14ac:dyDescent="0.3">
      <c r="A669" t="s">
        <v>241</v>
      </c>
      <c r="B669" t="s">
        <v>58</v>
      </c>
      <c r="C669" t="s">
        <v>53</v>
      </c>
      <c r="D669" t="s">
        <v>54</v>
      </c>
      <c r="E669" t="s">
        <v>55</v>
      </c>
      <c r="F669" t="s">
        <v>126</v>
      </c>
      <c r="G669">
        <v>765</v>
      </c>
      <c r="H669">
        <v>0</v>
      </c>
    </row>
    <row r="670" spans="1:8" x14ac:dyDescent="0.3">
      <c r="A670" t="s">
        <v>241</v>
      </c>
      <c r="B670" t="s">
        <v>58</v>
      </c>
      <c r="C670" t="s">
        <v>53</v>
      </c>
      <c r="D670" t="s">
        <v>54</v>
      </c>
      <c r="E670" t="s">
        <v>55</v>
      </c>
      <c r="F670" t="s">
        <v>150</v>
      </c>
      <c r="G670">
        <v>1423</v>
      </c>
      <c r="H670">
        <v>50</v>
      </c>
    </row>
    <row r="671" spans="1:8" x14ac:dyDescent="0.3">
      <c r="A671" t="s">
        <v>241</v>
      </c>
      <c r="B671" t="s">
        <v>58</v>
      </c>
      <c r="C671" t="s">
        <v>53</v>
      </c>
      <c r="D671" t="s">
        <v>54</v>
      </c>
      <c r="E671" t="s">
        <v>55</v>
      </c>
      <c r="F671" t="s">
        <v>174</v>
      </c>
      <c r="G671">
        <v>765</v>
      </c>
      <c r="H671">
        <v>0</v>
      </c>
    </row>
    <row r="672" spans="1:8" x14ac:dyDescent="0.3">
      <c r="A672" t="s">
        <v>242</v>
      </c>
      <c r="B672" t="s">
        <v>58</v>
      </c>
      <c r="C672" t="s">
        <v>53</v>
      </c>
      <c r="D672" t="s">
        <v>54</v>
      </c>
      <c r="E672" t="s">
        <v>55</v>
      </c>
      <c r="F672" t="s">
        <v>102</v>
      </c>
      <c r="G672">
        <v>2743</v>
      </c>
      <c r="H672">
        <v>50</v>
      </c>
    </row>
    <row r="673" spans="1:8" x14ac:dyDescent="0.3">
      <c r="A673" t="s">
        <v>242</v>
      </c>
      <c r="B673" t="s">
        <v>58</v>
      </c>
      <c r="C673" t="s">
        <v>53</v>
      </c>
      <c r="D673" t="s">
        <v>54</v>
      </c>
      <c r="E673" t="s">
        <v>55</v>
      </c>
      <c r="F673" t="s">
        <v>126</v>
      </c>
      <c r="G673">
        <v>3628</v>
      </c>
      <c r="H673">
        <v>25</v>
      </c>
    </row>
    <row r="674" spans="1:8" x14ac:dyDescent="0.3">
      <c r="A674" t="s">
        <v>242</v>
      </c>
      <c r="B674" t="s">
        <v>58</v>
      </c>
      <c r="C674" t="s">
        <v>53</v>
      </c>
      <c r="D674" t="s">
        <v>54</v>
      </c>
      <c r="E674" t="s">
        <v>55</v>
      </c>
      <c r="F674" t="s">
        <v>150</v>
      </c>
      <c r="G674">
        <v>2743</v>
      </c>
      <c r="H674">
        <v>25</v>
      </c>
    </row>
    <row r="675" spans="1:8" x14ac:dyDescent="0.3">
      <c r="A675" t="s">
        <v>242</v>
      </c>
      <c r="B675" t="s">
        <v>58</v>
      </c>
      <c r="C675" t="s">
        <v>53</v>
      </c>
      <c r="D675" t="s">
        <v>54</v>
      </c>
      <c r="E675" t="s">
        <v>55</v>
      </c>
      <c r="F675" t="s">
        <v>174</v>
      </c>
      <c r="G675">
        <v>4924</v>
      </c>
      <c r="H675">
        <v>0</v>
      </c>
    </row>
    <row r="676" spans="1:8" x14ac:dyDescent="0.3">
      <c r="A676" t="s">
        <v>232</v>
      </c>
      <c r="B676" t="s">
        <v>29</v>
      </c>
      <c r="C676" t="s">
        <v>22</v>
      </c>
      <c r="D676" t="s">
        <v>30</v>
      </c>
      <c r="E676" t="s">
        <v>31</v>
      </c>
      <c r="F676" t="s">
        <v>103</v>
      </c>
      <c r="G676">
        <v>4924</v>
      </c>
      <c r="H676">
        <v>90</v>
      </c>
    </row>
    <row r="677" spans="1:8" x14ac:dyDescent="0.3">
      <c r="A677" t="s">
        <v>232</v>
      </c>
      <c r="B677" t="s">
        <v>29</v>
      </c>
      <c r="C677" t="s">
        <v>22</v>
      </c>
      <c r="D677" t="s">
        <v>30</v>
      </c>
      <c r="E677" t="s">
        <v>31</v>
      </c>
      <c r="F677" t="s">
        <v>127</v>
      </c>
      <c r="G677">
        <v>765</v>
      </c>
      <c r="H677">
        <v>90</v>
      </c>
    </row>
    <row r="678" spans="1:8" x14ac:dyDescent="0.3">
      <c r="A678" t="s">
        <v>232</v>
      </c>
      <c r="B678" t="s">
        <v>29</v>
      </c>
      <c r="C678" t="s">
        <v>22</v>
      </c>
      <c r="D678" t="s">
        <v>30</v>
      </c>
      <c r="E678" t="s">
        <v>31</v>
      </c>
      <c r="F678" t="s">
        <v>151</v>
      </c>
      <c r="G678">
        <v>4924</v>
      </c>
      <c r="H678">
        <v>100</v>
      </c>
    </row>
    <row r="679" spans="1:8" x14ac:dyDescent="0.3">
      <c r="A679" t="s">
        <v>232</v>
      </c>
      <c r="B679" t="s">
        <v>29</v>
      </c>
      <c r="C679" t="s">
        <v>22</v>
      </c>
      <c r="D679" t="s">
        <v>30</v>
      </c>
      <c r="E679" t="s">
        <v>31</v>
      </c>
      <c r="F679" t="s">
        <v>175</v>
      </c>
      <c r="G679">
        <v>1423</v>
      </c>
      <c r="H679">
        <v>100</v>
      </c>
    </row>
    <row r="680" spans="1:8" x14ac:dyDescent="0.3">
      <c r="A680" t="s">
        <v>233</v>
      </c>
      <c r="B680" t="s">
        <v>29</v>
      </c>
      <c r="C680" t="s">
        <v>22</v>
      </c>
      <c r="D680" t="s">
        <v>30</v>
      </c>
      <c r="E680" t="s">
        <v>31</v>
      </c>
      <c r="F680" t="s">
        <v>103</v>
      </c>
      <c r="G680">
        <v>765</v>
      </c>
      <c r="H680">
        <v>100</v>
      </c>
    </row>
    <row r="681" spans="1:8" x14ac:dyDescent="0.3">
      <c r="A681" t="s">
        <v>233</v>
      </c>
      <c r="B681" t="s">
        <v>29</v>
      </c>
      <c r="C681" t="s">
        <v>22</v>
      </c>
      <c r="D681" t="s">
        <v>30</v>
      </c>
      <c r="E681" t="s">
        <v>31</v>
      </c>
      <c r="F681" t="s">
        <v>127</v>
      </c>
      <c r="G681">
        <v>1423</v>
      </c>
      <c r="H681">
        <v>75</v>
      </c>
    </row>
    <row r="682" spans="1:8" x14ac:dyDescent="0.3">
      <c r="A682" t="s">
        <v>233</v>
      </c>
      <c r="B682" t="s">
        <v>29</v>
      </c>
      <c r="C682" t="s">
        <v>22</v>
      </c>
      <c r="D682" t="s">
        <v>30</v>
      </c>
      <c r="E682" t="s">
        <v>31</v>
      </c>
      <c r="F682" t="s">
        <v>151</v>
      </c>
      <c r="G682">
        <v>2534</v>
      </c>
      <c r="H682">
        <v>90</v>
      </c>
    </row>
    <row r="683" spans="1:8" x14ac:dyDescent="0.3">
      <c r="A683" t="s">
        <v>233</v>
      </c>
      <c r="B683" t="s">
        <v>29</v>
      </c>
      <c r="C683" t="s">
        <v>22</v>
      </c>
      <c r="D683" t="s">
        <v>30</v>
      </c>
      <c r="E683" t="s">
        <v>31</v>
      </c>
      <c r="F683" t="s">
        <v>175</v>
      </c>
      <c r="G683">
        <v>765</v>
      </c>
      <c r="H683">
        <v>90</v>
      </c>
    </row>
    <row r="684" spans="1:8" x14ac:dyDescent="0.3">
      <c r="A684" t="s">
        <v>234</v>
      </c>
      <c r="B684" t="s">
        <v>29</v>
      </c>
      <c r="C684" t="s">
        <v>22</v>
      </c>
      <c r="D684" t="s">
        <v>30</v>
      </c>
      <c r="E684" t="s">
        <v>31</v>
      </c>
      <c r="F684" t="s">
        <v>103</v>
      </c>
      <c r="G684">
        <v>4954</v>
      </c>
      <c r="H684">
        <v>75</v>
      </c>
    </row>
    <row r="685" spans="1:8" x14ac:dyDescent="0.3">
      <c r="A685" t="s">
        <v>234</v>
      </c>
      <c r="B685" t="s">
        <v>29</v>
      </c>
      <c r="C685" t="s">
        <v>22</v>
      </c>
      <c r="D685" t="s">
        <v>30</v>
      </c>
      <c r="E685" t="s">
        <v>31</v>
      </c>
      <c r="F685" t="s">
        <v>127</v>
      </c>
      <c r="G685">
        <v>0</v>
      </c>
      <c r="H685">
        <v>75</v>
      </c>
    </row>
    <row r="686" spans="1:8" x14ac:dyDescent="0.3">
      <c r="A686" t="s">
        <v>234</v>
      </c>
      <c r="B686" t="s">
        <v>29</v>
      </c>
      <c r="C686" t="s">
        <v>22</v>
      </c>
      <c r="D686" t="s">
        <v>30</v>
      </c>
      <c r="E686" t="s">
        <v>31</v>
      </c>
      <c r="F686" t="s">
        <v>151</v>
      </c>
      <c r="G686">
        <v>4954</v>
      </c>
      <c r="H686">
        <v>75</v>
      </c>
    </row>
    <row r="687" spans="1:8" x14ac:dyDescent="0.3">
      <c r="A687" t="s">
        <v>234</v>
      </c>
      <c r="B687" t="s">
        <v>29</v>
      </c>
      <c r="C687" t="s">
        <v>22</v>
      </c>
      <c r="D687" t="s">
        <v>30</v>
      </c>
      <c r="E687" t="s">
        <v>31</v>
      </c>
      <c r="F687" t="s">
        <v>175</v>
      </c>
      <c r="G687">
        <v>1423</v>
      </c>
      <c r="H687">
        <v>90</v>
      </c>
    </row>
    <row r="688" spans="1:8" x14ac:dyDescent="0.3">
      <c r="A688" t="s">
        <v>235</v>
      </c>
      <c r="B688" t="s">
        <v>29</v>
      </c>
      <c r="C688" t="s">
        <v>22</v>
      </c>
      <c r="D688" t="s">
        <v>30</v>
      </c>
      <c r="E688" t="s">
        <v>31</v>
      </c>
      <c r="F688" t="s">
        <v>103</v>
      </c>
      <c r="G688">
        <v>765</v>
      </c>
      <c r="H688">
        <v>75</v>
      </c>
    </row>
    <row r="689" spans="1:8" x14ac:dyDescent="0.3">
      <c r="A689" t="s">
        <v>235</v>
      </c>
      <c r="B689" t="s">
        <v>29</v>
      </c>
      <c r="C689" t="s">
        <v>22</v>
      </c>
      <c r="D689" t="s">
        <v>30</v>
      </c>
      <c r="E689" t="s">
        <v>31</v>
      </c>
      <c r="F689" t="s">
        <v>127</v>
      </c>
      <c r="G689">
        <v>4924</v>
      </c>
      <c r="H689">
        <v>90</v>
      </c>
    </row>
    <row r="690" spans="1:8" x14ac:dyDescent="0.3">
      <c r="A690" t="s">
        <v>235</v>
      </c>
      <c r="B690" t="s">
        <v>29</v>
      </c>
      <c r="C690" t="s">
        <v>22</v>
      </c>
      <c r="D690" t="s">
        <v>30</v>
      </c>
      <c r="E690" t="s">
        <v>31</v>
      </c>
      <c r="F690" t="s">
        <v>151</v>
      </c>
      <c r="G690">
        <v>3628</v>
      </c>
      <c r="H690">
        <v>75</v>
      </c>
    </row>
    <row r="691" spans="1:8" x14ac:dyDescent="0.3">
      <c r="A691" t="s">
        <v>235</v>
      </c>
      <c r="B691" t="s">
        <v>29</v>
      </c>
      <c r="C691" t="s">
        <v>22</v>
      </c>
      <c r="D691" t="s">
        <v>30</v>
      </c>
      <c r="E691" t="s">
        <v>31</v>
      </c>
      <c r="F691" t="s">
        <v>175</v>
      </c>
      <c r="G691">
        <v>765</v>
      </c>
      <c r="H691">
        <v>75</v>
      </c>
    </row>
    <row r="692" spans="1:8" x14ac:dyDescent="0.3">
      <c r="A692" t="s">
        <v>229</v>
      </c>
      <c r="B692" t="s">
        <v>29</v>
      </c>
      <c r="C692" t="s">
        <v>22</v>
      </c>
      <c r="D692" t="s">
        <v>30</v>
      </c>
      <c r="E692" t="s">
        <v>31</v>
      </c>
      <c r="F692" t="s">
        <v>103</v>
      </c>
      <c r="G692">
        <v>4924</v>
      </c>
      <c r="H692">
        <v>50</v>
      </c>
    </row>
    <row r="693" spans="1:8" x14ac:dyDescent="0.3">
      <c r="A693" t="s">
        <v>229</v>
      </c>
      <c r="B693" t="s">
        <v>29</v>
      </c>
      <c r="C693" t="s">
        <v>22</v>
      </c>
      <c r="D693" t="s">
        <v>30</v>
      </c>
      <c r="E693" t="s">
        <v>31</v>
      </c>
      <c r="F693" t="s">
        <v>127</v>
      </c>
      <c r="G693">
        <v>0</v>
      </c>
      <c r="H693">
        <v>75</v>
      </c>
    </row>
    <row r="694" spans="1:8" x14ac:dyDescent="0.3">
      <c r="A694" t="s">
        <v>229</v>
      </c>
      <c r="B694" t="s">
        <v>29</v>
      </c>
      <c r="C694" t="s">
        <v>22</v>
      </c>
      <c r="D694" t="s">
        <v>30</v>
      </c>
      <c r="E694" t="s">
        <v>31</v>
      </c>
      <c r="F694" t="s">
        <v>151</v>
      </c>
      <c r="G694">
        <v>3628</v>
      </c>
      <c r="H694">
        <v>75</v>
      </c>
    </row>
    <row r="695" spans="1:8" x14ac:dyDescent="0.3">
      <c r="A695" t="s">
        <v>229</v>
      </c>
      <c r="B695" t="s">
        <v>29</v>
      </c>
      <c r="C695" t="s">
        <v>22</v>
      </c>
      <c r="D695" t="s">
        <v>30</v>
      </c>
      <c r="E695" t="s">
        <v>31</v>
      </c>
      <c r="F695" t="s">
        <v>175</v>
      </c>
      <c r="G695">
        <v>1423</v>
      </c>
      <c r="H695">
        <v>50</v>
      </c>
    </row>
    <row r="696" spans="1:8" x14ac:dyDescent="0.3">
      <c r="A696" t="s">
        <v>236</v>
      </c>
      <c r="B696" t="s">
        <v>29</v>
      </c>
      <c r="C696" t="s">
        <v>22</v>
      </c>
      <c r="D696" t="s">
        <v>30</v>
      </c>
      <c r="E696" t="s">
        <v>31</v>
      </c>
      <c r="F696" t="s">
        <v>103</v>
      </c>
      <c r="G696">
        <v>765</v>
      </c>
      <c r="H696">
        <v>50</v>
      </c>
    </row>
    <row r="697" spans="1:8" x14ac:dyDescent="0.3">
      <c r="A697" t="s">
        <v>236</v>
      </c>
      <c r="B697" t="s">
        <v>29</v>
      </c>
      <c r="C697" t="s">
        <v>22</v>
      </c>
      <c r="D697" t="s">
        <v>30</v>
      </c>
      <c r="E697" t="s">
        <v>31</v>
      </c>
      <c r="F697" t="s">
        <v>127</v>
      </c>
      <c r="G697">
        <v>4954</v>
      </c>
      <c r="H697">
        <v>25</v>
      </c>
    </row>
    <row r="698" spans="1:8" x14ac:dyDescent="0.3">
      <c r="A698" t="s">
        <v>236</v>
      </c>
      <c r="B698" t="s">
        <v>29</v>
      </c>
      <c r="C698" t="s">
        <v>22</v>
      </c>
      <c r="D698" t="s">
        <v>30</v>
      </c>
      <c r="E698" t="s">
        <v>31</v>
      </c>
      <c r="F698" t="s">
        <v>151</v>
      </c>
      <c r="G698">
        <v>2743</v>
      </c>
      <c r="H698">
        <v>50</v>
      </c>
    </row>
    <row r="699" spans="1:8" x14ac:dyDescent="0.3">
      <c r="A699" t="s">
        <v>236</v>
      </c>
      <c r="B699" t="s">
        <v>29</v>
      </c>
      <c r="C699" t="s">
        <v>22</v>
      </c>
      <c r="D699" t="s">
        <v>30</v>
      </c>
      <c r="E699" t="s">
        <v>31</v>
      </c>
      <c r="F699" t="s">
        <v>175</v>
      </c>
      <c r="G699">
        <v>2743</v>
      </c>
      <c r="H699">
        <v>75</v>
      </c>
    </row>
    <row r="700" spans="1:8" x14ac:dyDescent="0.3">
      <c r="A700" t="s">
        <v>237</v>
      </c>
      <c r="B700" t="s">
        <v>29</v>
      </c>
      <c r="C700" t="s">
        <v>22</v>
      </c>
      <c r="D700" t="s">
        <v>30</v>
      </c>
      <c r="E700" t="s">
        <v>31</v>
      </c>
      <c r="F700" t="s">
        <v>103</v>
      </c>
      <c r="G700">
        <v>2534</v>
      </c>
      <c r="H700">
        <v>25</v>
      </c>
    </row>
    <row r="701" spans="1:8" x14ac:dyDescent="0.3">
      <c r="A701" t="s">
        <v>237</v>
      </c>
      <c r="B701" t="s">
        <v>29</v>
      </c>
      <c r="C701" t="s">
        <v>22</v>
      </c>
      <c r="D701" t="s">
        <v>30</v>
      </c>
      <c r="E701" t="s">
        <v>31</v>
      </c>
      <c r="F701" t="s">
        <v>127</v>
      </c>
      <c r="G701">
        <v>3628</v>
      </c>
      <c r="H701">
        <v>25</v>
      </c>
    </row>
    <row r="702" spans="1:8" x14ac:dyDescent="0.3">
      <c r="A702" t="s">
        <v>237</v>
      </c>
      <c r="B702" t="s">
        <v>29</v>
      </c>
      <c r="C702" t="s">
        <v>22</v>
      </c>
      <c r="D702" t="s">
        <v>30</v>
      </c>
      <c r="E702" t="s">
        <v>31</v>
      </c>
      <c r="F702" t="s">
        <v>151</v>
      </c>
      <c r="G702">
        <v>2743</v>
      </c>
      <c r="H702">
        <v>25</v>
      </c>
    </row>
    <row r="703" spans="1:8" x14ac:dyDescent="0.3">
      <c r="A703" t="s">
        <v>237</v>
      </c>
      <c r="B703" t="s">
        <v>29</v>
      </c>
      <c r="C703" t="s">
        <v>22</v>
      </c>
      <c r="D703" t="s">
        <v>30</v>
      </c>
      <c r="E703" t="s">
        <v>31</v>
      </c>
      <c r="F703" t="s">
        <v>175</v>
      </c>
      <c r="G703">
        <v>3628</v>
      </c>
      <c r="H703">
        <v>50</v>
      </c>
    </row>
    <row r="704" spans="1:8" x14ac:dyDescent="0.3">
      <c r="A704" t="s">
        <v>238</v>
      </c>
      <c r="B704" t="s">
        <v>29</v>
      </c>
      <c r="C704" t="s">
        <v>22</v>
      </c>
      <c r="D704" t="s">
        <v>30</v>
      </c>
      <c r="E704" t="s">
        <v>31</v>
      </c>
      <c r="F704" t="s">
        <v>103</v>
      </c>
      <c r="G704">
        <v>1423</v>
      </c>
      <c r="H704">
        <v>0</v>
      </c>
    </row>
    <row r="705" spans="1:8" x14ac:dyDescent="0.3">
      <c r="A705" t="s">
        <v>238</v>
      </c>
      <c r="B705" t="s">
        <v>29</v>
      </c>
      <c r="C705" t="s">
        <v>22</v>
      </c>
      <c r="D705" t="s">
        <v>30</v>
      </c>
      <c r="E705" t="s">
        <v>31</v>
      </c>
      <c r="F705" t="s">
        <v>127</v>
      </c>
      <c r="G705">
        <v>765</v>
      </c>
      <c r="H705">
        <v>25</v>
      </c>
    </row>
    <row r="706" spans="1:8" x14ac:dyDescent="0.3">
      <c r="A706" t="s">
        <v>238</v>
      </c>
      <c r="B706" t="s">
        <v>29</v>
      </c>
      <c r="C706" t="s">
        <v>22</v>
      </c>
      <c r="D706" t="s">
        <v>30</v>
      </c>
      <c r="E706" t="s">
        <v>31</v>
      </c>
      <c r="F706" t="s">
        <v>151</v>
      </c>
      <c r="G706">
        <v>3628</v>
      </c>
      <c r="H706">
        <v>0</v>
      </c>
    </row>
    <row r="707" spans="1:8" x14ac:dyDescent="0.3">
      <c r="A707" t="s">
        <v>238</v>
      </c>
      <c r="B707" t="s">
        <v>29</v>
      </c>
      <c r="C707" t="s">
        <v>22</v>
      </c>
      <c r="D707" t="s">
        <v>30</v>
      </c>
      <c r="E707" t="s">
        <v>31</v>
      </c>
      <c r="F707" t="s">
        <v>175</v>
      </c>
      <c r="G707">
        <v>2534</v>
      </c>
      <c r="H707">
        <v>75</v>
      </c>
    </row>
    <row r="708" spans="1:8" x14ac:dyDescent="0.3">
      <c r="A708" t="s">
        <v>239</v>
      </c>
      <c r="B708" t="s">
        <v>29</v>
      </c>
      <c r="C708" t="s">
        <v>22</v>
      </c>
      <c r="D708" t="s">
        <v>30</v>
      </c>
      <c r="E708" t="s">
        <v>31</v>
      </c>
      <c r="F708" t="s">
        <v>103</v>
      </c>
      <c r="G708">
        <v>0</v>
      </c>
      <c r="H708">
        <v>0</v>
      </c>
    </row>
    <row r="709" spans="1:8" x14ac:dyDescent="0.3">
      <c r="A709" t="s">
        <v>239</v>
      </c>
      <c r="B709" t="s">
        <v>29</v>
      </c>
      <c r="C709" t="s">
        <v>22</v>
      </c>
      <c r="D709" t="s">
        <v>30</v>
      </c>
      <c r="E709" t="s">
        <v>31</v>
      </c>
      <c r="F709" t="s">
        <v>127</v>
      </c>
      <c r="G709">
        <v>3628</v>
      </c>
      <c r="H709">
        <v>50</v>
      </c>
    </row>
    <row r="710" spans="1:8" x14ac:dyDescent="0.3">
      <c r="A710" t="s">
        <v>239</v>
      </c>
      <c r="B710" t="s">
        <v>29</v>
      </c>
      <c r="C710" t="s">
        <v>22</v>
      </c>
      <c r="D710" t="s">
        <v>30</v>
      </c>
      <c r="E710" t="s">
        <v>31</v>
      </c>
      <c r="F710" t="s">
        <v>151</v>
      </c>
      <c r="G710">
        <v>765</v>
      </c>
      <c r="H710">
        <v>25</v>
      </c>
    </row>
    <row r="711" spans="1:8" x14ac:dyDescent="0.3">
      <c r="A711" t="s">
        <v>239</v>
      </c>
      <c r="B711" t="s">
        <v>29</v>
      </c>
      <c r="C711" t="s">
        <v>22</v>
      </c>
      <c r="D711" t="s">
        <v>30</v>
      </c>
      <c r="E711" t="s">
        <v>31</v>
      </c>
      <c r="F711" t="s">
        <v>175</v>
      </c>
      <c r="G711">
        <v>3628</v>
      </c>
      <c r="H711">
        <v>25</v>
      </c>
    </row>
    <row r="712" spans="1:8" x14ac:dyDescent="0.3">
      <c r="A712" t="s">
        <v>240</v>
      </c>
      <c r="B712" t="s">
        <v>29</v>
      </c>
      <c r="C712" t="s">
        <v>22</v>
      </c>
      <c r="D712" t="s">
        <v>30</v>
      </c>
      <c r="E712" t="s">
        <v>31</v>
      </c>
      <c r="F712" t="s">
        <v>103</v>
      </c>
      <c r="G712">
        <v>765</v>
      </c>
      <c r="H712">
        <v>0</v>
      </c>
    </row>
    <row r="713" spans="1:8" x14ac:dyDescent="0.3">
      <c r="A713" t="s">
        <v>240</v>
      </c>
      <c r="B713" t="s">
        <v>29</v>
      </c>
      <c r="C713" t="s">
        <v>22</v>
      </c>
      <c r="D713" t="s">
        <v>30</v>
      </c>
      <c r="E713" t="s">
        <v>31</v>
      </c>
      <c r="F713" t="s">
        <v>127</v>
      </c>
      <c r="G713">
        <v>2345</v>
      </c>
      <c r="H713">
        <v>0</v>
      </c>
    </row>
    <row r="714" spans="1:8" x14ac:dyDescent="0.3">
      <c r="A714" t="s">
        <v>240</v>
      </c>
      <c r="B714" t="s">
        <v>29</v>
      </c>
      <c r="C714" t="s">
        <v>22</v>
      </c>
      <c r="D714" t="s">
        <v>30</v>
      </c>
      <c r="E714" t="s">
        <v>31</v>
      </c>
      <c r="F714" t="s">
        <v>151</v>
      </c>
      <c r="G714">
        <v>2743</v>
      </c>
      <c r="H714">
        <v>0</v>
      </c>
    </row>
    <row r="715" spans="1:8" x14ac:dyDescent="0.3">
      <c r="A715" t="s">
        <v>240</v>
      </c>
      <c r="B715" t="s">
        <v>29</v>
      </c>
      <c r="C715" t="s">
        <v>22</v>
      </c>
      <c r="D715" t="s">
        <v>30</v>
      </c>
      <c r="E715" t="s">
        <v>31</v>
      </c>
      <c r="F715" t="s">
        <v>175</v>
      </c>
      <c r="G715">
        <v>765</v>
      </c>
      <c r="H715">
        <v>25</v>
      </c>
    </row>
    <row r="716" spans="1:8" x14ac:dyDescent="0.3">
      <c r="A716" t="s">
        <v>241</v>
      </c>
      <c r="B716" t="s">
        <v>29</v>
      </c>
      <c r="C716" t="s">
        <v>22</v>
      </c>
      <c r="D716" t="s">
        <v>30</v>
      </c>
      <c r="E716" t="s">
        <v>31</v>
      </c>
      <c r="F716" t="s">
        <v>103</v>
      </c>
      <c r="G716">
        <v>2743</v>
      </c>
      <c r="H716">
        <v>0</v>
      </c>
    </row>
    <row r="717" spans="1:8" x14ac:dyDescent="0.3">
      <c r="A717" t="s">
        <v>241</v>
      </c>
      <c r="B717" t="s">
        <v>29</v>
      </c>
      <c r="C717" t="s">
        <v>22</v>
      </c>
      <c r="D717" t="s">
        <v>30</v>
      </c>
      <c r="E717" t="s">
        <v>31</v>
      </c>
      <c r="F717" t="s">
        <v>127</v>
      </c>
      <c r="G717">
        <v>4924</v>
      </c>
      <c r="H717">
        <v>0</v>
      </c>
    </row>
    <row r="718" spans="1:8" x14ac:dyDescent="0.3">
      <c r="A718" t="s">
        <v>241</v>
      </c>
      <c r="B718" t="s">
        <v>29</v>
      </c>
      <c r="C718" t="s">
        <v>22</v>
      </c>
      <c r="D718" t="s">
        <v>30</v>
      </c>
      <c r="E718" t="s">
        <v>31</v>
      </c>
      <c r="F718" t="s">
        <v>151</v>
      </c>
      <c r="G718">
        <v>3628</v>
      </c>
      <c r="H718">
        <v>25</v>
      </c>
    </row>
    <row r="719" spans="1:8" x14ac:dyDescent="0.3">
      <c r="A719" t="s">
        <v>241</v>
      </c>
      <c r="B719" t="s">
        <v>29</v>
      </c>
      <c r="C719" t="s">
        <v>22</v>
      </c>
      <c r="D719" t="s">
        <v>30</v>
      </c>
      <c r="E719" t="s">
        <v>31</v>
      </c>
      <c r="F719" t="s">
        <v>175</v>
      </c>
      <c r="G719">
        <v>1423</v>
      </c>
      <c r="H719">
        <v>0</v>
      </c>
    </row>
    <row r="720" spans="1:8" x14ac:dyDescent="0.3">
      <c r="A720" t="s">
        <v>242</v>
      </c>
      <c r="B720" t="s">
        <v>29</v>
      </c>
      <c r="C720" t="s">
        <v>22</v>
      </c>
      <c r="D720" t="s">
        <v>30</v>
      </c>
      <c r="E720" t="s">
        <v>31</v>
      </c>
      <c r="F720" t="s">
        <v>103</v>
      </c>
      <c r="G720">
        <v>765</v>
      </c>
      <c r="H720">
        <v>0</v>
      </c>
    </row>
    <row r="721" spans="1:8" x14ac:dyDescent="0.3">
      <c r="A721" t="s">
        <v>242</v>
      </c>
      <c r="B721" t="s">
        <v>29</v>
      </c>
      <c r="C721" t="s">
        <v>22</v>
      </c>
      <c r="D721" t="s">
        <v>30</v>
      </c>
      <c r="E721" t="s">
        <v>31</v>
      </c>
      <c r="F721" t="s">
        <v>127</v>
      </c>
      <c r="G721">
        <v>0</v>
      </c>
      <c r="H721">
        <v>25</v>
      </c>
    </row>
    <row r="722" spans="1:8" x14ac:dyDescent="0.3">
      <c r="A722" t="s">
        <v>242</v>
      </c>
      <c r="B722" t="s">
        <v>29</v>
      </c>
      <c r="C722" t="s">
        <v>22</v>
      </c>
      <c r="D722" t="s">
        <v>30</v>
      </c>
      <c r="E722" t="s">
        <v>31</v>
      </c>
      <c r="F722" t="s">
        <v>151</v>
      </c>
      <c r="G722">
        <v>765</v>
      </c>
      <c r="H722">
        <v>25</v>
      </c>
    </row>
    <row r="723" spans="1:8" x14ac:dyDescent="0.3">
      <c r="A723" t="s">
        <v>242</v>
      </c>
      <c r="B723" t="s">
        <v>29</v>
      </c>
      <c r="C723" t="s">
        <v>22</v>
      </c>
      <c r="D723" t="s">
        <v>30</v>
      </c>
      <c r="E723" t="s">
        <v>31</v>
      </c>
      <c r="F723" t="s">
        <v>175</v>
      </c>
      <c r="G723">
        <v>567</v>
      </c>
      <c r="H723">
        <v>50</v>
      </c>
    </row>
    <row r="724" spans="1:8" x14ac:dyDescent="0.3">
      <c r="A724" t="s">
        <v>232</v>
      </c>
      <c r="B724" t="s">
        <v>63</v>
      </c>
      <c r="C724" t="s">
        <v>53</v>
      </c>
      <c r="D724" t="s">
        <v>61</v>
      </c>
      <c r="E724" t="s">
        <v>67</v>
      </c>
      <c r="F724" t="s">
        <v>92</v>
      </c>
      <c r="G724">
        <v>4954</v>
      </c>
      <c r="H724">
        <v>100</v>
      </c>
    </row>
    <row r="725" spans="1:8" x14ac:dyDescent="0.3">
      <c r="A725" t="s">
        <v>232</v>
      </c>
      <c r="B725" t="s">
        <v>63</v>
      </c>
      <c r="C725" t="s">
        <v>53</v>
      </c>
      <c r="D725" t="s">
        <v>61</v>
      </c>
      <c r="E725" t="s">
        <v>67</v>
      </c>
      <c r="F725" t="s">
        <v>116</v>
      </c>
      <c r="G725">
        <v>3628</v>
      </c>
      <c r="H725">
        <v>100</v>
      </c>
    </row>
    <row r="726" spans="1:8" x14ac:dyDescent="0.3">
      <c r="A726" t="s">
        <v>232</v>
      </c>
      <c r="B726" t="s">
        <v>63</v>
      </c>
      <c r="C726" t="s">
        <v>53</v>
      </c>
      <c r="D726" t="s">
        <v>61</v>
      </c>
      <c r="E726" t="s">
        <v>67</v>
      </c>
      <c r="F726" t="s">
        <v>140</v>
      </c>
      <c r="G726">
        <v>2345</v>
      </c>
      <c r="H726">
        <v>100</v>
      </c>
    </row>
    <row r="727" spans="1:8" x14ac:dyDescent="0.3">
      <c r="A727" t="s">
        <v>232</v>
      </c>
      <c r="B727" t="s">
        <v>63</v>
      </c>
      <c r="C727" t="s">
        <v>53</v>
      </c>
      <c r="D727" t="s">
        <v>61</v>
      </c>
      <c r="E727" t="s">
        <v>67</v>
      </c>
      <c r="F727" t="s">
        <v>164</v>
      </c>
      <c r="G727">
        <v>2743</v>
      </c>
      <c r="H727">
        <v>100</v>
      </c>
    </row>
    <row r="728" spans="1:8" x14ac:dyDescent="0.3">
      <c r="A728" t="s">
        <v>233</v>
      </c>
      <c r="B728" t="s">
        <v>63</v>
      </c>
      <c r="C728" t="s">
        <v>53</v>
      </c>
      <c r="D728" t="s">
        <v>61</v>
      </c>
      <c r="E728" t="s">
        <v>67</v>
      </c>
      <c r="F728" t="s">
        <v>92</v>
      </c>
      <c r="G728">
        <v>4954</v>
      </c>
      <c r="H728">
        <v>100</v>
      </c>
    </row>
    <row r="729" spans="1:8" x14ac:dyDescent="0.3">
      <c r="A729" t="s">
        <v>233</v>
      </c>
      <c r="B729" t="s">
        <v>63</v>
      </c>
      <c r="C729" t="s">
        <v>53</v>
      </c>
      <c r="D729" t="s">
        <v>61</v>
      </c>
      <c r="E729" t="s">
        <v>67</v>
      </c>
      <c r="F729" t="s">
        <v>116</v>
      </c>
      <c r="G729">
        <v>2534</v>
      </c>
      <c r="H729">
        <v>100</v>
      </c>
    </row>
    <row r="730" spans="1:8" x14ac:dyDescent="0.3">
      <c r="A730" t="s">
        <v>233</v>
      </c>
      <c r="B730" t="s">
        <v>63</v>
      </c>
      <c r="C730" t="s">
        <v>53</v>
      </c>
      <c r="D730" t="s">
        <v>61</v>
      </c>
      <c r="E730" t="s">
        <v>67</v>
      </c>
      <c r="F730" t="s">
        <v>140</v>
      </c>
      <c r="G730">
        <v>765</v>
      </c>
      <c r="H730">
        <v>100</v>
      </c>
    </row>
    <row r="731" spans="1:8" x14ac:dyDescent="0.3">
      <c r="A731" t="s">
        <v>233</v>
      </c>
      <c r="B731" t="s">
        <v>63</v>
      </c>
      <c r="C731" t="s">
        <v>53</v>
      </c>
      <c r="D731" t="s">
        <v>61</v>
      </c>
      <c r="E731" t="s">
        <v>67</v>
      </c>
      <c r="F731" t="s">
        <v>164</v>
      </c>
      <c r="G731">
        <v>2534</v>
      </c>
      <c r="H731">
        <v>100</v>
      </c>
    </row>
    <row r="732" spans="1:8" x14ac:dyDescent="0.3">
      <c r="A732" t="s">
        <v>234</v>
      </c>
      <c r="B732" t="s">
        <v>63</v>
      </c>
      <c r="C732" t="s">
        <v>53</v>
      </c>
      <c r="D732" t="s">
        <v>61</v>
      </c>
      <c r="E732" t="s">
        <v>67</v>
      </c>
      <c r="F732" t="s">
        <v>92</v>
      </c>
      <c r="G732">
        <v>2743</v>
      </c>
      <c r="H732">
        <v>90</v>
      </c>
    </row>
    <row r="733" spans="1:8" x14ac:dyDescent="0.3">
      <c r="A733" t="s">
        <v>234</v>
      </c>
      <c r="B733" t="s">
        <v>63</v>
      </c>
      <c r="C733" t="s">
        <v>53</v>
      </c>
      <c r="D733" t="s">
        <v>61</v>
      </c>
      <c r="E733" t="s">
        <v>67</v>
      </c>
      <c r="F733" t="s">
        <v>116</v>
      </c>
      <c r="G733">
        <v>4954</v>
      </c>
      <c r="H733">
        <v>50</v>
      </c>
    </row>
    <row r="734" spans="1:8" x14ac:dyDescent="0.3">
      <c r="A734" t="s">
        <v>234</v>
      </c>
      <c r="B734" t="s">
        <v>63</v>
      </c>
      <c r="C734" t="s">
        <v>53</v>
      </c>
      <c r="D734" t="s">
        <v>61</v>
      </c>
      <c r="E734" t="s">
        <v>67</v>
      </c>
      <c r="F734" t="s">
        <v>140</v>
      </c>
      <c r="G734">
        <v>3628</v>
      </c>
      <c r="H734">
        <v>50</v>
      </c>
    </row>
    <row r="735" spans="1:8" x14ac:dyDescent="0.3">
      <c r="A735" t="s">
        <v>234</v>
      </c>
      <c r="B735" t="s">
        <v>63</v>
      </c>
      <c r="C735" t="s">
        <v>53</v>
      </c>
      <c r="D735" t="s">
        <v>61</v>
      </c>
      <c r="E735" t="s">
        <v>67</v>
      </c>
      <c r="F735" t="s">
        <v>164</v>
      </c>
      <c r="G735">
        <v>567</v>
      </c>
      <c r="H735">
        <v>75</v>
      </c>
    </row>
    <row r="736" spans="1:8" x14ac:dyDescent="0.3">
      <c r="A736" t="s">
        <v>235</v>
      </c>
      <c r="B736" t="s">
        <v>63</v>
      </c>
      <c r="C736" t="s">
        <v>53</v>
      </c>
      <c r="D736" t="s">
        <v>61</v>
      </c>
      <c r="E736" t="s">
        <v>67</v>
      </c>
      <c r="F736" t="s">
        <v>92</v>
      </c>
      <c r="G736">
        <v>1423</v>
      </c>
      <c r="H736">
        <v>50</v>
      </c>
    </row>
    <row r="737" spans="1:8" x14ac:dyDescent="0.3">
      <c r="A737" t="s">
        <v>235</v>
      </c>
      <c r="B737" t="s">
        <v>63</v>
      </c>
      <c r="C737" t="s">
        <v>53</v>
      </c>
      <c r="D737" t="s">
        <v>61</v>
      </c>
      <c r="E737" t="s">
        <v>67</v>
      </c>
      <c r="F737" t="s">
        <v>116</v>
      </c>
      <c r="G737">
        <v>2345</v>
      </c>
      <c r="H737">
        <v>90</v>
      </c>
    </row>
    <row r="738" spans="1:8" x14ac:dyDescent="0.3">
      <c r="A738" t="s">
        <v>235</v>
      </c>
      <c r="B738" t="s">
        <v>63</v>
      </c>
      <c r="C738" t="s">
        <v>53</v>
      </c>
      <c r="D738" t="s">
        <v>61</v>
      </c>
      <c r="E738" t="s">
        <v>67</v>
      </c>
      <c r="F738" t="s">
        <v>140</v>
      </c>
      <c r="G738">
        <v>765</v>
      </c>
      <c r="H738">
        <v>75</v>
      </c>
    </row>
    <row r="739" spans="1:8" x14ac:dyDescent="0.3">
      <c r="A739" t="s">
        <v>235</v>
      </c>
      <c r="B739" t="s">
        <v>63</v>
      </c>
      <c r="C739" t="s">
        <v>53</v>
      </c>
      <c r="D739" t="s">
        <v>61</v>
      </c>
      <c r="E739" t="s">
        <v>67</v>
      </c>
      <c r="F739" t="s">
        <v>164</v>
      </c>
      <c r="G739">
        <v>567</v>
      </c>
      <c r="H739">
        <v>50</v>
      </c>
    </row>
    <row r="740" spans="1:8" x14ac:dyDescent="0.3">
      <c r="A740" t="s">
        <v>229</v>
      </c>
      <c r="B740" t="s">
        <v>63</v>
      </c>
      <c r="C740" t="s">
        <v>53</v>
      </c>
      <c r="D740" t="s">
        <v>61</v>
      </c>
      <c r="E740" t="s">
        <v>67</v>
      </c>
      <c r="F740" t="s">
        <v>92</v>
      </c>
      <c r="G740">
        <v>765</v>
      </c>
      <c r="H740">
        <v>75</v>
      </c>
    </row>
    <row r="741" spans="1:8" x14ac:dyDescent="0.3">
      <c r="A741" t="s">
        <v>229</v>
      </c>
      <c r="B741" t="s">
        <v>63</v>
      </c>
      <c r="C741" t="s">
        <v>53</v>
      </c>
      <c r="D741" t="s">
        <v>61</v>
      </c>
      <c r="E741" t="s">
        <v>67</v>
      </c>
      <c r="F741" t="s">
        <v>116</v>
      </c>
      <c r="G741">
        <v>0</v>
      </c>
      <c r="H741">
        <v>75</v>
      </c>
    </row>
    <row r="742" spans="1:8" x14ac:dyDescent="0.3">
      <c r="A742" t="s">
        <v>229</v>
      </c>
      <c r="B742" t="s">
        <v>63</v>
      </c>
      <c r="C742" t="s">
        <v>53</v>
      </c>
      <c r="D742" t="s">
        <v>61</v>
      </c>
      <c r="E742" t="s">
        <v>67</v>
      </c>
      <c r="F742" t="s">
        <v>140</v>
      </c>
      <c r="G742">
        <v>0</v>
      </c>
      <c r="H742">
        <v>90</v>
      </c>
    </row>
    <row r="743" spans="1:8" x14ac:dyDescent="0.3">
      <c r="A743" t="s">
        <v>229</v>
      </c>
      <c r="B743" t="s">
        <v>63</v>
      </c>
      <c r="C743" t="s">
        <v>53</v>
      </c>
      <c r="D743" t="s">
        <v>61</v>
      </c>
      <c r="E743" t="s">
        <v>67</v>
      </c>
      <c r="F743" t="s">
        <v>164</v>
      </c>
      <c r="G743">
        <v>2534</v>
      </c>
      <c r="H743">
        <v>50</v>
      </c>
    </row>
    <row r="744" spans="1:8" x14ac:dyDescent="0.3">
      <c r="A744" t="s">
        <v>236</v>
      </c>
      <c r="B744" t="s">
        <v>63</v>
      </c>
      <c r="C744" t="s">
        <v>53</v>
      </c>
      <c r="D744" t="s">
        <v>61</v>
      </c>
      <c r="E744" t="s">
        <v>67</v>
      </c>
      <c r="F744" t="s">
        <v>92</v>
      </c>
      <c r="G744">
        <v>1423</v>
      </c>
      <c r="H744">
        <v>50</v>
      </c>
    </row>
    <row r="745" spans="1:8" x14ac:dyDescent="0.3">
      <c r="A745" t="s">
        <v>236</v>
      </c>
      <c r="B745" t="s">
        <v>63</v>
      </c>
      <c r="C745" t="s">
        <v>53</v>
      </c>
      <c r="D745" t="s">
        <v>61</v>
      </c>
      <c r="E745" t="s">
        <v>67</v>
      </c>
      <c r="F745" t="s">
        <v>116</v>
      </c>
      <c r="G745">
        <v>765</v>
      </c>
      <c r="H745">
        <v>50</v>
      </c>
    </row>
    <row r="746" spans="1:8" x14ac:dyDescent="0.3">
      <c r="A746" t="s">
        <v>236</v>
      </c>
      <c r="B746" t="s">
        <v>63</v>
      </c>
      <c r="C746" t="s">
        <v>53</v>
      </c>
      <c r="D746" t="s">
        <v>61</v>
      </c>
      <c r="E746" t="s">
        <v>67</v>
      </c>
      <c r="F746" t="s">
        <v>140</v>
      </c>
      <c r="G746">
        <v>765</v>
      </c>
      <c r="H746">
        <v>75</v>
      </c>
    </row>
    <row r="747" spans="1:8" x14ac:dyDescent="0.3">
      <c r="A747" t="s">
        <v>236</v>
      </c>
      <c r="B747" t="s">
        <v>63</v>
      </c>
      <c r="C747" t="s">
        <v>53</v>
      </c>
      <c r="D747" t="s">
        <v>61</v>
      </c>
      <c r="E747" t="s">
        <v>67</v>
      </c>
      <c r="F747" t="s">
        <v>164</v>
      </c>
      <c r="G747">
        <v>1423</v>
      </c>
      <c r="H747">
        <v>50</v>
      </c>
    </row>
    <row r="748" spans="1:8" x14ac:dyDescent="0.3">
      <c r="A748" t="s">
        <v>237</v>
      </c>
      <c r="B748" t="s">
        <v>63</v>
      </c>
      <c r="C748" t="s">
        <v>53</v>
      </c>
      <c r="D748" t="s">
        <v>61</v>
      </c>
      <c r="E748" t="s">
        <v>67</v>
      </c>
      <c r="F748" t="s">
        <v>92</v>
      </c>
      <c r="G748">
        <v>4924</v>
      </c>
      <c r="H748">
        <v>50</v>
      </c>
    </row>
    <row r="749" spans="1:8" x14ac:dyDescent="0.3">
      <c r="A749" t="s">
        <v>237</v>
      </c>
      <c r="B749" t="s">
        <v>63</v>
      </c>
      <c r="C749" t="s">
        <v>53</v>
      </c>
      <c r="D749" t="s">
        <v>61</v>
      </c>
      <c r="E749" t="s">
        <v>67</v>
      </c>
      <c r="F749" t="s">
        <v>116</v>
      </c>
      <c r="G749">
        <v>1423</v>
      </c>
      <c r="H749">
        <v>25</v>
      </c>
    </row>
    <row r="750" spans="1:8" x14ac:dyDescent="0.3">
      <c r="A750" t="s">
        <v>237</v>
      </c>
      <c r="B750" t="s">
        <v>63</v>
      </c>
      <c r="C750" t="s">
        <v>53</v>
      </c>
      <c r="D750" t="s">
        <v>61</v>
      </c>
      <c r="E750" t="s">
        <v>67</v>
      </c>
      <c r="F750" t="s">
        <v>140</v>
      </c>
      <c r="G750">
        <v>2743</v>
      </c>
      <c r="H750">
        <v>75</v>
      </c>
    </row>
    <row r="751" spans="1:8" x14ac:dyDescent="0.3">
      <c r="A751" t="s">
        <v>237</v>
      </c>
      <c r="B751" t="s">
        <v>63</v>
      </c>
      <c r="C751" t="s">
        <v>53</v>
      </c>
      <c r="D751" t="s">
        <v>61</v>
      </c>
      <c r="E751" t="s">
        <v>67</v>
      </c>
      <c r="F751" t="s">
        <v>164</v>
      </c>
      <c r="G751">
        <v>3628</v>
      </c>
      <c r="H751">
        <v>50</v>
      </c>
    </row>
    <row r="752" spans="1:8" x14ac:dyDescent="0.3">
      <c r="A752" t="s">
        <v>238</v>
      </c>
      <c r="B752" t="s">
        <v>63</v>
      </c>
      <c r="C752" t="s">
        <v>53</v>
      </c>
      <c r="D752" t="s">
        <v>61</v>
      </c>
      <c r="E752" t="s">
        <v>67</v>
      </c>
      <c r="F752" t="s">
        <v>92</v>
      </c>
      <c r="G752">
        <v>0</v>
      </c>
      <c r="H752">
        <v>25</v>
      </c>
    </row>
    <row r="753" spans="1:8" x14ac:dyDescent="0.3">
      <c r="A753" t="s">
        <v>238</v>
      </c>
      <c r="B753" t="s">
        <v>63</v>
      </c>
      <c r="C753" t="s">
        <v>53</v>
      </c>
      <c r="D753" t="s">
        <v>61</v>
      </c>
      <c r="E753" t="s">
        <v>67</v>
      </c>
      <c r="F753" t="s">
        <v>116</v>
      </c>
      <c r="G753">
        <v>1423</v>
      </c>
      <c r="H753">
        <v>50</v>
      </c>
    </row>
    <row r="754" spans="1:8" x14ac:dyDescent="0.3">
      <c r="A754" t="s">
        <v>238</v>
      </c>
      <c r="B754" t="s">
        <v>63</v>
      </c>
      <c r="C754" t="s">
        <v>53</v>
      </c>
      <c r="D754" t="s">
        <v>61</v>
      </c>
      <c r="E754" t="s">
        <v>67</v>
      </c>
      <c r="F754" t="s">
        <v>140</v>
      </c>
      <c r="G754">
        <v>3628</v>
      </c>
      <c r="H754">
        <v>25</v>
      </c>
    </row>
    <row r="755" spans="1:8" x14ac:dyDescent="0.3">
      <c r="A755" t="s">
        <v>238</v>
      </c>
      <c r="B755" t="s">
        <v>63</v>
      </c>
      <c r="C755" t="s">
        <v>53</v>
      </c>
      <c r="D755" t="s">
        <v>61</v>
      </c>
      <c r="E755" t="s">
        <v>67</v>
      </c>
      <c r="F755" t="s">
        <v>164</v>
      </c>
      <c r="G755">
        <v>0</v>
      </c>
      <c r="H755">
        <v>50</v>
      </c>
    </row>
    <row r="756" spans="1:8" x14ac:dyDescent="0.3">
      <c r="A756" t="s">
        <v>239</v>
      </c>
      <c r="B756" t="s">
        <v>63</v>
      </c>
      <c r="C756" t="s">
        <v>53</v>
      </c>
      <c r="D756" t="s">
        <v>61</v>
      </c>
      <c r="E756" t="s">
        <v>67</v>
      </c>
      <c r="F756" t="s">
        <v>92</v>
      </c>
      <c r="G756">
        <v>4954</v>
      </c>
      <c r="H756">
        <v>50</v>
      </c>
    </row>
    <row r="757" spans="1:8" x14ac:dyDescent="0.3">
      <c r="A757" t="s">
        <v>239</v>
      </c>
      <c r="B757" t="s">
        <v>63</v>
      </c>
      <c r="C757" t="s">
        <v>53</v>
      </c>
      <c r="D757" t="s">
        <v>61</v>
      </c>
      <c r="E757" t="s">
        <v>67</v>
      </c>
      <c r="F757" t="s">
        <v>116</v>
      </c>
      <c r="G757">
        <v>765</v>
      </c>
      <c r="H757">
        <v>50</v>
      </c>
    </row>
    <row r="758" spans="1:8" x14ac:dyDescent="0.3">
      <c r="A758" t="s">
        <v>239</v>
      </c>
      <c r="B758" t="s">
        <v>63</v>
      </c>
      <c r="C758" t="s">
        <v>53</v>
      </c>
      <c r="D758" t="s">
        <v>61</v>
      </c>
      <c r="E758" t="s">
        <v>67</v>
      </c>
      <c r="F758" t="s">
        <v>140</v>
      </c>
      <c r="G758">
        <v>1423</v>
      </c>
      <c r="H758">
        <v>50</v>
      </c>
    </row>
    <row r="759" spans="1:8" x14ac:dyDescent="0.3">
      <c r="A759" t="s">
        <v>239</v>
      </c>
      <c r="B759" t="s">
        <v>63</v>
      </c>
      <c r="C759" t="s">
        <v>53</v>
      </c>
      <c r="D759" t="s">
        <v>61</v>
      </c>
      <c r="E759" t="s">
        <v>67</v>
      </c>
      <c r="F759" t="s">
        <v>164</v>
      </c>
      <c r="G759">
        <v>3628</v>
      </c>
      <c r="H759">
        <v>50</v>
      </c>
    </row>
    <row r="760" spans="1:8" x14ac:dyDescent="0.3">
      <c r="A760" t="s">
        <v>240</v>
      </c>
      <c r="B760" t="s">
        <v>63</v>
      </c>
      <c r="C760" t="s">
        <v>53</v>
      </c>
      <c r="D760" t="s">
        <v>61</v>
      </c>
      <c r="E760" t="s">
        <v>67</v>
      </c>
      <c r="F760" t="s">
        <v>92</v>
      </c>
      <c r="G760">
        <v>0</v>
      </c>
      <c r="H760">
        <v>25</v>
      </c>
    </row>
    <row r="761" spans="1:8" x14ac:dyDescent="0.3">
      <c r="A761" t="s">
        <v>240</v>
      </c>
      <c r="B761" t="s">
        <v>63</v>
      </c>
      <c r="C761" t="s">
        <v>53</v>
      </c>
      <c r="D761" t="s">
        <v>61</v>
      </c>
      <c r="E761" t="s">
        <v>67</v>
      </c>
      <c r="F761" t="s">
        <v>116</v>
      </c>
      <c r="G761">
        <v>1423</v>
      </c>
      <c r="H761">
        <v>25</v>
      </c>
    </row>
    <row r="762" spans="1:8" x14ac:dyDescent="0.3">
      <c r="A762" t="s">
        <v>240</v>
      </c>
      <c r="B762" t="s">
        <v>63</v>
      </c>
      <c r="C762" t="s">
        <v>53</v>
      </c>
      <c r="D762" t="s">
        <v>61</v>
      </c>
      <c r="E762" t="s">
        <v>67</v>
      </c>
      <c r="F762" t="s">
        <v>140</v>
      </c>
      <c r="G762">
        <v>1423</v>
      </c>
      <c r="H762">
        <v>0</v>
      </c>
    </row>
    <row r="763" spans="1:8" x14ac:dyDescent="0.3">
      <c r="A763" t="s">
        <v>240</v>
      </c>
      <c r="B763" t="s">
        <v>63</v>
      </c>
      <c r="C763" t="s">
        <v>53</v>
      </c>
      <c r="D763" t="s">
        <v>61</v>
      </c>
      <c r="E763" t="s">
        <v>67</v>
      </c>
      <c r="F763" t="s">
        <v>164</v>
      </c>
      <c r="G763">
        <v>765</v>
      </c>
      <c r="H763">
        <v>25</v>
      </c>
    </row>
    <row r="764" spans="1:8" x14ac:dyDescent="0.3">
      <c r="A764" t="s">
        <v>241</v>
      </c>
      <c r="B764" t="s">
        <v>63</v>
      </c>
      <c r="C764" t="s">
        <v>53</v>
      </c>
      <c r="D764" t="s">
        <v>61</v>
      </c>
      <c r="E764" t="s">
        <v>67</v>
      </c>
      <c r="F764" t="s">
        <v>92</v>
      </c>
      <c r="G764">
        <v>4924</v>
      </c>
      <c r="H764">
        <v>25</v>
      </c>
    </row>
    <row r="765" spans="1:8" x14ac:dyDescent="0.3">
      <c r="A765" t="s">
        <v>241</v>
      </c>
      <c r="B765" t="s">
        <v>63</v>
      </c>
      <c r="C765" t="s">
        <v>53</v>
      </c>
      <c r="D765" t="s">
        <v>61</v>
      </c>
      <c r="E765" t="s">
        <v>67</v>
      </c>
      <c r="F765" t="s">
        <v>116</v>
      </c>
      <c r="G765">
        <v>2743</v>
      </c>
      <c r="H765">
        <v>25</v>
      </c>
    </row>
    <row r="766" spans="1:8" x14ac:dyDescent="0.3">
      <c r="A766" t="s">
        <v>241</v>
      </c>
      <c r="B766" t="s">
        <v>63</v>
      </c>
      <c r="C766" t="s">
        <v>53</v>
      </c>
      <c r="D766" t="s">
        <v>61</v>
      </c>
      <c r="E766" t="s">
        <v>67</v>
      </c>
      <c r="F766" t="s">
        <v>140</v>
      </c>
      <c r="G766">
        <v>765</v>
      </c>
      <c r="H766">
        <v>25</v>
      </c>
    </row>
    <row r="767" spans="1:8" x14ac:dyDescent="0.3">
      <c r="A767" t="s">
        <v>241</v>
      </c>
      <c r="B767" t="s">
        <v>63</v>
      </c>
      <c r="C767" t="s">
        <v>53</v>
      </c>
      <c r="D767" t="s">
        <v>61</v>
      </c>
      <c r="E767" t="s">
        <v>67</v>
      </c>
      <c r="F767" t="s">
        <v>164</v>
      </c>
      <c r="G767">
        <v>765</v>
      </c>
      <c r="H767">
        <v>25</v>
      </c>
    </row>
    <row r="768" spans="1:8" x14ac:dyDescent="0.3">
      <c r="A768" t="s">
        <v>242</v>
      </c>
      <c r="B768" t="s">
        <v>63</v>
      </c>
      <c r="C768" t="s">
        <v>53</v>
      </c>
      <c r="D768" t="s">
        <v>61</v>
      </c>
      <c r="E768" t="s">
        <v>67</v>
      </c>
      <c r="F768" t="s">
        <v>92</v>
      </c>
      <c r="G768">
        <v>3628</v>
      </c>
      <c r="H768">
        <v>25</v>
      </c>
    </row>
    <row r="769" spans="1:8" x14ac:dyDescent="0.3">
      <c r="A769" t="s">
        <v>242</v>
      </c>
      <c r="B769" t="s">
        <v>63</v>
      </c>
      <c r="C769" t="s">
        <v>53</v>
      </c>
      <c r="D769" t="s">
        <v>61</v>
      </c>
      <c r="E769" t="s">
        <v>67</v>
      </c>
      <c r="F769" t="s">
        <v>116</v>
      </c>
      <c r="G769">
        <v>1423</v>
      </c>
      <c r="H769">
        <v>25</v>
      </c>
    </row>
    <row r="770" spans="1:8" x14ac:dyDescent="0.3">
      <c r="A770" t="s">
        <v>242</v>
      </c>
      <c r="B770" t="s">
        <v>63</v>
      </c>
      <c r="C770" t="s">
        <v>53</v>
      </c>
      <c r="D770" t="s">
        <v>61</v>
      </c>
      <c r="E770" t="s">
        <v>67</v>
      </c>
      <c r="F770" t="s">
        <v>140</v>
      </c>
      <c r="G770">
        <v>1423</v>
      </c>
      <c r="H770">
        <v>50</v>
      </c>
    </row>
    <row r="771" spans="1:8" x14ac:dyDescent="0.3">
      <c r="A771" t="s">
        <v>242</v>
      </c>
      <c r="B771" t="s">
        <v>63</v>
      </c>
      <c r="C771" t="s">
        <v>53</v>
      </c>
      <c r="D771" t="s">
        <v>61</v>
      </c>
      <c r="E771" t="s">
        <v>67</v>
      </c>
      <c r="F771" t="s">
        <v>164</v>
      </c>
      <c r="G771">
        <v>0</v>
      </c>
      <c r="H771">
        <v>50</v>
      </c>
    </row>
    <row r="772" spans="1:8" x14ac:dyDescent="0.3">
      <c r="A772" t="s">
        <v>232</v>
      </c>
      <c r="B772" t="s">
        <v>34</v>
      </c>
      <c r="C772" t="s">
        <v>35</v>
      </c>
      <c r="D772" t="s">
        <v>36</v>
      </c>
      <c r="E772" t="s">
        <v>37</v>
      </c>
      <c r="F772" t="s">
        <v>93</v>
      </c>
      <c r="G772">
        <v>2743</v>
      </c>
      <c r="H772">
        <v>90</v>
      </c>
    </row>
    <row r="773" spans="1:8" x14ac:dyDescent="0.3">
      <c r="A773" t="s">
        <v>232</v>
      </c>
      <c r="B773" t="s">
        <v>34</v>
      </c>
      <c r="C773" t="s">
        <v>35</v>
      </c>
      <c r="D773" t="s">
        <v>36</v>
      </c>
      <c r="E773" t="s">
        <v>37</v>
      </c>
      <c r="F773" t="s">
        <v>117</v>
      </c>
      <c r="G773">
        <v>0</v>
      </c>
      <c r="H773">
        <v>100</v>
      </c>
    </row>
    <row r="774" spans="1:8" x14ac:dyDescent="0.3">
      <c r="A774" t="s">
        <v>232</v>
      </c>
      <c r="B774" t="s">
        <v>34</v>
      </c>
      <c r="C774" t="s">
        <v>35</v>
      </c>
      <c r="D774" t="s">
        <v>36</v>
      </c>
      <c r="E774" t="s">
        <v>37</v>
      </c>
      <c r="F774" t="s">
        <v>141</v>
      </c>
      <c r="G774">
        <v>1423</v>
      </c>
      <c r="H774">
        <v>90</v>
      </c>
    </row>
    <row r="775" spans="1:8" x14ac:dyDescent="0.3">
      <c r="A775" t="s">
        <v>232</v>
      </c>
      <c r="B775" t="s">
        <v>34</v>
      </c>
      <c r="C775" t="s">
        <v>35</v>
      </c>
      <c r="D775" t="s">
        <v>36</v>
      </c>
      <c r="E775" t="s">
        <v>37</v>
      </c>
      <c r="F775" t="s">
        <v>165</v>
      </c>
      <c r="G775">
        <v>765</v>
      </c>
      <c r="H775">
        <v>100</v>
      </c>
    </row>
    <row r="776" spans="1:8" x14ac:dyDescent="0.3">
      <c r="A776" t="s">
        <v>233</v>
      </c>
      <c r="B776" t="s">
        <v>34</v>
      </c>
      <c r="C776" t="s">
        <v>35</v>
      </c>
      <c r="D776" t="s">
        <v>36</v>
      </c>
      <c r="E776" t="s">
        <v>37</v>
      </c>
      <c r="F776" t="s">
        <v>93</v>
      </c>
      <c r="G776">
        <v>2743</v>
      </c>
      <c r="H776">
        <v>90</v>
      </c>
    </row>
    <row r="777" spans="1:8" x14ac:dyDescent="0.3">
      <c r="A777" t="s">
        <v>233</v>
      </c>
      <c r="B777" t="s">
        <v>34</v>
      </c>
      <c r="C777" t="s">
        <v>35</v>
      </c>
      <c r="D777" t="s">
        <v>36</v>
      </c>
      <c r="E777" t="s">
        <v>37</v>
      </c>
      <c r="F777" t="s">
        <v>117</v>
      </c>
      <c r="G777">
        <v>765</v>
      </c>
      <c r="H777">
        <v>100</v>
      </c>
    </row>
    <row r="778" spans="1:8" x14ac:dyDescent="0.3">
      <c r="A778" t="s">
        <v>233</v>
      </c>
      <c r="B778" t="s">
        <v>34</v>
      </c>
      <c r="C778" t="s">
        <v>35</v>
      </c>
      <c r="D778" t="s">
        <v>36</v>
      </c>
      <c r="E778" t="s">
        <v>37</v>
      </c>
      <c r="F778" t="s">
        <v>141</v>
      </c>
      <c r="G778">
        <v>4924</v>
      </c>
      <c r="H778">
        <v>90</v>
      </c>
    </row>
    <row r="779" spans="1:8" x14ac:dyDescent="0.3">
      <c r="A779" t="s">
        <v>233</v>
      </c>
      <c r="B779" t="s">
        <v>34</v>
      </c>
      <c r="C779" t="s">
        <v>35</v>
      </c>
      <c r="D779" t="s">
        <v>36</v>
      </c>
      <c r="E779" t="s">
        <v>37</v>
      </c>
      <c r="F779" t="s">
        <v>165</v>
      </c>
      <c r="G779">
        <v>765</v>
      </c>
      <c r="H779">
        <v>100</v>
      </c>
    </row>
    <row r="780" spans="1:8" x14ac:dyDescent="0.3">
      <c r="A780" t="s">
        <v>234</v>
      </c>
      <c r="B780" t="s">
        <v>34</v>
      </c>
      <c r="C780" t="s">
        <v>35</v>
      </c>
      <c r="D780" t="s">
        <v>36</v>
      </c>
      <c r="E780" t="s">
        <v>37</v>
      </c>
      <c r="F780" t="s">
        <v>93</v>
      </c>
      <c r="G780">
        <v>765</v>
      </c>
      <c r="H780">
        <v>90</v>
      </c>
    </row>
    <row r="781" spans="1:8" x14ac:dyDescent="0.3">
      <c r="A781" t="s">
        <v>234</v>
      </c>
      <c r="B781" t="s">
        <v>34</v>
      </c>
      <c r="C781" t="s">
        <v>35</v>
      </c>
      <c r="D781" t="s">
        <v>36</v>
      </c>
      <c r="E781" t="s">
        <v>37</v>
      </c>
      <c r="F781" t="s">
        <v>117</v>
      </c>
      <c r="G781">
        <v>2743</v>
      </c>
      <c r="H781">
        <v>50</v>
      </c>
    </row>
    <row r="782" spans="1:8" x14ac:dyDescent="0.3">
      <c r="A782" t="s">
        <v>234</v>
      </c>
      <c r="B782" t="s">
        <v>34</v>
      </c>
      <c r="C782" t="s">
        <v>35</v>
      </c>
      <c r="D782" t="s">
        <v>36</v>
      </c>
      <c r="E782" t="s">
        <v>37</v>
      </c>
      <c r="F782" t="s">
        <v>141</v>
      </c>
      <c r="G782">
        <v>0</v>
      </c>
      <c r="H782">
        <v>75</v>
      </c>
    </row>
    <row r="783" spans="1:8" x14ac:dyDescent="0.3">
      <c r="A783" t="s">
        <v>234</v>
      </c>
      <c r="B783" t="s">
        <v>34</v>
      </c>
      <c r="C783" t="s">
        <v>35</v>
      </c>
      <c r="D783" t="s">
        <v>36</v>
      </c>
      <c r="E783" t="s">
        <v>37</v>
      </c>
      <c r="F783" t="s">
        <v>165</v>
      </c>
      <c r="G783">
        <v>765</v>
      </c>
      <c r="H783">
        <v>90</v>
      </c>
    </row>
    <row r="784" spans="1:8" x14ac:dyDescent="0.3">
      <c r="A784" t="s">
        <v>235</v>
      </c>
      <c r="B784" t="s">
        <v>34</v>
      </c>
      <c r="C784" t="s">
        <v>35</v>
      </c>
      <c r="D784" t="s">
        <v>36</v>
      </c>
      <c r="E784" t="s">
        <v>37</v>
      </c>
      <c r="F784" t="s">
        <v>93</v>
      </c>
      <c r="G784">
        <v>3628</v>
      </c>
      <c r="H784">
        <v>75</v>
      </c>
    </row>
    <row r="785" spans="1:8" x14ac:dyDescent="0.3">
      <c r="A785" t="s">
        <v>235</v>
      </c>
      <c r="B785" t="s">
        <v>34</v>
      </c>
      <c r="C785" t="s">
        <v>35</v>
      </c>
      <c r="D785" t="s">
        <v>36</v>
      </c>
      <c r="E785" t="s">
        <v>37</v>
      </c>
      <c r="F785" t="s">
        <v>117</v>
      </c>
      <c r="G785">
        <v>1423</v>
      </c>
      <c r="H785">
        <v>75</v>
      </c>
    </row>
    <row r="786" spans="1:8" x14ac:dyDescent="0.3">
      <c r="A786" t="s">
        <v>235</v>
      </c>
      <c r="B786" t="s">
        <v>34</v>
      </c>
      <c r="C786" t="s">
        <v>35</v>
      </c>
      <c r="D786" t="s">
        <v>36</v>
      </c>
      <c r="E786" t="s">
        <v>37</v>
      </c>
      <c r="F786" t="s">
        <v>141</v>
      </c>
      <c r="G786">
        <v>4954</v>
      </c>
      <c r="H786">
        <v>90</v>
      </c>
    </row>
    <row r="787" spans="1:8" x14ac:dyDescent="0.3">
      <c r="A787" t="s">
        <v>235</v>
      </c>
      <c r="B787" t="s">
        <v>34</v>
      </c>
      <c r="C787" t="s">
        <v>35</v>
      </c>
      <c r="D787" t="s">
        <v>36</v>
      </c>
      <c r="E787" t="s">
        <v>37</v>
      </c>
      <c r="F787" t="s">
        <v>165</v>
      </c>
      <c r="G787">
        <v>3628</v>
      </c>
      <c r="H787">
        <v>75</v>
      </c>
    </row>
    <row r="788" spans="1:8" x14ac:dyDescent="0.3">
      <c r="A788" t="s">
        <v>229</v>
      </c>
      <c r="B788" t="s">
        <v>34</v>
      </c>
      <c r="C788" t="s">
        <v>35</v>
      </c>
      <c r="D788" t="s">
        <v>36</v>
      </c>
      <c r="E788" t="s">
        <v>37</v>
      </c>
      <c r="F788" t="s">
        <v>93</v>
      </c>
      <c r="G788">
        <v>2345</v>
      </c>
      <c r="H788">
        <v>90</v>
      </c>
    </row>
    <row r="789" spans="1:8" x14ac:dyDescent="0.3">
      <c r="A789" t="s">
        <v>229</v>
      </c>
      <c r="B789" t="s">
        <v>34</v>
      </c>
      <c r="C789" t="s">
        <v>35</v>
      </c>
      <c r="D789" t="s">
        <v>36</v>
      </c>
      <c r="E789" t="s">
        <v>37</v>
      </c>
      <c r="F789" t="s">
        <v>117</v>
      </c>
      <c r="G789">
        <v>3628</v>
      </c>
      <c r="H789">
        <v>75</v>
      </c>
    </row>
    <row r="790" spans="1:8" x14ac:dyDescent="0.3">
      <c r="A790" t="s">
        <v>229</v>
      </c>
      <c r="B790" t="s">
        <v>34</v>
      </c>
      <c r="C790" t="s">
        <v>35</v>
      </c>
      <c r="D790" t="s">
        <v>36</v>
      </c>
      <c r="E790" t="s">
        <v>37</v>
      </c>
      <c r="F790" t="s">
        <v>141</v>
      </c>
      <c r="G790">
        <v>2534</v>
      </c>
      <c r="H790">
        <v>75</v>
      </c>
    </row>
    <row r="791" spans="1:8" x14ac:dyDescent="0.3">
      <c r="A791" t="s">
        <v>229</v>
      </c>
      <c r="B791" t="s">
        <v>34</v>
      </c>
      <c r="C791" t="s">
        <v>35</v>
      </c>
      <c r="D791" t="s">
        <v>36</v>
      </c>
      <c r="E791" t="s">
        <v>37</v>
      </c>
      <c r="F791" t="s">
        <v>165</v>
      </c>
      <c r="G791">
        <v>765</v>
      </c>
      <c r="H791">
        <v>50</v>
      </c>
    </row>
    <row r="792" spans="1:8" x14ac:dyDescent="0.3">
      <c r="A792" t="s">
        <v>236</v>
      </c>
      <c r="B792" t="s">
        <v>34</v>
      </c>
      <c r="C792" t="s">
        <v>35</v>
      </c>
      <c r="D792" t="s">
        <v>36</v>
      </c>
      <c r="E792" t="s">
        <v>37</v>
      </c>
      <c r="F792" t="s">
        <v>93</v>
      </c>
      <c r="G792">
        <v>4924</v>
      </c>
      <c r="H792">
        <v>25</v>
      </c>
    </row>
    <row r="793" spans="1:8" x14ac:dyDescent="0.3">
      <c r="A793" t="s">
        <v>236</v>
      </c>
      <c r="B793" t="s">
        <v>34</v>
      </c>
      <c r="C793" t="s">
        <v>35</v>
      </c>
      <c r="D793" t="s">
        <v>36</v>
      </c>
      <c r="E793" t="s">
        <v>37</v>
      </c>
      <c r="F793" t="s">
        <v>117</v>
      </c>
      <c r="G793">
        <v>1423</v>
      </c>
      <c r="H793">
        <v>50</v>
      </c>
    </row>
    <row r="794" spans="1:8" x14ac:dyDescent="0.3">
      <c r="A794" t="s">
        <v>236</v>
      </c>
      <c r="B794" t="s">
        <v>34</v>
      </c>
      <c r="C794" t="s">
        <v>35</v>
      </c>
      <c r="D794" t="s">
        <v>36</v>
      </c>
      <c r="E794" t="s">
        <v>37</v>
      </c>
      <c r="F794" t="s">
        <v>141</v>
      </c>
      <c r="G794">
        <v>765</v>
      </c>
      <c r="H794">
        <v>50</v>
      </c>
    </row>
    <row r="795" spans="1:8" x14ac:dyDescent="0.3">
      <c r="A795" t="s">
        <v>236</v>
      </c>
      <c r="B795" t="s">
        <v>34</v>
      </c>
      <c r="C795" t="s">
        <v>35</v>
      </c>
      <c r="D795" t="s">
        <v>36</v>
      </c>
      <c r="E795" t="s">
        <v>37</v>
      </c>
      <c r="F795" t="s">
        <v>165</v>
      </c>
      <c r="G795">
        <v>4954</v>
      </c>
      <c r="H795">
        <v>90</v>
      </c>
    </row>
    <row r="796" spans="1:8" x14ac:dyDescent="0.3">
      <c r="A796" t="s">
        <v>237</v>
      </c>
      <c r="B796" t="s">
        <v>34</v>
      </c>
      <c r="C796" t="s">
        <v>35</v>
      </c>
      <c r="D796" t="s">
        <v>36</v>
      </c>
      <c r="E796" t="s">
        <v>37</v>
      </c>
      <c r="F796" t="s">
        <v>93</v>
      </c>
      <c r="G796">
        <v>567</v>
      </c>
      <c r="H796">
        <v>75</v>
      </c>
    </row>
    <row r="797" spans="1:8" x14ac:dyDescent="0.3">
      <c r="A797" t="s">
        <v>237</v>
      </c>
      <c r="B797" t="s">
        <v>34</v>
      </c>
      <c r="C797" t="s">
        <v>35</v>
      </c>
      <c r="D797" t="s">
        <v>36</v>
      </c>
      <c r="E797" t="s">
        <v>37</v>
      </c>
      <c r="F797" t="s">
        <v>117</v>
      </c>
      <c r="G797">
        <v>3628</v>
      </c>
      <c r="H797">
        <v>75</v>
      </c>
    </row>
    <row r="798" spans="1:8" x14ac:dyDescent="0.3">
      <c r="A798" t="s">
        <v>237</v>
      </c>
      <c r="B798" t="s">
        <v>34</v>
      </c>
      <c r="C798" t="s">
        <v>35</v>
      </c>
      <c r="D798" t="s">
        <v>36</v>
      </c>
      <c r="E798" t="s">
        <v>37</v>
      </c>
      <c r="F798" t="s">
        <v>141</v>
      </c>
      <c r="G798">
        <v>765</v>
      </c>
      <c r="H798">
        <v>50</v>
      </c>
    </row>
    <row r="799" spans="1:8" x14ac:dyDescent="0.3">
      <c r="A799" t="s">
        <v>237</v>
      </c>
      <c r="B799" t="s">
        <v>34</v>
      </c>
      <c r="C799" t="s">
        <v>35</v>
      </c>
      <c r="D799" t="s">
        <v>36</v>
      </c>
      <c r="E799" t="s">
        <v>37</v>
      </c>
      <c r="F799" t="s">
        <v>165</v>
      </c>
      <c r="G799">
        <v>765</v>
      </c>
      <c r="H799">
        <v>75</v>
      </c>
    </row>
    <row r="800" spans="1:8" x14ac:dyDescent="0.3">
      <c r="A800" t="s">
        <v>238</v>
      </c>
      <c r="B800" t="s">
        <v>34</v>
      </c>
      <c r="C800" t="s">
        <v>35</v>
      </c>
      <c r="D800" t="s">
        <v>36</v>
      </c>
      <c r="E800" t="s">
        <v>37</v>
      </c>
      <c r="F800" t="s">
        <v>93</v>
      </c>
      <c r="G800">
        <v>2534</v>
      </c>
      <c r="H800">
        <v>25</v>
      </c>
    </row>
    <row r="801" spans="1:8" x14ac:dyDescent="0.3">
      <c r="A801" t="s">
        <v>238</v>
      </c>
      <c r="B801" t="s">
        <v>34</v>
      </c>
      <c r="C801" t="s">
        <v>35</v>
      </c>
      <c r="D801" t="s">
        <v>36</v>
      </c>
      <c r="E801" t="s">
        <v>37</v>
      </c>
      <c r="F801" t="s">
        <v>117</v>
      </c>
      <c r="G801">
        <v>3628</v>
      </c>
      <c r="H801">
        <v>50</v>
      </c>
    </row>
    <row r="802" spans="1:8" x14ac:dyDescent="0.3">
      <c r="A802" t="s">
        <v>238</v>
      </c>
      <c r="B802" t="s">
        <v>34</v>
      </c>
      <c r="C802" t="s">
        <v>35</v>
      </c>
      <c r="D802" t="s">
        <v>36</v>
      </c>
      <c r="E802" t="s">
        <v>37</v>
      </c>
      <c r="F802" t="s">
        <v>141</v>
      </c>
      <c r="G802">
        <v>0</v>
      </c>
      <c r="H802">
        <v>25</v>
      </c>
    </row>
    <row r="803" spans="1:8" x14ac:dyDescent="0.3">
      <c r="A803" t="s">
        <v>238</v>
      </c>
      <c r="B803" t="s">
        <v>34</v>
      </c>
      <c r="C803" t="s">
        <v>35</v>
      </c>
      <c r="D803" t="s">
        <v>36</v>
      </c>
      <c r="E803" t="s">
        <v>37</v>
      </c>
      <c r="F803" t="s">
        <v>165</v>
      </c>
      <c r="G803">
        <v>3628</v>
      </c>
      <c r="H803">
        <v>50</v>
      </c>
    </row>
    <row r="804" spans="1:8" x14ac:dyDescent="0.3">
      <c r="A804" t="s">
        <v>239</v>
      </c>
      <c r="B804" t="s">
        <v>34</v>
      </c>
      <c r="C804" t="s">
        <v>35</v>
      </c>
      <c r="D804" t="s">
        <v>36</v>
      </c>
      <c r="E804" t="s">
        <v>37</v>
      </c>
      <c r="F804" t="s">
        <v>93</v>
      </c>
      <c r="G804">
        <v>2743</v>
      </c>
      <c r="H804">
        <v>25</v>
      </c>
    </row>
    <row r="805" spans="1:8" x14ac:dyDescent="0.3">
      <c r="A805" t="s">
        <v>239</v>
      </c>
      <c r="B805" t="s">
        <v>34</v>
      </c>
      <c r="C805" t="s">
        <v>35</v>
      </c>
      <c r="D805" t="s">
        <v>36</v>
      </c>
      <c r="E805" t="s">
        <v>37</v>
      </c>
      <c r="F805" t="s">
        <v>117</v>
      </c>
      <c r="G805">
        <v>4924</v>
      </c>
      <c r="H805">
        <v>50</v>
      </c>
    </row>
    <row r="806" spans="1:8" x14ac:dyDescent="0.3">
      <c r="A806" t="s">
        <v>239</v>
      </c>
      <c r="B806" t="s">
        <v>34</v>
      </c>
      <c r="C806" t="s">
        <v>35</v>
      </c>
      <c r="D806" t="s">
        <v>36</v>
      </c>
      <c r="E806" t="s">
        <v>37</v>
      </c>
      <c r="F806" t="s">
        <v>141</v>
      </c>
      <c r="G806">
        <v>3628</v>
      </c>
      <c r="H806">
        <v>25</v>
      </c>
    </row>
    <row r="807" spans="1:8" x14ac:dyDescent="0.3">
      <c r="A807" t="s">
        <v>239</v>
      </c>
      <c r="B807" t="s">
        <v>34</v>
      </c>
      <c r="C807" t="s">
        <v>35</v>
      </c>
      <c r="D807" t="s">
        <v>36</v>
      </c>
      <c r="E807" t="s">
        <v>37</v>
      </c>
      <c r="F807" t="s">
        <v>165</v>
      </c>
      <c r="G807">
        <v>0</v>
      </c>
      <c r="H807">
        <v>50</v>
      </c>
    </row>
    <row r="808" spans="1:8" x14ac:dyDescent="0.3">
      <c r="A808" t="s">
        <v>240</v>
      </c>
      <c r="B808" t="s">
        <v>34</v>
      </c>
      <c r="C808" t="s">
        <v>35</v>
      </c>
      <c r="D808" t="s">
        <v>36</v>
      </c>
      <c r="E808" t="s">
        <v>37</v>
      </c>
      <c r="F808" t="s">
        <v>93</v>
      </c>
      <c r="G808">
        <v>2534</v>
      </c>
      <c r="H808">
        <v>25</v>
      </c>
    </row>
    <row r="809" spans="1:8" x14ac:dyDescent="0.3">
      <c r="A809" t="s">
        <v>240</v>
      </c>
      <c r="B809" t="s">
        <v>34</v>
      </c>
      <c r="C809" t="s">
        <v>35</v>
      </c>
      <c r="D809" t="s">
        <v>36</v>
      </c>
      <c r="E809" t="s">
        <v>37</v>
      </c>
      <c r="F809" t="s">
        <v>117</v>
      </c>
      <c r="G809">
        <v>4954</v>
      </c>
      <c r="H809">
        <v>25</v>
      </c>
    </row>
    <row r="810" spans="1:8" x14ac:dyDescent="0.3">
      <c r="A810" t="s">
        <v>240</v>
      </c>
      <c r="B810" t="s">
        <v>34</v>
      </c>
      <c r="C810" t="s">
        <v>35</v>
      </c>
      <c r="D810" t="s">
        <v>36</v>
      </c>
      <c r="E810" t="s">
        <v>37</v>
      </c>
      <c r="F810" t="s">
        <v>141</v>
      </c>
      <c r="G810">
        <v>4954</v>
      </c>
      <c r="H810">
        <v>25</v>
      </c>
    </row>
    <row r="811" spans="1:8" x14ac:dyDescent="0.3">
      <c r="A811" t="s">
        <v>240</v>
      </c>
      <c r="B811" t="s">
        <v>34</v>
      </c>
      <c r="C811" t="s">
        <v>35</v>
      </c>
      <c r="D811" t="s">
        <v>36</v>
      </c>
      <c r="E811" t="s">
        <v>37</v>
      </c>
      <c r="F811" t="s">
        <v>165</v>
      </c>
      <c r="G811">
        <v>765</v>
      </c>
      <c r="H811">
        <v>50</v>
      </c>
    </row>
    <row r="812" spans="1:8" x14ac:dyDescent="0.3">
      <c r="A812" t="s">
        <v>241</v>
      </c>
      <c r="B812" t="s">
        <v>34</v>
      </c>
      <c r="C812" t="s">
        <v>35</v>
      </c>
      <c r="D812" t="s">
        <v>36</v>
      </c>
      <c r="E812" t="s">
        <v>37</v>
      </c>
      <c r="F812" t="s">
        <v>93</v>
      </c>
      <c r="G812">
        <v>567</v>
      </c>
      <c r="H812">
        <v>25</v>
      </c>
    </row>
    <row r="813" spans="1:8" x14ac:dyDescent="0.3">
      <c r="A813" t="s">
        <v>241</v>
      </c>
      <c r="B813" t="s">
        <v>34</v>
      </c>
      <c r="C813" t="s">
        <v>35</v>
      </c>
      <c r="D813" t="s">
        <v>36</v>
      </c>
      <c r="E813" t="s">
        <v>37</v>
      </c>
      <c r="F813" t="s">
        <v>117</v>
      </c>
      <c r="G813">
        <v>765</v>
      </c>
      <c r="H813">
        <v>25</v>
      </c>
    </row>
    <row r="814" spans="1:8" x14ac:dyDescent="0.3">
      <c r="A814" t="s">
        <v>241</v>
      </c>
      <c r="B814" t="s">
        <v>34</v>
      </c>
      <c r="C814" t="s">
        <v>35</v>
      </c>
      <c r="D814" t="s">
        <v>36</v>
      </c>
      <c r="E814" t="s">
        <v>37</v>
      </c>
      <c r="F814" t="s">
        <v>141</v>
      </c>
      <c r="G814">
        <v>4924</v>
      </c>
      <c r="H814">
        <v>25</v>
      </c>
    </row>
    <row r="815" spans="1:8" x14ac:dyDescent="0.3">
      <c r="A815" t="s">
        <v>241</v>
      </c>
      <c r="B815" t="s">
        <v>34</v>
      </c>
      <c r="C815" t="s">
        <v>35</v>
      </c>
      <c r="D815" t="s">
        <v>36</v>
      </c>
      <c r="E815" t="s">
        <v>37</v>
      </c>
      <c r="F815" t="s">
        <v>165</v>
      </c>
      <c r="G815">
        <v>1423</v>
      </c>
      <c r="H815">
        <v>25</v>
      </c>
    </row>
    <row r="816" spans="1:8" x14ac:dyDescent="0.3">
      <c r="A816" t="s">
        <v>242</v>
      </c>
      <c r="B816" t="s">
        <v>34</v>
      </c>
      <c r="C816" t="s">
        <v>35</v>
      </c>
      <c r="D816" t="s">
        <v>36</v>
      </c>
      <c r="E816" t="s">
        <v>37</v>
      </c>
      <c r="F816" t="s">
        <v>93</v>
      </c>
      <c r="G816">
        <v>0</v>
      </c>
      <c r="H816">
        <v>25</v>
      </c>
    </row>
    <row r="817" spans="1:8" x14ac:dyDescent="0.3">
      <c r="A817" t="s">
        <v>242</v>
      </c>
      <c r="B817" t="s">
        <v>34</v>
      </c>
      <c r="C817" t="s">
        <v>35</v>
      </c>
      <c r="D817" t="s">
        <v>36</v>
      </c>
      <c r="E817" t="s">
        <v>37</v>
      </c>
      <c r="F817" t="s">
        <v>117</v>
      </c>
      <c r="G817">
        <v>3628</v>
      </c>
      <c r="H817">
        <v>25</v>
      </c>
    </row>
    <row r="818" spans="1:8" x14ac:dyDescent="0.3">
      <c r="A818" t="s">
        <v>242</v>
      </c>
      <c r="B818" t="s">
        <v>34</v>
      </c>
      <c r="C818" t="s">
        <v>35</v>
      </c>
      <c r="D818" t="s">
        <v>36</v>
      </c>
      <c r="E818" t="s">
        <v>37</v>
      </c>
      <c r="F818" t="s">
        <v>141</v>
      </c>
      <c r="G818">
        <v>3628</v>
      </c>
      <c r="H818">
        <v>0</v>
      </c>
    </row>
    <row r="819" spans="1:8" x14ac:dyDescent="0.3">
      <c r="A819" t="s">
        <v>242</v>
      </c>
      <c r="B819" t="s">
        <v>34</v>
      </c>
      <c r="C819" t="s">
        <v>35</v>
      </c>
      <c r="D819" t="s">
        <v>36</v>
      </c>
      <c r="E819" t="s">
        <v>37</v>
      </c>
      <c r="F819" t="s">
        <v>165</v>
      </c>
      <c r="G819">
        <v>765</v>
      </c>
      <c r="H819">
        <v>50</v>
      </c>
    </row>
    <row r="820" spans="1:8" x14ac:dyDescent="0.3">
      <c r="A820" t="s">
        <v>232</v>
      </c>
      <c r="B820" t="s">
        <v>65</v>
      </c>
      <c r="C820" t="s">
        <v>53</v>
      </c>
      <c r="D820" t="s">
        <v>66</v>
      </c>
      <c r="E820" t="s">
        <v>67</v>
      </c>
      <c r="F820" t="s">
        <v>90</v>
      </c>
      <c r="G820">
        <v>2345</v>
      </c>
      <c r="H820">
        <v>100</v>
      </c>
    </row>
    <row r="821" spans="1:8" x14ac:dyDescent="0.3">
      <c r="A821" t="s">
        <v>232</v>
      </c>
      <c r="B821" t="s">
        <v>65</v>
      </c>
      <c r="C821" t="s">
        <v>53</v>
      </c>
      <c r="D821" t="s">
        <v>66</v>
      </c>
      <c r="E821" t="s">
        <v>67</v>
      </c>
      <c r="F821" t="s">
        <v>114</v>
      </c>
      <c r="G821">
        <v>765</v>
      </c>
      <c r="H821">
        <v>90</v>
      </c>
    </row>
    <row r="822" spans="1:8" x14ac:dyDescent="0.3">
      <c r="A822" t="s">
        <v>232</v>
      </c>
      <c r="B822" t="s">
        <v>65</v>
      </c>
      <c r="C822" t="s">
        <v>53</v>
      </c>
      <c r="D822" t="s">
        <v>66</v>
      </c>
      <c r="E822" t="s">
        <v>67</v>
      </c>
      <c r="F822" t="s">
        <v>138</v>
      </c>
      <c r="G822">
        <v>567</v>
      </c>
      <c r="H822">
        <v>100</v>
      </c>
    </row>
    <row r="823" spans="1:8" x14ac:dyDescent="0.3">
      <c r="A823" t="s">
        <v>232</v>
      </c>
      <c r="B823" t="s">
        <v>65</v>
      </c>
      <c r="C823" t="s">
        <v>53</v>
      </c>
      <c r="D823" t="s">
        <v>66</v>
      </c>
      <c r="E823" t="s">
        <v>67</v>
      </c>
      <c r="F823" t="s">
        <v>162</v>
      </c>
      <c r="G823">
        <v>1423</v>
      </c>
      <c r="H823">
        <v>90</v>
      </c>
    </row>
    <row r="824" spans="1:8" x14ac:dyDescent="0.3">
      <c r="A824" t="s">
        <v>233</v>
      </c>
      <c r="B824" t="s">
        <v>65</v>
      </c>
      <c r="C824" t="s">
        <v>53</v>
      </c>
      <c r="D824" t="s">
        <v>66</v>
      </c>
      <c r="E824" t="s">
        <v>67</v>
      </c>
      <c r="F824" t="s">
        <v>90</v>
      </c>
      <c r="G824">
        <v>4924</v>
      </c>
      <c r="H824">
        <v>100</v>
      </c>
    </row>
    <row r="825" spans="1:8" x14ac:dyDescent="0.3">
      <c r="A825" t="s">
        <v>233</v>
      </c>
      <c r="B825" t="s">
        <v>65</v>
      </c>
      <c r="C825" t="s">
        <v>53</v>
      </c>
      <c r="D825" t="s">
        <v>66</v>
      </c>
      <c r="E825" t="s">
        <v>67</v>
      </c>
      <c r="F825" t="s">
        <v>114</v>
      </c>
      <c r="G825">
        <v>3628</v>
      </c>
      <c r="H825">
        <v>90</v>
      </c>
    </row>
    <row r="826" spans="1:8" x14ac:dyDescent="0.3">
      <c r="A826" t="s">
        <v>233</v>
      </c>
      <c r="B826" t="s">
        <v>65</v>
      </c>
      <c r="C826" t="s">
        <v>53</v>
      </c>
      <c r="D826" t="s">
        <v>66</v>
      </c>
      <c r="E826" t="s">
        <v>67</v>
      </c>
      <c r="F826" t="s">
        <v>138</v>
      </c>
      <c r="G826">
        <v>0</v>
      </c>
      <c r="H826">
        <v>100</v>
      </c>
    </row>
    <row r="827" spans="1:8" x14ac:dyDescent="0.3">
      <c r="A827" t="s">
        <v>233</v>
      </c>
      <c r="B827" t="s">
        <v>65</v>
      </c>
      <c r="C827" t="s">
        <v>53</v>
      </c>
      <c r="D827" t="s">
        <v>66</v>
      </c>
      <c r="E827" t="s">
        <v>67</v>
      </c>
      <c r="F827" t="s">
        <v>162</v>
      </c>
      <c r="G827">
        <v>3628</v>
      </c>
      <c r="H827">
        <v>90</v>
      </c>
    </row>
    <row r="828" spans="1:8" x14ac:dyDescent="0.3">
      <c r="A828" t="s">
        <v>234</v>
      </c>
      <c r="B828" t="s">
        <v>65</v>
      </c>
      <c r="C828" t="s">
        <v>53</v>
      </c>
      <c r="D828" t="s">
        <v>66</v>
      </c>
      <c r="E828" t="s">
        <v>67</v>
      </c>
      <c r="F828" t="s">
        <v>90</v>
      </c>
      <c r="G828">
        <v>1423</v>
      </c>
      <c r="H828">
        <v>75</v>
      </c>
    </row>
    <row r="829" spans="1:8" x14ac:dyDescent="0.3">
      <c r="A829" t="s">
        <v>234</v>
      </c>
      <c r="B829" t="s">
        <v>65</v>
      </c>
      <c r="C829" t="s">
        <v>53</v>
      </c>
      <c r="D829" t="s">
        <v>66</v>
      </c>
      <c r="E829" t="s">
        <v>67</v>
      </c>
      <c r="F829" t="s">
        <v>114</v>
      </c>
      <c r="G829">
        <v>4924</v>
      </c>
      <c r="H829">
        <v>90</v>
      </c>
    </row>
    <row r="830" spans="1:8" x14ac:dyDescent="0.3">
      <c r="A830" t="s">
        <v>234</v>
      </c>
      <c r="B830" t="s">
        <v>65</v>
      </c>
      <c r="C830" t="s">
        <v>53</v>
      </c>
      <c r="D830" t="s">
        <v>66</v>
      </c>
      <c r="E830" t="s">
        <v>67</v>
      </c>
      <c r="F830" t="s">
        <v>138</v>
      </c>
      <c r="G830">
        <v>765</v>
      </c>
      <c r="H830">
        <v>90</v>
      </c>
    </row>
    <row r="831" spans="1:8" x14ac:dyDescent="0.3">
      <c r="A831" t="s">
        <v>234</v>
      </c>
      <c r="B831" t="s">
        <v>65</v>
      </c>
      <c r="C831" t="s">
        <v>53</v>
      </c>
      <c r="D831" t="s">
        <v>66</v>
      </c>
      <c r="E831" t="s">
        <v>67</v>
      </c>
      <c r="F831" t="s">
        <v>162</v>
      </c>
      <c r="G831">
        <v>765</v>
      </c>
      <c r="H831">
        <v>50</v>
      </c>
    </row>
    <row r="832" spans="1:8" x14ac:dyDescent="0.3">
      <c r="A832" t="s">
        <v>235</v>
      </c>
      <c r="B832" t="s">
        <v>65</v>
      </c>
      <c r="C832" t="s">
        <v>53</v>
      </c>
      <c r="D832" t="s">
        <v>66</v>
      </c>
      <c r="E832" t="s">
        <v>67</v>
      </c>
      <c r="F832" t="s">
        <v>90</v>
      </c>
      <c r="G832">
        <v>765</v>
      </c>
      <c r="H832">
        <v>90</v>
      </c>
    </row>
    <row r="833" spans="1:8" x14ac:dyDescent="0.3">
      <c r="A833" t="s">
        <v>235</v>
      </c>
      <c r="B833" t="s">
        <v>65</v>
      </c>
      <c r="C833" t="s">
        <v>53</v>
      </c>
      <c r="D833" t="s">
        <v>66</v>
      </c>
      <c r="E833" t="s">
        <v>67</v>
      </c>
      <c r="F833" t="s">
        <v>114</v>
      </c>
      <c r="G833">
        <v>567</v>
      </c>
      <c r="H833">
        <v>75</v>
      </c>
    </row>
    <row r="834" spans="1:8" x14ac:dyDescent="0.3">
      <c r="A834" t="s">
        <v>235</v>
      </c>
      <c r="B834" t="s">
        <v>65</v>
      </c>
      <c r="C834" t="s">
        <v>53</v>
      </c>
      <c r="D834" t="s">
        <v>66</v>
      </c>
      <c r="E834" t="s">
        <v>67</v>
      </c>
      <c r="F834" t="s">
        <v>138</v>
      </c>
      <c r="G834">
        <v>0</v>
      </c>
      <c r="H834">
        <v>75</v>
      </c>
    </row>
    <row r="835" spans="1:8" x14ac:dyDescent="0.3">
      <c r="A835" t="s">
        <v>235</v>
      </c>
      <c r="B835" t="s">
        <v>65</v>
      </c>
      <c r="C835" t="s">
        <v>53</v>
      </c>
      <c r="D835" t="s">
        <v>66</v>
      </c>
      <c r="E835" t="s">
        <v>67</v>
      </c>
      <c r="F835" t="s">
        <v>162</v>
      </c>
      <c r="G835">
        <v>2534</v>
      </c>
      <c r="H835">
        <v>50</v>
      </c>
    </row>
    <row r="836" spans="1:8" x14ac:dyDescent="0.3">
      <c r="A836" t="s">
        <v>229</v>
      </c>
      <c r="B836" t="s">
        <v>65</v>
      </c>
      <c r="C836" t="s">
        <v>53</v>
      </c>
      <c r="D836" t="s">
        <v>66</v>
      </c>
      <c r="E836" t="s">
        <v>67</v>
      </c>
      <c r="F836" t="s">
        <v>90</v>
      </c>
      <c r="G836">
        <v>4924</v>
      </c>
      <c r="H836">
        <v>90</v>
      </c>
    </row>
    <row r="837" spans="1:8" x14ac:dyDescent="0.3">
      <c r="A837" t="s">
        <v>229</v>
      </c>
      <c r="B837" t="s">
        <v>65</v>
      </c>
      <c r="C837" t="s">
        <v>53</v>
      </c>
      <c r="D837" t="s">
        <v>66</v>
      </c>
      <c r="E837" t="s">
        <v>67</v>
      </c>
      <c r="F837" t="s">
        <v>114</v>
      </c>
      <c r="G837">
        <v>1423</v>
      </c>
      <c r="H837">
        <v>50</v>
      </c>
    </row>
    <row r="838" spans="1:8" x14ac:dyDescent="0.3">
      <c r="A838" t="s">
        <v>229</v>
      </c>
      <c r="B838" t="s">
        <v>65</v>
      </c>
      <c r="C838" t="s">
        <v>53</v>
      </c>
      <c r="D838" t="s">
        <v>66</v>
      </c>
      <c r="E838" t="s">
        <v>67</v>
      </c>
      <c r="F838" t="s">
        <v>138</v>
      </c>
      <c r="G838">
        <v>1423</v>
      </c>
      <c r="H838">
        <v>50</v>
      </c>
    </row>
    <row r="839" spans="1:8" x14ac:dyDescent="0.3">
      <c r="A839" t="s">
        <v>229</v>
      </c>
      <c r="B839" t="s">
        <v>65</v>
      </c>
      <c r="C839" t="s">
        <v>53</v>
      </c>
      <c r="D839" t="s">
        <v>66</v>
      </c>
      <c r="E839" t="s">
        <v>67</v>
      </c>
      <c r="F839" t="s">
        <v>162</v>
      </c>
      <c r="G839">
        <v>3628</v>
      </c>
      <c r="H839">
        <v>90</v>
      </c>
    </row>
    <row r="840" spans="1:8" x14ac:dyDescent="0.3">
      <c r="A840" t="s">
        <v>236</v>
      </c>
      <c r="B840" t="s">
        <v>65</v>
      </c>
      <c r="C840" t="s">
        <v>53</v>
      </c>
      <c r="D840" t="s">
        <v>66</v>
      </c>
      <c r="E840" t="s">
        <v>67</v>
      </c>
      <c r="F840" t="s">
        <v>90</v>
      </c>
      <c r="G840">
        <v>3628</v>
      </c>
      <c r="H840">
        <v>50</v>
      </c>
    </row>
    <row r="841" spans="1:8" x14ac:dyDescent="0.3">
      <c r="A841" t="s">
        <v>236</v>
      </c>
      <c r="B841" t="s">
        <v>65</v>
      </c>
      <c r="C841" t="s">
        <v>53</v>
      </c>
      <c r="D841" t="s">
        <v>66</v>
      </c>
      <c r="E841" t="s">
        <v>67</v>
      </c>
      <c r="F841" t="s">
        <v>114</v>
      </c>
      <c r="G841">
        <v>1423</v>
      </c>
      <c r="H841">
        <v>50</v>
      </c>
    </row>
    <row r="842" spans="1:8" x14ac:dyDescent="0.3">
      <c r="A842" t="s">
        <v>236</v>
      </c>
      <c r="B842" t="s">
        <v>65</v>
      </c>
      <c r="C842" t="s">
        <v>53</v>
      </c>
      <c r="D842" t="s">
        <v>66</v>
      </c>
      <c r="E842" t="s">
        <v>67</v>
      </c>
      <c r="F842" t="s">
        <v>138</v>
      </c>
      <c r="G842">
        <v>4954</v>
      </c>
      <c r="H842">
        <v>75</v>
      </c>
    </row>
    <row r="843" spans="1:8" x14ac:dyDescent="0.3">
      <c r="A843" t="s">
        <v>236</v>
      </c>
      <c r="B843" t="s">
        <v>65</v>
      </c>
      <c r="C843" t="s">
        <v>53</v>
      </c>
      <c r="D843" t="s">
        <v>66</v>
      </c>
      <c r="E843" t="s">
        <v>67</v>
      </c>
      <c r="F843" t="s">
        <v>162</v>
      </c>
      <c r="G843">
        <v>765</v>
      </c>
      <c r="H843">
        <v>75</v>
      </c>
    </row>
    <row r="844" spans="1:8" x14ac:dyDescent="0.3">
      <c r="A844" t="s">
        <v>237</v>
      </c>
      <c r="B844" t="s">
        <v>65</v>
      </c>
      <c r="C844" t="s">
        <v>53</v>
      </c>
      <c r="D844" t="s">
        <v>66</v>
      </c>
      <c r="E844" t="s">
        <v>67</v>
      </c>
      <c r="F844" t="s">
        <v>90</v>
      </c>
      <c r="G844">
        <v>4924</v>
      </c>
      <c r="H844">
        <v>75</v>
      </c>
    </row>
    <row r="845" spans="1:8" x14ac:dyDescent="0.3">
      <c r="A845" t="s">
        <v>237</v>
      </c>
      <c r="B845" t="s">
        <v>65</v>
      </c>
      <c r="C845" t="s">
        <v>53</v>
      </c>
      <c r="D845" t="s">
        <v>66</v>
      </c>
      <c r="E845" t="s">
        <v>67</v>
      </c>
      <c r="F845" t="s">
        <v>114</v>
      </c>
      <c r="G845">
        <v>3628</v>
      </c>
      <c r="H845">
        <v>50</v>
      </c>
    </row>
    <row r="846" spans="1:8" x14ac:dyDescent="0.3">
      <c r="A846" t="s">
        <v>237</v>
      </c>
      <c r="B846" t="s">
        <v>65</v>
      </c>
      <c r="C846" t="s">
        <v>53</v>
      </c>
      <c r="D846" t="s">
        <v>66</v>
      </c>
      <c r="E846" t="s">
        <v>67</v>
      </c>
      <c r="F846" t="s">
        <v>138</v>
      </c>
      <c r="G846">
        <v>1423</v>
      </c>
      <c r="H846">
        <v>50</v>
      </c>
    </row>
    <row r="847" spans="1:8" x14ac:dyDescent="0.3">
      <c r="A847" t="s">
        <v>237</v>
      </c>
      <c r="B847" t="s">
        <v>65</v>
      </c>
      <c r="C847" t="s">
        <v>53</v>
      </c>
      <c r="D847" t="s">
        <v>66</v>
      </c>
      <c r="E847" t="s">
        <v>67</v>
      </c>
      <c r="F847" t="s">
        <v>162</v>
      </c>
      <c r="G847">
        <v>765</v>
      </c>
      <c r="H847">
        <v>75</v>
      </c>
    </row>
    <row r="848" spans="1:8" x14ac:dyDescent="0.3">
      <c r="A848" t="s">
        <v>238</v>
      </c>
      <c r="B848" t="s">
        <v>65</v>
      </c>
      <c r="C848" t="s">
        <v>53</v>
      </c>
      <c r="D848" t="s">
        <v>66</v>
      </c>
      <c r="E848" t="s">
        <v>67</v>
      </c>
      <c r="F848" t="s">
        <v>90</v>
      </c>
      <c r="G848">
        <v>1423</v>
      </c>
      <c r="H848">
        <v>50</v>
      </c>
    </row>
    <row r="849" spans="1:8" x14ac:dyDescent="0.3">
      <c r="A849" t="s">
        <v>238</v>
      </c>
      <c r="B849" t="s">
        <v>65</v>
      </c>
      <c r="C849" t="s">
        <v>53</v>
      </c>
      <c r="D849" t="s">
        <v>66</v>
      </c>
      <c r="E849" t="s">
        <v>67</v>
      </c>
      <c r="F849" t="s">
        <v>114</v>
      </c>
      <c r="G849">
        <v>765</v>
      </c>
      <c r="H849">
        <v>0</v>
      </c>
    </row>
    <row r="850" spans="1:8" x14ac:dyDescent="0.3">
      <c r="A850" t="s">
        <v>238</v>
      </c>
      <c r="B850" t="s">
        <v>65</v>
      </c>
      <c r="C850" t="s">
        <v>53</v>
      </c>
      <c r="D850" t="s">
        <v>66</v>
      </c>
      <c r="E850" t="s">
        <v>67</v>
      </c>
      <c r="F850" t="s">
        <v>138</v>
      </c>
      <c r="G850">
        <v>3628</v>
      </c>
      <c r="H850">
        <v>50</v>
      </c>
    </row>
    <row r="851" spans="1:8" x14ac:dyDescent="0.3">
      <c r="A851" t="s">
        <v>238</v>
      </c>
      <c r="B851" t="s">
        <v>65</v>
      </c>
      <c r="C851" t="s">
        <v>53</v>
      </c>
      <c r="D851" t="s">
        <v>66</v>
      </c>
      <c r="E851" t="s">
        <v>67</v>
      </c>
      <c r="F851" t="s">
        <v>162</v>
      </c>
      <c r="G851">
        <v>1423</v>
      </c>
      <c r="H851">
        <v>0</v>
      </c>
    </row>
    <row r="852" spans="1:8" x14ac:dyDescent="0.3">
      <c r="A852" t="s">
        <v>239</v>
      </c>
      <c r="B852" t="s">
        <v>65</v>
      </c>
      <c r="C852" t="s">
        <v>53</v>
      </c>
      <c r="D852" t="s">
        <v>66</v>
      </c>
      <c r="E852" t="s">
        <v>67</v>
      </c>
      <c r="F852" t="s">
        <v>90</v>
      </c>
      <c r="G852">
        <v>4924</v>
      </c>
      <c r="H852">
        <v>50</v>
      </c>
    </row>
    <row r="853" spans="1:8" x14ac:dyDescent="0.3">
      <c r="A853" t="s">
        <v>239</v>
      </c>
      <c r="B853" t="s">
        <v>65</v>
      </c>
      <c r="C853" t="s">
        <v>53</v>
      </c>
      <c r="D853" t="s">
        <v>66</v>
      </c>
      <c r="E853" t="s">
        <v>67</v>
      </c>
      <c r="F853" t="s">
        <v>114</v>
      </c>
      <c r="G853">
        <v>0</v>
      </c>
      <c r="H853">
        <v>90</v>
      </c>
    </row>
    <row r="854" spans="1:8" x14ac:dyDescent="0.3">
      <c r="A854" t="s">
        <v>239</v>
      </c>
      <c r="B854" t="s">
        <v>65</v>
      </c>
      <c r="C854" t="s">
        <v>53</v>
      </c>
      <c r="D854" t="s">
        <v>66</v>
      </c>
      <c r="E854" t="s">
        <v>67</v>
      </c>
      <c r="F854" t="s">
        <v>138</v>
      </c>
      <c r="G854">
        <v>3628</v>
      </c>
      <c r="H854">
        <v>0</v>
      </c>
    </row>
    <row r="855" spans="1:8" x14ac:dyDescent="0.3">
      <c r="A855" t="s">
        <v>239</v>
      </c>
      <c r="B855" t="s">
        <v>65</v>
      </c>
      <c r="C855" t="s">
        <v>53</v>
      </c>
      <c r="D855" t="s">
        <v>66</v>
      </c>
      <c r="E855" t="s">
        <v>67</v>
      </c>
      <c r="F855" t="s">
        <v>162</v>
      </c>
      <c r="G855">
        <v>765</v>
      </c>
      <c r="H855">
        <v>0</v>
      </c>
    </row>
    <row r="856" spans="1:8" x14ac:dyDescent="0.3">
      <c r="A856" t="s">
        <v>240</v>
      </c>
      <c r="B856" t="s">
        <v>65</v>
      </c>
      <c r="C856" t="s">
        <v>53</v>
      </c>
      <c r="D856" t="s">
        <v>66</v>
      </c>
      <c r="E856" t="s">
        <v>67</v>
      </c>
      <c r="F856" t="s">
        <v>90</v>
      </c>
      <c r="G856">
        <v>2345</v>
      </c>
      <c r="H856">
        <v>0</v>
      </c>
    </row>
    <row r="857" spans="1:8" x14ac:dyDescent="0.3">
      <c r="A857" t="s">
        <v>240</v>
      </c>
      <c r="B857" t="s">
        <v>65</v>
      </c>
      <c r="C857" t="s">
        <v>53</v>
      </c>
      <c r="D857" t="s">
        <v>66</v>
      </c>
      <c r="E857" t="s">
        <v>67</v>
      </c>
      <c r="F857" t="s">
        <v>114</v>
      </c>
      <c r="G857">
        <v>765</v>
      </c>
      <c r="H857">
        <v>0</v>
      </c>
    </row>
    <row r="858" spans="1:8" x14ac:dyDescent="0.3">
      <c r="A858" t="s">
        <v>240</v>
      </c>
      <c r="B858" t="s">
        <v>65</v>
      </c>
      <c r="C858" t="s">
        <v>53</v>
      </c>
      <c r="D858" t="s">
        <v>66</v>
      </c>
      <c r="E858" t="s">
        <v>67</v>
      </c>
      <c r="F858" t="s">
        <v>138</v>
      </c>
      <c r="G858">
        <v>765</v>
      </c>
      <c r="H858">
        <v>0</v>
      </c>
    </row>
    <row r="859" spans="1:8" x14ac:dyDescent="0.3">
      <c r="A859" t="s">
        <v>240</v>
      </c>
      <c r="B859" t="s">
        <v>65</v>
      </c>
      <c r="C859" t="s">
        <v>53</v>
      </c>
      <c r="D859" t="s">
        <v>66</v>
      </c>
      <c r="E859" t="s">
        <v>67</v>
      </c>
      <c r="F859" t="s">
        <v>162</v>
      </c>
      <c r="G859">
        <v>4954</v>
      </c>
      <c r="H859">
        <v>0</v>
      </c>
    </row>
    <row r="860" spans="1:8" x14ac:dyDescent="0.3">
      <c r="A860" t="s">
        <v>241</v>
      </c>
      <c r="B860" t="s">
        <v>65</v>
      </c>
      <c r="C860" t="s">
        <v>53</v>
      </c>
      <c r="D860" t="s">
        <v>66</v>
      </c>
      <c r="E860" t="s">
        <v>67</v>
      </c>
      <c r="F860" t="s">
        <v>90</v>
      </c>
      <c r="G860">
        <v>4924</v>
      </c>
      <c r="H860">
        <v>25</v>
      </c>
    </row>
    <row r="861" spans="1:8" x14ac:dyDescent="0.3">
      <c r="A861" t="s">
        <v>241</v>
      </c>
      <c r="B861" t="s">
        <v>65</v>
      </c>
      <c r="C861" t="s">
        <v>53</v>
      </c>
      <c r="D861" t="s">
        <v>66</v>
      </c>
      <c r="E861" t="s">
        <v>67</v>
      </c>
      <c r="F861" t="s">
        <v>114</v>
      </c>
      <c r="G861">
        <v>567</v>
      </c>
      <c r="H861">
        <v>0</v>
      </c>
    </row>
    <row r="862" spans="1:8" x14ac:dyDescent="0.3">
      <c r="A862" t="s">
        <v>241</v>
      </c>
      <c r="B862" t="s">
        <v>65</v>
      </c>
      <c r="C862" t="s">
        <v>53</v>
      </c>
      <c r="D862" t="s">
        <v>66</v>
      </c>
      <c r="E862" t="s">
        <v>67</v>
      </c>
      <c r="F862" t="s">
        <v>138</v>
      </c>
      <c r="G862">
        <v>0</v>
      </c>
      <c r="H862">
        <v>0</v>
      </c>
    </row>
    <row r="863" spans="1:8" x14ac:dyDescent="0.3">
      <c r="A863" t="s">
        <v>241</v>
      </c>
      <c r="B863" t="s">
        <v>65</v>
      </c>
      <c r="C863" t="s">
        <v>53</v>
      </c>
      <c r="D863" t="s">
        <v>66</v>
      </c>
      <c r="E863" t="s">
        <v>67</v>
      </c>
      <c r="F863" t="s">
        <v>162</v>
      </c>
      <c r="G863">
        <v>1423</v>
      </c>
      <c r="H863">
        <v>25</v>
      </c>
    </row>
    <row r="864" spans="1:8" x14ac:dyDescent="0.3">
      <c r="A864" t="s">
        <v>242</v>
      </c>
      <c r="B864" t="s">
        <v>65</v>
      </c>
      <c r="C864" t="s">
        <v>53</v>
      </c>
      <c r="D864" t="s">
        <v>66</v>
      </c>
      <c r="E864" t="s">
        <v>67</v>
      </c>
      <c r="F864" t="s">
        <v>90</v>
      </c>
      <c r="G864">
        <v>765</v>
      </c>
      <c r="H864">
        <v>25</v>
      </c>
    </row>
    <row r="865" spans="1:8" x14ac:dyDescent="0.3">
      <c r="A865" t="s">
        <v>242</v>
      </c>
      <c r="B865" t="s">
        <v>65</v>
      </c>
      <c r="C865" t="s">
        <v>53</v>
      </c>
      <c r="D865" t="s">
        <v>66</v>
      </c>
      <c r="E865" t="s">
        <v>67</v>
      </c>
      <c r="F865" t="s">
        <v>114</v>
      </c>
      <c r="G865">
        <v>765</v>
      </c>
      <c r="H865">
        <v>25</v>
      </c>
    </row>
    <row r="866" spans="1:8" x14ac:dyDescent="0.3">
      <c r="A866" t="s">
        <v>242</v>
      </c>
      <c r="B866" t="s">
        <v>65</v>
      </c>
      <c r="C866" t="s">
        <v>53</v>
      </c>
      <c r="D866" t="s">
        <v>66</v>
      </c>
      <c r="E866" t="s">
        <v>67</v>
      </c>
      <c r="F866" t="s">
        <v>138</v>
      </c>
      <c r="G866">
        <v>765</v>
      </c>
      <c r="H866">
        <v>25</v>
      </c>
    </row>
    <row r="867" spans="1:8" x14ac:dyDescent="0.3">
      <c r="A867" t="s">
        <v>242</v>
      </c>
      <c r="B867" t="s">
        <v>65</v>
      </c>
      <c r="C867" t="s">
        <v>53</v>
      </c>
      <c r="D867" t="s">
        <v>66</v>
      </c>
      <c r="E867" t="s">
        <v>67</v>
      </c>
      <c r="F867" t="s">
        <v>162</v>
      </c>
      <c r="G867">
        <v>0</v>
      </c>
      <c r="H867">
        <v>25</v>
      </c>
    </row>
    <row r="868" spans="1:8" x14ac:dyDescent="0.3">
      <c r="A868" t="s">
        <v>232</v>
      </c>
      <c r="B868" t="s">
        <v>45</v>
      </c>
      <c r="C868" t="s">
        <v>35</v>
      </c>
      <c r="D868" t="s">
        <v>43</v>
      </c>
      <c r="E868" t="s">
        <v>44</v>
      </c>
      <c r="F868" t="s">
        <v>97</v>
      </c>
      <c r="G868">
        <v>3628</v>
      </c>
      <c r="H868">
        <v>90</v>
      </c>
    </row>
    <row r="869" spans="1:8" x14ac:dyDescent="0.3">
      <c r="A869" t="s">
        <v>232</v>
      </c>
      <c r="B869" t="s">
        <v>45</v>
      </c>
      <c r="C869" t="s">
        <v>35</v>
      </c>
      <c r="D869" t="s">
        <v>43</v>
      </c>
      <c r="E869" t="s">
        <v>44</v>
      </c>
      <c r="F869" t="s">
        <v>121</v>
      </c>
      <c r="G869">
        <v>567</v>
      </c>
      <c r="H869">
        <v>90</v>
      </c>
    </row>
    <row r="870" spans="1:8" x14ac:dyDescent="0.3">
      <c r="A870" t="s">
        <v>232</v>
      </c>
      <c r="B870" t="s">
        <v>45</v>
      </c>
      <c r="C870" t="s">
        <v>35</v>
      </c>
      <c r="D870" t="s">
        <v>43</v>
      </c>
      <c r="E870" t="s">
        <v>44</v>
      </c>
      <c r="F870" t="s">
        <v>145</v>
      </c>
      <c r="G870">
        <v>765</v>
      </c>
      <c r="H870">
        <v>90</v>
      </c>
    </row>
    <row r="871" spans="1:8" x14ac:dyDescent="0.3">
      <c r="A871" t="s">
        <v>232</v>
      </c>
      <c r="B871" t="s">
        <v>45</v>
      </c>
      <c r="C871" t="s">
        <v>35</v>
      </c>
      <c r="D871" t="s">
        <v>43</v>
      </c>
      <c r="E871" t="s">
        <v>44</v>
      </c>
      <c r="F871" t="s">
        <v>169</v>
      </c>
      <c r="G871">
        <v>2534</v>
      </c>
      <c r="H871">
        <v>90</v>
      </c>
    </row>
    <row r="872" spans="1:8" x14ac:dyDescent="0.3">
      <c r="A872" t="s">
        <v>233</v>
      </c>
      <c r="B872" t="s">
        <v>45</v>
      </c>
      <c r="C872" t="s">
        <v>35</v>
      </c>
      <c r="D872" t="s">
        <v>43</v>
      </c>
      <c r="E872" t="s">
        <v>44</v>
      </c>
      <c r="F872" t="s">
        <v>97</v>
      </c>
      <c r="G872">
        <v>3628</v>
      </c>
      <c r="H872">
        <v>90</v>
      </c>
    </row>
    <row r="873" spans="1:8" x14ac:dyDescent="0.3">
      <c r="A873" t="s">
        <v>233</v>
      </c>
      <c r="B873" t="s">
        <v>45</v>
      </c>
      <c r="C873" t="s">
        <v>35</v>
      </c>
      <c r="D873" t="s">
        <v>43</v>
      </c>
      <c r="E873" t="s">
        <v>44</v>
      </c>
      <c r="F873" t="s">
        <v>121</v>
      </c>
      <c r="G873">
        <v>2743</v>
      </c>
      <c r="H873">
        <v>90</v>
      </c>
    </row>
    <row r="874" spans="1:8" x14ac:dyDescent="0.3">
      <c r="A874" t="s">
        <v>233</v>
      </c>
      <c r="B874" t="s">
        <v>45</v>
      </c>
      <c r="C874" t="s">
        <v>35</v>
      </c>
      <c r="D874" t="s">
        <v>43</v>
      </c>
      <c r="E874" t="s">
        <v>44</v>
      </c>
      <c r="F874" t="s">
        <v>145</v>
      </c>
      <c r="G874">
        <v>1423</v>
      </c>
      <c r="H874">
        <v>100</v>
      </c>
    </row>
    <row r="875" spans="1:8" x14ac:dyDescent="0.3">
      <c r="A875" t="s">
        <v>233</v>
      </c>
      <c r="B875" t="s">
        <v>45</v>
      </c>
      <c r="C875" t="s">
        <v>35</v>
      </c>
      <c r="D875" t="s">
        <v>43</v>
      </c>
      <c r="E875" t="s">
        <v>44</v>
      </c>
      <c r="F875" t="s">
        <v>169</v>
      </c>
      <c r="G875">
        <v>765</v>
      </c>
      <c r="H875">
        <v>90</v>
      </c>
    </row>
    <row r="876" spans="1:8" x14ac:dyDescent="0.3">
      <c r="A876" t="s">
        <v>234</v>
      </c>
      <c r="B876" t="s">
        <v>45</v>
      </c>
      <c r="C876" t="s">
        <v>35</v>
      </c>
      <c r="D876" t="s">
        <v>43</v>
      </c>
      <c r="E876" t="s">
        <v>44</v>
      </c>
      <c r="F876" t="s">
        <v>97</v>
      </c>
      <c r="G876">
        <v>2534</v>
      </c>
      <c r="H876">
        <v>50</v>
      </c>
    </row>
    <row r="877" spans="1:8" x14ac:dyDescent="0.3">
      <c r="A877" t="s">
        <v>234</v>
      </c>
      <c r="B877" t="s">
        <v>45</v>
      </c>
      <c r="C877" t="s">
        <v>35</v>
      </c>
      <c r="D877" t="s">
        <v>43</v>
      </c>
      <c r="E877" t="s">
        <v>44</v>
      </c>
      <c r="F877" t="s">
        <v>121</v>
      </c>
      <c r="G877">
        <v>3628</v>
      </c>
      <c r="H877">
        <v>90</v>
      </c>
    </row>
    <row r="878" spans="1:8" x14ac:dyDescent="0.3">
      <c r="A878" t="s">
        <v>234</v>
      </c>
      <c r="B878" t="s">
        <v>45</v>
      </c>
      <c r="C878" t="s">
        <v>35</v>
      </c>
      <c r="D878" t="s">
        <v>43</v>
      </c>
      <c r="E878" t="s">
        <v>44</v>
      </c>
      <c r="F878" t="s">
        <v>145</v>
      </c>
      <c r="G878">
        <v>567</v>
      </c>
      <c r="H878">
        <v>75</v>
      </c>
    </row>
    <row r="879" spans="1:8" x14ac:dyDescent="0.3">
      <c r="A879" t="s">
        <v>234</v>
      </c>
      <c r="B879" t="s">
        <v>45</v>
      </c>
      <c r="C879" t="s">
        <v>35</v>
      </c>
      <c r="D879" t="s">
        <v>43</v>
      </c>
      <c r="E879" t="s">
        <v>44</v>
      </c>
      <c r="F879" t="s">
        <v>169</v>
      </c>
      <c r="G879">
        <v>2743</v>
      </c>
      <c r="H879">
        <v>90</v>
      </c>
    </row>
    <row r="880" spans="1:8" x14ac:dyDescent="0.3">
      <c r="A880" t="s">
        <v>235</v>
      </c>
      <c r="B880" t="s">
        <v>45</v>
      </c>
      <c r="C880" t="s">
        <v>35</v>
      </c>
      <c r="D880" t="s">
        <v>43</v>
      </c>
      <c r="E880" t="s">
        <v>44</v>
      </c>
      <c r="F880" t="s">
        <v>97</v>
      </c>
      <c r="G880">
        <v>0</v>
      </c>
      <c r="H880">
        <v>75</v>
      </c>
    </row>
    <row r="881" spans="1:8" x14ac:dyDescent="0.3">
      <c r="A881" t="s">
        <v>235</v>
      </c>
      <c r="B881" t="s">
        <v>45</v>
      </c>
      <c r="C881" t="s">
        <v>35</v>
      </c>
      <c r="D881" t="s">
        <v>43</v>
      </c>
      <c r="E881" t="s">
        <v>44</v>
      </c>
      <c r="F881" t="s">
        <v>121</v>
      </c>
      <c r="G881">
        <v>765</v>
      </c>
      <c r="H881">
        <v>90</v>
      </c>
    </row>
    <row r="882" spans="1:8" x14ac:dyDescent="0.3">
      <c r="A882" t="s">
        <v>235</v>
      </c>
      <c r="B882" t="s">
        <v>45</v>
      </c>
      <c r="C882" t="s">
        <v>35</v>
      </c>
      <c r="D882" t="s">
        <v>43</v>
      </c>
      <c r="E882" t="s">
        <v>44</v>
      </c>
      <c r="F882" t="s">
        <v>145</v>
      </c>
      <c r="G882">
        <v>1423</v>
      </c>
      <c r="H882">
        <v>75</v>
      </c>
    </row>
    <row r="883" spans="1:8" x14ac:dyDescent="0.3">
      <c r="A883" t="s">
        <v>235</v>
      </c>
      <c r="B883" t="s">
        <v>45</v>
      </c>
      <c r="C883" t="s">
        <v>35</v>
      </c>
      <c r="D883" t="s">
        <v>43</v>
      </c>
      <c r="E883" t="s">
        <v>44</v>
      </c>
      <c r="F883" t="s">
        <v>169</v>
      </c>
      <c r="G883">
        <v>4954</v>
      </c>
      <c r="H883">
        <v>50</v>
      </c>
    </row>
    <row r="884" spans="1:8" x14ac:dyDescent="0.3">
      <c r="A884" t="s">
        <v>229</v>
      </c>
      <c r="B884" t="s">
        <v>45</v>
      </c>
      <c r="C884" t="s">
        <v>35</v>
      </c>
      <c r="D884" t="s">
        <v>43</v>
      </c>
      <c r="E884" t="s">
        <v>44</v>
      </c>
      <c r="F884" t="s">
        <v>97</v>
      </c>
      <c r="G884">
        <v>765</v>
      </c>
      <c r="H884">
        <v>50</v>
      </c>
    </row>
    <row r="885" spans="1:8" x14ac:dyDescent="0.3">
      <c r="A885" t="s">
        <v>229</v>
      </c>
      <c r="B885" t="s">
        <v>45</v>
      </c>
      <c r="C885" t="s">
        <v>35</v>
      </c>
      <c r="D885" t="s">
        <v>43</v>
      </c>
      <c r="E885" t="s">
        <v>44</v>
      </c>
      <c r="F885" t="s">
        <v>121</v>
      </c>
      <c r="G885">
        <v>1423</v>
      </c>
      <c r="H885">
        <v>50</v>
      </c>
    </row>
    <row r="886" spans="1:8" x14ac:dyDescent="0.3">
      <c r="A886" t="s">
        <v>229</v>
      </c>
      <c r="B886" t="s">
        <v>45</v>
      </c>
      <c r="C886" t="s">
        <v>35</v>
      </c>
      <c r="D886" t="s">
        <v>43</v>
      </c>
      <c r="E886" t="s">
        <v>44</v>
      </c>
      <c r="F886" t="s">
        <v>145</v>
      </c>
      <c r="G886">
        <v>765</v>
      </c>
      <c r="H886">
        <v>50</v>
      </c>
    </row>
    <row r="887" spans="1:8" x14ac:dyDescent="0.3">
      <c r="A887" t="s">
        <v>229</v>
      </c>
      <c r="B887" t="s">
        <v>45</v>
      </c>
      <c r="C887" t="s">
        <v>35</v>
      </c>
      <c r="D887" t="s">
        <v>43</v>
      </c>
      <c r="E887" t="s">
        <v>44</v>
      </c>
      <c r="F887" t="s">
        <v>169</v>
      </c>
      <c r="G887">
        <v>1423</v>
      </c>
      <c r="H887">
        <v>90</v>
      </c>
    </row>
    <row r="888" spans="1:8" x14ac:dyDescent="0.3">
      <c r="A888" t="s">
        <v>236</v>
      </c>
      <c r="B888" t="s">
        <v>45</v>
      </c>
      <c r="C888" t="s">
        <v>35</v>
      </c>
      <c r="D888" t="s">
        <v>43</v>
      </c>
      <c r="E888" t="s">
        <v>44</v>
      </c>
      <c r="F888" t="s">
        <v>97</v>
      </c>
      <c r="G888">
        <v>4954</v>
      </c>
      <c r="H888">
        <v>75</v>
      </c>
    </row>
    <row r="889" spans="1:8" x14ac:dyDescent="0.3">
      <c r="A889" t="s">
        <v>236</v>
      </c>
      <c r="B889" t="s">
        <v>45</v>
      </c>
      <c r="C889" t="s">
        <v>35</v>
      </c>
      <c r="D889" t="s">
        <v>43</v>
      </c>
      <c r="E889" t="s">
        <v>44</v>
      </c>
      <c r="F889" t="s">
        <v>121</v>
      </c>
      <c r="G889">
        <v>765</v>
      </c>
      <c r="H889">
        <v>50</v>
      </c>
    </row>
    <row r="890" spans="1:8" x14ac:dyDescent="0.3">
      <c r="A890" t="s">
        <v>236</v>
      </c>
      <c r="B890" t="s">
        <v>45</v>
      </c>
      <c r="C890" t="s">
        <v>35</v>
      </c>
      <c r="D890" t="s">
        <v>43</v>
      </c>
      <c r="E890" t="s">
        <v>44</v>
      </c>
      <c r="F890" t="s">
        <v>145</v>
      </c>
      <c r="G890">
        <v>1423</v>
      </c>
      <c r="H890">
        <v>75</v>
      </c>
    </row>
    <row r="891" spans="1:8" x14ac:dyDescent="0.3">
      <c r="A891" t="s">
        <v>236</v>
      </c>
      <c r="B891" t="s">
        <v>45</v>
      </c>
      <c r="C891" t="s">
        <v>35</v>
      </c>
      <c r="D891" t="s">
        <v>43</v>
      </c>
      <c r="E891" t="s">
        <v>44</v>
      </c>
      <c r="F891" t="s">
        <v>169</v>
      </c>
      <c r="G891">
        <v>3628</v>
      </c>
      <c r="H891">
        <v>75</v>
      </c>
    </row>
    <row r="892" spans="1:8" x14ac:dyDescent="0.3">
      <c r="A892" t="s">
        <v>237</v>
      </c>
      <c r="B892" t="s">
        <v>45</v>
      </c>
      <c r="C892" t="s">
        <v>35</v>
      </c>
      <c r="D892" t="s">
        <v>43</v>
      </c>
      <c r="E892" t="s">
        <v>44</v>
      </c>
      <c r="F892" t="s">
        <v>97</v>
      </c>
      <c r="G892">
        <v>2743</v>
      </c>
      <c r="H892">
        <v>50</v>
      </c>
    </row>
    <row r="893" spans="1:8" x14ac:dyDescent="0.3">
      <c r="A893" t="s">
        <v>237</v>
      </c>
      <c r="B893" t="s">
        <v>45</v>
      </c>
      <c r="C893" t="s">
        <v>35</v>
      </c>
      <c r="D893" t="s">
        <v>43</v>
      </c>
      <c r="E893" t="s">
        <v>44</v>
      </c>
      <c r="F893" t="s">
        <v>121</v>
      </c>
      <c r="G893">
        <v>567</v>
      </c>
      <c r="H893">
        <v>25</v>
      </c>
    </row>
    <row r="894" spans="1:8" x14ac:dyDescent="0.3">
      <c r="A894" t="s">
        <v>237</v>
      </c>
      <c r="B894" t="s">
        <v>45</v>
      </c>
      <c r="C894" t="s">
        <v>35</v>
      </c>
      <c r="D894" t="s">
        <v>43</v>
      </c>
      <c r="E894" t="s">
        <v>44</v>
      </c>
      <c r="F894" t="s">
        <v>145</v>
      </c>
      <c r="G894">
        <v>0</v>
      </c>
      <c r="H894">
        <v>75</v>
      </c>
    </row>
    <row r="895" spans="1:8" x14ac:dyDescent="0.3">
      <c r="A895" t="s">
        <v>237</v>
      </c>
      <c r="B895" t="s">
        <v>45</v>
      </c>
      <c r="C895" t="s">
        <v>35</v>
      </c>
      <c r="D895" t="s">
        <v>43</v>
      </c>
      <c r="E895" t="s">
        <v>44</v>
      </c>
      <c r="F895" t="s">
        <v>169</v>
      </c>
      <c r="G895">
        <v>2345</v>
      </c>
      <c r="H895">
        <v>25</v>
      </c>
    </row>
    <row r="896" spans="1:8" x14ac:dyDescent="0.3">
      <c r="A896" t="s">
        <v>238</v>
      </c>
      <c r="B896" t="s">
        <v>45</v>
      </c>
      <c r="C896" t="s">
        <v>35</v>
      </c>
      <c r="D896" t="s">
        <v>43</v>
      </c>
      <c r="E896" t="s">
        <v>44</v>
      </c>
      <c r="F896" t="s">
        <v>97</v>
      </c>
      <c r="G896">
        <v>2345</v>
      </c>
      <c r="H896">
        <v>25</v>
      </c>
    </row>
    <row r="897" spans="1:8" x14ac:dyDescent="0.3">
      <c r="A897" t="s">
        <v>238</v>
      </c>
      <c r="B897" t="s">
        <v>45</v>
      </c>
      <c r="C897" t="s">
        <v>35</v>
      </c>
      <c r="D897" t="s">
        <v>43</v>
      </c>
      <c r="E897" t="s">
        <v>44</v>
      </c>
      <c r="F897" t="s">
        <v>121</v>
      </c>
      <c r="G897">
        <v>1423</v>
      </c>
      <c r="H897">
        <v>25</v>
      </c>
    </row>
    <row r="898" spans="1:8" x14ac:dyDescent="0.3">
      <c r="A898" t="s">
        <v>238</v>
      </c>
      <c r="B898" t="s">
        <v>45</v>
      </c>
      <c r="C898" t="s">
        <v>35</v>
      </c>
      <c r="D898" t="s">
        <v>43</v>
      </c>
      <c r="E898" t="s">
        <v>44</v>
      </c>
      <c r="F898" t="s">
        <v>145</v>
      </c>
      <c r="G898">
        <v>1423</v>
      </c>
      <c r="H898">
        <v>25</v>
      </c>
    </row>
    <row r="899" spans="1:8" x14ac:dyDescent="0.3">
      <c r="A899" t="s">
        <v>238</v>
      </c>
      <c r="B899" t="s">
        <v>45</v>
      </c>
      <c r="C899" t="s">
        <v>35</v>
      </c>
      <c r="D899" t="s">
        <v>43</v>
      </c>
      <c r="E899" t="s">
        <v>44</v>
      </c>
      <c r="F899" t="s">
        <v>169</v>
      </c>
      <c r="G899">
        <v>2743</v>
      </c>
      <c r="H899">
        <v>25</v>
      </c>
    </row>
    <row r="900" spans="1:8" x14ac:dyDescent="0.3">
      <c r="A900" t="s">
        <v>239</v>
      </c>
      <c r="B900" t="s">
        <v>45</v>
      </c>
      <c r="C900" t="s">
        <v>35</v>
      </c>
      <c r="D900" t="s">
        <v>43</v>
      </c>
      <c r="E900" t="s">
        <v>44</v>
      </c>
      <c r="F900" t="s">
        <v>97</v>
      </c>
      <c r="G900">
        <v>3628</v>
      </c>
      <c r="H900">
        <v>25</v>
      </c>
    </row>
    <row r="901" spans="1:8" x14ac:dyDescent="0.3">
      <c r="A901" t="s">
        <v>239</v>
      </c>
      <c r="B901" t="s">
        <v>45</v>
      </c>
      <c r="C901" t="s">
        <v>35</v>
      </c>
      <c r="D901" t="s">
        <v>43</v>
      </c>
      <c r="E901" t="s">
        <v>44</v>
      </c>
      <c r="F901" t="s">
        <v>121</v>
      </c>
      <c r="G901">
        <v>1423</v>
      </c>
      <c r="H901">
        <v>50</v>
      </c>
    </row>
    <row r="902" spans="1:8" x14ac:dyDescent="0.3">
      <c r="A902" t="s">
        <v>239</v>
      </c>
      <c r="B902" t="s">
        <v>45</v>
      </c>
      <c r="C902" t="s">
        <v>35</v>
      </c>
      <c r="D902" t="s">
        <v>43</v>
      </c>
      <c r="E902" t="s">
        <v>44</v>
      </c>
      <c r="F902" t="s">
        <v>145</v>
      </c>
      <c r="G902">
        <v>4954</v>
      </c>
      <c r="H902">
        <v>25</v>
      </c>
    </row>
    <row r="903" spans="1:8" x14ac:dyDescent="0.3">
      <c r="A903" t="s">
        <v>239</v>
      </c>
      <c r="B903" t="s">
        <v>45</v>
      </c>
      <c r="C903" t="s">
        <v>35</v>
      </c>
      <c r="D903" t="s">
        <v>43</v>
      </c>
      <c r="E903" t="s">
        <v>44</v>
      </c>
      <c r="F903" t="s">
        <v>169</v>
      </c>
      <c r="G903">
        <v>765</v>
      </c>
      <c r="H903">
        <v>0</v>
      </c>
    </row>
    <row r="904" spans="1:8" x14ac:dyDescent="0.3">
      <c r="A904" t="s">
        <v>240</v>
      </c>
      <c r="B904" t="s">
        <v>45</v>
      </c>
      <c r="C904" t="s">
        <v>35</v>
      </c>
      <c r="D904" t="s">
        <v>43</v>
      </c>
      <c r="E904" t="s">
        <v>44</v>
      </c>
      <c r="F904" t="s">
        <v>97</v>
      </c>
      <c r="G904">
        <v>765</v>
      </c>
      <c r="H904">
        <v>25</v>
      </c>
    </row>
    <row r="905" spans="1:8" x14ac:dyDescent="0.3">
      <c r="A905" t="s">
        <v>240</v>
      </c>
      <c r="B905" t="s">
        <v>45</v>
      </c>
      <c r="C905" t="s">
        <v>35</v>
      </c>
      <c r="D905" t="s">
        <v>43</v>
      </c>
      <c r="E905" t="s">
        <v>44</v>
      </c>
      <c r="F905" t="s">
        <v>121</v>
      </c>
      <c r="G905">
        <v>3628</v>
      </c>
      <c r="H905">
        <v>25</v>
      </c>
    </row>
    <row r="906" spans="1:8" x14ac:dyDescent="0.3">
      <c r="A906" t="s">
        <v>240</v>
      </c>
      <c r="B906" t="s">
        <v>45</v>
      </c>
      <c r="C906" t="s">
        <v>35</v>
      </c>
      <c r="D906" t="s">
        <v>43</v>
      </c>
      <c r="E906" t="s">
        <v>44</v>
      </c>
      <c r="F906" t="s">
        <v>145</v>
      </c>
      <c r="G906">
        <v>1423</v>
      </c>
      <c r="H906">
        <v>25</v>
      </c>
    </row>
    <row r="907" spans="1:8" x14ac:dyDescent="0.3">
      <c r="A907" t="s">
        <v>240</v>
      </c>
      <c r="B907" t="s">
        <v>45</v>
      </c>
      <c r="C907" t="s">
        <v>35</v>
      </c>
      <c r="D907" t="s">
        <v>43</v>
      </c>
      <c r="E907" t="s">
        <v>44</v>
      </c>
      <c r="F907" t="s">
        <v>169</v>
      </c>
      <c r="G907">
        <v>1423</v>
      </c>
      <c r="H907">
        <v>0</v>
      </c>
    </row>
    <row r="908" spans="1:8" x14ac:dyDescent="0.3">
      <c r="A908" t="s">
        <v>241</v>
      </c>
      <c r="B908" t="s">
        <v>45</v>
      </c>
      <c r="C908" t="s">
        <v>35</v>
      </c>
      <c r="D908" t="s">
        <v>43</v>
      </c>
      <c r="E908" t="s">
        <v>44</v>
      </c>
      <c r="F908" t="s">
        <v>97</v>
      </c>
      <c r="G908">
        <v>765</v>
      </c>
      <c r="H908">
        <v>25</v>
      </c>
    </row>
    <row r="909" spans="1:8" x14ac:dyDescent="0.3">
      <c r="A909" t="s">
        <v>241</v>
      </c>
      <c r="B909" t="s">
        <v>45</v>
      </c>
      <c r="C909" t="s">
        <v>35</v>
      </c>
      <c r="D909" t="s">
        <v>43</v>
      </c>
      <c r="E909" t="s">
        <v>44</v>
      </c>
      <c r="F909" t="s">
        <v>121</v>
      </c>
      <c r="G909">
        <v>765</v>
      </c>
      <c r="H909">
        <v>25</v>
      </c>
    </row>
    <row r="910" spans="1:8" x14ac:dyDescent="0.3">
      <c r="A910" t="s">
        <v>241</v>
      </c>
      <c r="B910" t="s">
        <v>45</v>
      </c>
      <c r="C910" t="s">
        <v>35</v>
      </c>
      <c r="D910" t="s">
        <v>43</v>
      </c>
      <c r="E910" t="s">
        <v>44</v>
      </c>
      <c r="F910" t="s">
        <v>145</v>
      </c>
      <c r="G910">
        <v>765</v>
      </c>
      <c r="H910">
        <v>50</v>
      </c>
    </row>
    <row r="911" spans="1:8" x14ac:dyDescent="0.3">
      <c r="A911" t="s">
        <v>241</v>
      </c>
      <c r="B911" t="s">
        <v>45</v>
      </c>
      <c r="C911" t="s">
        <v>35</v>
      </c>
      <c r="D911" t="s">
        <v>43</v>
      </c>
      <c r="E911" t="s">
        <v>44</v>
      </c>
      <c r="F911" t="s">
        <v>169</v>
      </c>
      <c r="G911">
        <v>0</v>
      </c>
      <c r="H911">
        <v>0</v>
      </c>
    </row>
    <row r="912" spans="1:8" x14ac:dyDescent="0.3">
      <c r="A912" t="s">
        <v>242</v>
      </c>
      <c r="B912" t="s">
        <v>45</v>
      </c>
      <c r="C912" t="s">
        <v>35</v>
      </c>
      <c r="D912" t="s">
        <v>43</v>
      </c>
      <c r="E912" t="s">
        <v>44</v>
      </c>
      <c r="F912" t="s">
        <v>97</v>
      </c>
      <c r="G912">
        <v>567</v>
      </c>
      <c r="H912">
        <v>25</v>
      </c>
    </row>
    <row r="913" spans="1:8" x14ac:dyDescent="0.3">
      <c r="A913" t="s">
        <v>242</v>
      </c>
      <c r="B913" t="s">
        <v>45</v>
      </c>
      <c r="C913" t="s">
        <v>35</v>
      </c>
      <c r="D913" t="s">
        <v>43</v>
      </c>
      <c r="E913" t="s">
        <v>44</v>
      </c>
      <c r="F913" t="s">
        <v>121</v>
      </c>
      <c r="G913">
        <v>0</v>
      </c>
      <c r="H913">
        <v>0</v>
      </c>
    </row>
    <row r="914" spans="1:8" x14ac:dyDescent="0.3">
      <c r="A914" t="s">
        <v>242</v>
      </c>
      <c r="B914" t="s">
        <v>45</v>
      </c>
      <c r="C914" t="s">
        <v>35</v>
      </c>
      <c r="D914" t="s">
        <v>43</v>
      </c>
      <c r="E914" t="s">
        <v>44</v>
      </c>
      <c r="F914" t="s">
        <v>145</v>
      </c>
      <c r="G914">
        <v>0</v>
      </c>
      <c r="H914">
        <v>25</v>
      </c>
    </row>
    <row r="915" spans="1:8" x14ac:dyDescent="0.3">
      <c r="A915" t="s">
        <v>242</v>
      </c>
      <c r="B915" t="s">
        <v>45</v>
      </c>
      <c r="C915" t="s">
        <v>35</v>
      </c>
      <c r="D915" t="s">
        <v>43</v>
      </c>
      <c r="E915" t="s">
        <v>44</v>
      </c>
      <c r="F915" t="s">
        <v>169</v>
      </c>
      <c r="G915">
        <v>2743</v>
      </c>
      <c r="H915">
        <v>50</v>
      </c>
    </row>
    <row r="916" spans="1:8" x14ac:dyDescent="0.3">
      <c r="A916" t="s">
        <v>232</v>
      </c>
      <c r="B916" t="s">
        <v>50</v>
      </c>
      <c r="C916" t="s">
        <v>35</v>
      </c>
      <c r="D916" t="s">
        <v>48</v>
      </c>
      <c r="E916" t="s">
        <v>49</v>
      </c>
      <c r="F916" t="s">
        <v>99</v>
      </c>
      <c r="G916">
        <v>2534</v>
      </c>
      <c r="H916">
        <v>90</v>
      </c>
    </row>
    <row r="917" spans="1:8" x14ac:dyDescent="0.3">
      <c r="A917" t="s">
        <v>232</v>
      </c>
      <c r="B917" t="s">
        <v>50</v>
      </c>
      <c r="C917" t="s">
        <v>35</v>
      </c>
      <c r="D917" t="s">
        <v>48</v>
      </c>
      <c r="E917" t="s">
        <v>49</v>
      </c>
      <c r="F917" t="s">
        <v>123</v>
      </c>
      <c r="G917">
        <v>2345</v>
      </c>
      <c r="H917">
        <v>100</v>
      </c>
    </row>
    <row r="918" spans="1:8" x14ac:dyDescent="0.3">
      <c r="A918" t="s">
        <v>232</v>
      </c>
      <c r="B918" t="s">
        <v>50</v>
      </c>
      <c r="C918" t="s">
        <v>35</v>
      </c>
      <c r="D918" t="s">
        <v>48</v>
      </c>
      <c r="E918" t="s">
        <v>49</v>
      </c>
      <c r="F918" t="s">
        <v>147</v>
      </c>
      <c r="G918">
        <v>3628</v>
      </c>
      <c r="H918">
        <v>90</v>
      </c>
    </row>
    <row r="919" spans="1:8" x14ac:dyDescent="0.3">
      <c r="A919" t="s">
        <v>232</v>
      </c>
      <c r="B919" t="s">
        <v>50</v>
      </c>
      <c r="C919" t="s">
        <v>35</v>
      </c>
      <c r="D919" t="s">
        <v>48</v>
      </c>
      <c r="E919" t="s">
        <v>49</v>
      </c>
      <c r="F919" t="s">
        <v>171</v>
      </c>
      <c r="G919">
        <v>4924</v>
      </c>
      <c r="H919">
        <v>100</v>
      </c>
    </row>
    <row r="920" spans="1:8" x14ac:dyDescent="0.3">
      <c r="A920" t="s">
        <v>233</v>
      </c>
      <c r="B920" t="s">
        <v>50</v>
      </c>
      <c r="C920" t="s">
        <v>35</v>
      </c>
      <c r="D920" t="s">
        <v>48</v>
      </c>
      <c r="E920" t="s">
        <v>49</v>
      </c>
      <c r="F920" t="s">
        <v>99</v>
      </c>
      <c r="G920">
        <v>1423</v>
      </c>
      <c r="H920">
        <v>90</v>
      </c>
    </row>
    <row r="921" spans="1:8" x14ac:dyDescent="0.3">
      <c r="A921" t="s">
        <v>233</v>
      </c>
      <c r="B921" t="s">
        <v>50</v>
      </c>
      <c r="C921" t="s">
        <v>35</v>
      </c>
      <c r="D921" t="s">
        <v>48</v>
      </c>
      <c r="E921" t="s">
        <v>49</v>
      </c>
      <c r="F921" t="s">
        <v>123</v>
      </c>
      <c r="G921">
        <v>765</v>
      </c>
      <c r="H921">
        <v>100</v>
      </c>
    </row>
    <row r="922" spans="1:8" x14ac:dyDescent="0.3">
      <c r="A922" t="s">
        <v>233</v>
      </c>
      <c r="B922" t="s">
        <v>50</v>
      </c>
      <c r="C922" t="s">
        <v>35</v>
      </c>
      <c r="D922" t="s">
        <v>48</v>
      </c>
      <c r="E922" t="s">
        <v>49</v>
      </c>
      <c r="F922" t="s">
        <v>147</v>
      </c>
      <c r="G922">
        <v>2743</v>
      </c>
      <c r="H922">
        <v>90</v>
      </c>
    </row>
    <row r="923" spans="1:8" x14ac:dyDescent="0.3">
      <c r="A923" t="s">
        <v>233</v>
      </c>
      <c r="B923" t="s">
        <v>50</v>
      </c>
      <c r="C923" t="s">
        <v>35</v>
      </c>
      <c r="D923" t="s">
        <v>48</v>
      </c>
      <c r="E923" t="s">
        <v>49</v>
      </c>
      <c r="F923" t="s">
        <v>171</v>
      </c>
      <c r="G923">
        <v>1423</v>
      </c>
      <c r="H923">
        <v>100</v>
      </c>
    </row>
    <row r="924" spans="1:8" x14ac:dyDescent="0.3">
      <c r="A924" t="s">
        <v>234</v>
      </c>
      <c r="B924" t="s">
        <v>50</v>
      </c>
      <c r="C924" t="s">
        <v>35</v>
      </c>
      <c r="D924" t="s">
        <v>48</v>
      </c>
      <c r="E924" t="s">
        <v>49</v>
      </c>
      <c r="F924" t="s">
        <v>99</v>
      </c>
      <c r="G924">
        <v>567</v>
      </c>
      <c r="H924">
        <v>90</v>
      </c>
    </row>
    <row r="925" spans="1:8" x14ac:dyDescent="0.3">
      <c r="A925" t="s">
        <v>234</v>
      </c>
      <c r="B925" t="s">
        <v>50</v>
      </c>
      <c r="C925" t="s">
        <v>35</v>
      </c>
      <c r="D925" t="s">
        <v>48</v>
      </c>
      <c r="E925" t="s">
        <v>49</v>
      </c>
      <c r="F925" t="s">
        <v>123</v>
      </c>
      <c r="G925">
        <v>1423</v>
      </c>
      <c r="H925">
        <v>90</v>
      </c>
    </row>
    <row r="926" spans="1:8" x14ac:dyDescent="0.3">
      <c r="A926" t="s">
        <v>234</v>
      </c>
      <c r="B926" t="s">
        <v>50</v>
      </c>
      <c r="C926" t="s">
        <v>35</v>
      </c>
      <c r="D926" t="s">
        <v>48</v>
      </c>
      <c r="E926" t="s">
        <v>49</v>
      </c>
      <c r="F926" t="s">
        <v>147</v>
      </c>
      <c r="G926">
        <v>567</v>
      </c>
      <c r="H926">
        <v>50</v>
      </c>
    </row>
    <row r="927" spans="1:8" x14ac:dyDescent="0.3">
      <c r="A927" t="s">
        <v>234</v>
      </c>
      <c r="B927" t="s">
        <v>50</v>
      </c>
      <c r="C927" t="s">
        <v>35</v>
      </c>
      <c r="D927" t="s">
        <v>48</v>
      </c>
      <c r="E927" t="s">
        <v>49</v>
      </c>
      <c r="F927" t="s">
        <v>171</v>
      </c>
      <c r="G927">
        <v>765</v>
      </c>
      <c r="H927">
        <v>50</v>
      </c>
    </row>
    <row r="928" spans="1:8" x14ac:dyDescent="0.3">
      <c r="A928" t="s">
        <v>235</v>
      </c>
      <c r="B928" t="s">
        <v>50</v>
      </c>
      <c r="C928" t="s">
        <v>35</v>
      </c>
      <c r="D928" t="s">
        <v>48</v>
      </c>
      <c r="E928" t="s">
        <v>49</v>
      </c>
      <c r="F928" t="s">
        <v>99</v>
      </c>
      <c r="G928">
        <v>0</v>
      </c>
      <c r="H928">
        <v>75</v>
      </c>
    </row>
    <row r="929" spans="1:8" x14ac:dyDescent="0.3">
      <c r="A929" t="s">
        <v>235</v>
      </c>
      <c r="B929" t="s">
        <v>50</v>
      </c>
      <c r="C929" t="s">
        <v>35</v>
      </c>
      <c r="D929" t="s">
        <v>48</v>
      </c>
      <c r="E929" t="s">
        <v>49</v>
      </c>
      <c r="F929" t="s">
        <v>123</v>
      </c>
      <c r="G929">
        <v>3628</v>
      </c>
      <c r="H929">
        <v>50</v>
      </c>
    </row>
    <row r="930" spans="1:8" x14ac:dyDescent="0.3">
      <c r="A930" t="s">
        <v>235</v>
      </c>
      <c r="B930" t="s">
        <v>50</v>
      </c>
      <c r="C930" t="s">
        <v>35</v>
      </c>
      <c r="D930" t="s">
        <v>48</v>
      </c>
      <c r="E930" t="s">
        <v>49</v>
      </c>
      <c r="F930" t="s">
        <v>147</v>
      </c>
      <c r="G930">
        <v>765</v>
      </c>
      <c r="H930">
        <v>90</v>
      </c>
    </row>
    <row r="931" spans="1:8" x14ac:dyDescent="0.3">
      <c r="A931" t="s">
        <v>235</v>
      </c>
      <c r="B931" t="s">
        <v>50</v>
      </c>
      <c r="C931" t="s">
        <v>35</v>
      </c>
      <c r="D931" t="s">
        <v>48</v>
      </c>
      <c r="E931" t="s">
        <v>49</v>
      </c>
      <c r="F931" t="s">
        <v>171</v>
      </c>
      <c r="G931">
        <v>765</v>
      </c>
      <c r="H931">
        <v>50</v>
      </c>
    </row>
    <row r="932" spans="1:8" x14ac:dyDescent="0.3">
      <c r="A932" t="s">
        <v>229</v>
      </c>
      <c r="B932" t="s">
        <v>50</v>
      </c>
      <c r="C932" t="s">
        <v>35</v>
      </c>
      <c r="D932" t="s">
        <v>48</v>
      </c>
      <c r="E932" t="s">
        <v>49</v>
      </c>
      <c r="F932" t="s">
        <v>99</v>
      </c>
      <c r="G932">
        <v>765</v>
      </c>
      <c r="H932">
        <v>90</v>
      </c>
    </row>
    <row r="933" spans="1:8" x14ac:dyDescent="0.3">
      <c r="A933" t="s">
        <v>229</v>
      </c>
      <c r="B933" t="s">
        <v>50</v>
      </c>
      <c r="C933" t="s">
        <v>35</v>
      </c>
      <c r="D933" t="s">
        <v>48</v>
      </c>
      <c r="E933" t="s">
        <v>49</v>
      </c>
      <c r="F933" t="s">
        <v>123</v>
      </c>
      <c r="G933">
        <v>2743</v>
      </c>
      <c r="H933">
        <v>90</v>
      </c>
    </row>
    <row r="934" spans="1:8" x14ac:dyDescent="0.3">
      <c r="A934" t="s">
        <v>229</v>
      </c>
      <c r="B934" t="s">
        <v>50</v>
      </c>
      <c r="C934" t="s">
        <v>35</v>
      </c>
      <c r="D934" t="s">
        <v>48</v>
      </c>
      <c r="E934" t="s">
        <v>49</v>
      </c>
      <c r="F934" t="s">
        <v>147</v>
      </c>
      <c r="G934">
        <v>1423</v>
      </c>
      <c r="H934">
        <v>50</v>
      </c>
    </row>
    <row r="935" spans="1:8" x14ac:dyDescent="0.3">
      <c r="A935" t="s">
        <v>229</v>
      </c>
      <c r="B935" t="s">
        <v>50</v>
      </c>
      <c r="C935" t="s">
        <v>35</v>
      </c>
      <c r="D935" t="s">
        <v>48</v>
      </c>
      <c r="E935" t="s">
        <v>49</v>
      </c>
      <c r="F935" t="s">
        <v>171</v>
      </c>
      <c r="G935">
        <v>765</v>
      </c>
      <c r="H935">
        <v>75</v>
      </c>
    </row>
    <row r="936" spans="1:8" x14ac:dyDescent="0.3">
      <c r="A936" t="s">
        <v>236</v>
      </c>
      <c r="B936" t="s">
        <v>50</v>
      </c>
      <c r="C936" t="s">
        <v>35</v>
      </c>
      <c r="D936" t="s">
        <v>48</v>
      </c>
      <c r="E936" t="s">
        <v>49</v>
      </c>
      <c r="F936" t="s">
        <v>99</v>
      </c>
      <c r="G936">
        <v>765</v>
      </c>
      <c r="H936">
        <v>50</v>
      </c>
    </row>
    <row r="937" spans="1:8" x14ac:dyDescent="0.3">
      <c r="A937" t="s">
        <v>236</v>
      </c>
      <c r="B937" t="s">
        <v>50</v>
      </c>
      <c r="C937" t="s">
        <v>35</v>
      </c>
      <c r="D937" t="s">
        <v>48</v>
      </c>
      <c r="E937" t="s">
        <v>49</v>
      </c>
      <c r="F937" t="s">
        <v>123</v>
      </c>
      <c r="G937">
        <v>567</v>
      </c>
      <c r="H937">
        <v>75</v>
      </c>
    </row>
    <row r="938" spans="1:8" x14ac:dyDescent="0.3">
      <c r="A938" t="s">
        <v>236</v>
      </c>
      <c r="B938" t="s">
        <v>50</v>
      </c>
      <c r="C938" t="s">
        <v>35</v>
      </c>
      <c r="D938" t="s">
        <v>48</v>
      </c>
      <c r="E938" t="s">
        <v>49</v>
      </c>
      <c r="F938" t="s">
        <v>147</v>
      </c>
      <c r="G938">
        <v>0</v>
      </c>
      <c r="H938">
        <v>75</v>
      </c>
    </row>
    <row r="939" spans="1:8" x14ac:dyDescent="0.3">
      <c r="A939" t="s">
        <v>236</v>
      </c>
      <c r="B939" t="s">
        <v>50</v>
      </c>
      <c r="C939" t="s">
        <v>35</v>
      </c>
      <c r="D939" t="s">
        <v>48</v>
      </c>
      <c r="E939" t="s">
        <v>49</v>
      </c>
      <c r="F939" t="s">
        <v>171</v>
      </c>
      <c r="G939">
        <v>2534</v>
      </c>
      <c r="H939">
        <v>90</v>
      </c>
    </row>
    <row r="940" spans="1:8" x14ac:dyDescent="0.3">
      <c r="A940" t="s">
        <v>237</v>
      </c>
      <c r="B940" t="s">
        <v>50</v>
      </c>
      <c r="C940" t="s">
        <v>35</v>
      </c>
      <c r="D940" t="s">
        <v>48</v>
      </c>
      <c r="E940" t="s">
        <v>49</v>
      </c>
      <c r="F940" t="s">
        <v>99</v>
      </c>
      <c r="G940">
        <v>765</v>
      </c>
      <c r="H940">
        <v>75</v>
      </c>
    </row>
    <row r="941" spans="1:8" x14ac:dyDescent="0.3">
      <c r="A941" t="s">
        <v>237</v>
      </c>
      <c r="B941" t="s">
        <v>50</v>
      </c>
      <c r="C941" t="s">
        <v>35</v>
      </c>
      <c r="D941" t="s">
        <v>48</v>
      </c>
      <c r="E941" t="s">
        <v>49</v>
      </c>
      <c r="F941" t="s">
        <v>123</v>
      </c>
      <c r="G941">
        <v>2743</v>
      </c>
      <c r="H941">
        <v>50</v>
      </c>
    </row>
    <row r="942" spans="1:8" x14ac:dyDescent="0.3">
      <c r="A942" t="s">
        <v>237</v>
      </c>
      <c r="B942" t="s">
        <v>50</v>
      </c>
      <c r="C942" t="s">
        <v>35</v>
      </c>
      <c r="D942" t="s">
        <v>48</v>
      </c>
      <c r="E942" t="s">
        <v>49</v>
      </c>
      <c r="F942" t="s">
        <v>147</v>
      </c>
      <c r="G942">
        <v>765</v>
      </c>
      <c r="H942">
        <v>75</v>
      </c>
    </row>
    <row r="943" spans="1:8" x14ac:dyDescent="0.3">
      <c r="A943" t="s">
        <v>237</v>
      </c>
      <c r="B943" t="s">
        <v>50</v>
      </c>
      <c r="C943" t="s">
        <v>35</v>
      </c>
      <c r="D943" t="s">
        <v>48</v>
      </c>
      <c r="E943" t="s">
        <v>49</v>
      </c>
      <c r="F943" t="s">
        <v>171</v>
      </c>
      <c r="G943">
        <v>4954</v>
      </c>
      <c r="H943">
        <v>25</v>
      </c>
    </row>
    <row r="944" spans="1:8" x14ac:dyDescent="0.3">
      <c r="A944" t="s">
        <v>238</v>
      </c>
      <c r="B944" t="s">
        <v>50</v>
      </c>
      <c r="C944" t="s">
        <v>35</v>
      </c>
      <c r="D944" t="s">
        <v>48</v>
      </c>
      <c r="E944" t="s">
        <v>49</v>
      </c>
      <c r="F944" t="s">
        <v>99</v>
      </c>
      <c r="G944">
        <v>4954</v>
      </c>
      <c r="H944">
        <v>25</v>
      </c>
    </row>
    <row r="945" spans="1:8" x14ac:dyDescent="0.3">
      <c r="A945" t="s">
        <v>238</v>
      </c>
      <c r="B945" t="s">
        <v>50</v>
      </c>
      <c r="C945" t="s">
        <v>35</v>
      </c>
      <c r="D945" t="s">
        <v>48</v>
      </c>
      <c r="E945" t="s">
        <v>49</v>
      </c>
      <c r="F945" t="s">
        <v>123</v>
      </c>
      <c r="G945">
        <v>765</v>
      </c>
      <c r="H945">
        <v>25</v>
      </c>
    </row>
    <row r="946" spans="1:8" x14ac:dyDescent="0.3">
      <c r="A946" t="s">
        <v>238</v>
      </c>
      <c r="B946" t="s">
        <v>50</v>
      </c>
      <c r="C946" t="s">
        <v>35</v>
      </c>
      <c r="D946" t="s">
        <v>48</v>
      </c>
      <c r="E946" t="s">
        <v>49</v>
      </c>
      <c r="F946" t="s">
        <v>147</v>
      </c>
      <c r="G946">
        <v>2743</v>
      </c>
      <c r="H946">
        <v>25</v>
      </c>
    </row>
    <row r="947" spans="1:8" x14ac:dyDescent="0.3">
      <c r="A947" t="s">
        <v>238</v>
      </c>
      <c r="B947" t="s">
        <v>50</v>
      </c>
      <c r="C947" t="s">
        <v>35</v>
      </c>
      <c r="D947" t="s">
        <v>48</v>
      </c>
      <c r="E947" t="s">
        <v>49</v>
      </c>
      <c r="F947" t="s">
        <v>171</v>
      </c>
      <c r="G947">
        <v>765</v>
      </c>
      <c r="H947">
        <v>25</v>
      </c>
    </row>
    <row r="948" spans="1:8" x14ac:dyDescent="0.3">
      <c r="A948" t="s">
        <v>239</v>
      </c>
      <c r="B948" t="s">
        <v>50</v>
      </c>
      <c r="C948" t="s">
        <v>35</v>
      </c>
      <c r="D948" t="s">
        <v>48</v>
      </c>
      <c r="E948" t="s">
        <v>49</v>
      </c>
      <c r="F948" t="s">
        <v>99</v>
      </c>
      <c r="G948">
        <v>1423</v>
      </c>
      <c r="H948">
        <v>25</v>
      </c>
    </row>
    <row r="949" spans="1:8" x14ac:dyDescent="0.3">
      <c r="A949" t="s">
        <v>239</v>
      </c>
      <c r="B949" t="s">
        <v>50</v>
      </c>
      <c r="C949" t="s">
        <v>35</v>
      </c>
      <c r="D949" t="s">
        <v>48</v>
      </c>
      <c r="E949" t="s">
        <v>49</v>
      </c>
      <c r="F949" t="s">
        <v>123</v>
      </c>
      <c r="G949">
        <v>2743</v>
      </c>
      <c r="H949">
        <v>50</v>
      </c>
    </row>
    <row r="950" spans="1:8" x14ac:dyDescent="0.3">
      <c r="A950" t="s">
        <v>239</v>
      </c>
      <c r="B950" t="s">
        <v>50</v>
      </c>
      <c r="C950" t="s">
        <v>35</v>
      </c>
      <c r="D950" t="s">
        <v>48</v>
      </c>
      <c r="E950" t="s">
        <v>49</v>
      </c>
      <c r="F950" t="s">
        <v>147</v>
      </c>
      <c r="G950">
        <v>765</v>
      </c>
      <c r="H950">
        <v>25</v>
      </c>
    </row>
    <row r="951" spans="1:8" x14ac:dyDescent="0.3">
      <c r="A951" t="s">
        <v>239</v>
      </c>
      <c r="B951" t="s">
        <v>50</v>
      </c>
      <c r="C951" t="s">
        <v>35</v>
      </c>
      <c r="D951" t="s">
        <v>48</v>
      </c>
      <c r="E951" t="s">
        <v>49</v>
      </c>
      <c r="F951" t="s">
        <v>171</v>
      </c>
      <c r="G951">
        <v>2743</v>
      </c>
      <c r="H951">
        <v>50</v>
      </c>
    </row>
    <row r="952" spans="1:8" x14ac:dyDescent="0.3">
      <c r="A952" t="s">
        <v>240</v>
      </c>
      <c r="B952" t="s">
        <v>50</v>
      </c>
      <c r="C952" t="s">
        <v>35</v>
      </c>
      <c r="D952" t="s">
        <v>48</v>
      </c>
      <c r="E952" t="s">
        <v>49</v>
      </c>
      <c r="F952" t="s">
        <v>99</v>
      </c>
      <c r="G952">
        <v>1423</v>
      </c>
      <c r="H952">
        <v>0</v>
      </c>
    </row>
    <row r="953" spans="1:8" x14ac:dyDescent="0.3">
      <c r="A953" t="s">
        <v>240</v>
      </c>
      <c r="B953" t="s">
        <v>50</v>
      </c>
      <c r="C953" t="s">
        <v>35</v>
      </c>
      <c r="D953" t="s">
        <v>48</v>
      </c>
      <c r="E953" t="s">
        <v>49</v>
      </c>
      <c r="F953" t="s">
        <v>123</v>
      </c>
      <c r="G953">
        <v>2534</v>
      </c>
      <c r="H953">
        <v>50</v>
      </c>
    </row>
    <row r="954" spans="1:8" x14ac:dyDescent="0.3">
      <c r="A954" t="s">
        <v>240</v>
      </c>
      <c r="B954" t="s">
        <v>50</v>
      </c>
      <c r="C954" t="s">
        <v>35</v>
      </c>
      <c r="D954" t="s">
        <v>48</v>
      </c>
      <c r="E954" t="s">
        <v>49</v>
      </c>
      <c r="F954" t="s">
        <v>147</v>
      </c>
      <c r="G954">
        <v>0</v>
      </c>
      <c r="H954">
        <v>25</v>
      </c>
    </row>
    <row r="955" spans="1:8" x14ac:dyDescent="0.3">
      <c r="A955" t="s">
        <v>240</v>
      </c>
      <c r="B955" t="s">
        <v>50</v>
      </c>
      <c r="C955" t="s">
        <v>35</v>
      </c>
      <c r="D955" t="s">
        <v>48</v>
      </c>
      <c r="E955" t="s">
        <v>49</v>
      </c>
      <c r="F955" t="s">
        <v>171</v>
      </c>
      <c r="G955">
        <v>3628</v>
      </c>
      <c r="H955">
        <v>0</v>
      </c>
    </row>
    <row r="956" spans="1:8" x14ac:dyDescent="0.3">
      <c r="A956" t="s">
        <v>241</v>
      </c>
      <c r="B956" t="s">
        <v>50</v>
      </c>
      <c r="C956" t="s">
        <v>35</v>
      </c>
      <c r="D956" t="s">
        <v>48</v>
      </c>
      <c r="E956" t="s">
        <v>49</v>
      </c>
      <c r="F956" t="s">
        <v>99</v>
      </c>
      <c r="G956">
        <v>765</v>
      </c>
      <c r="H956">
        <v>25</v>
      </c>
    </row>
    <row r="957" spans="1:8" x14ac:dyDescent="0.3">
      <c r="A957" t="s">
        <v>241</v>
      </c>
      <c r="B957" t="s">
        <v>50</v>
      </c>
      <c r="C957" t="s">
        <v>35</v>
      </c>
      <c r="D957" t="s">
        <v>48</v>
      </c>
      <c r="E957" t="s">
        <v>49</v>
      </c>
      <c r="F957" t="s">
        <v>123</v>
      </c>
      <c r="G957">
        <v>3628</v>
      </c>
      <c r="H957">
        <v>0</v>
      </c>
    </row>
    <row r="958" spans="1:8" x14ac:dyDescent="0.3">
      <c r="A958" t="s">
        <v>241</v>
      </c>
      <c r="B958" t="s">
        <v>50</v>
      </c>
      <c r="C958" t="s">
        <v>35</v>
      </c>
      <c r="D958" t="s">
        <v>48</v>
      </c>
      <c r="E958" t="s">
        <v>49</v>
      </c>
      <c r="F958" t="s">
        <v>147</v>
      </c>
      <c r="G958">
        <v>1423</v>
      </c>
      <c r="H958">
        <v>0</v>
      </c>
    </row>
    <row r="959" spans="1:8" x14ac:dyDescent="0.3">
      <c r="A959" t="s">
        <v>241</v>
      </c>
      <c r="B959" t="s">
        <v>50</v>
      </c>
      <c r="C959" t="s">
        <v>35</v>
      </c>
      <c r="D959" t="s">
        <v>48</v>
      </c>
      <c r="E959" t="s">
        <v>49</v>
      </c>
      <c r="F959" t="s">
        <v>171</v>
      </c>
      <c r="G959">
        <v>2345</v>
      </c>
      <c r="H959">
        <v>0</v>
      </c>
    </row>
    <row r="960" spans="1:8" x14ac:dyDescent="0.3">
      <c r="A960" t="s">
        <v>242</v>
      </c>
      <c r="B960" t="s">
        <v>50</v>
      </c>
      <c r="C960" t="s">
        <v>35</v>
      </c>
      <c r="D960" t="s">
        <v>48</v>
      </c>
      <c r="E960" t="s">
        <v>49</v>
      </c>
      <c r="F960" t="s">
        <v>99</v>
      </c>
      <c r="G960">
        <v>2345</v>
      </c>
      <c r="H960">
        <v>25</v>
      </c>
    </row>
    <row r="961" spans="1:8" x14ac:dyDescent="0.3">
      <c r="A961" t="s">
        <v>242</v>
      </c>
      <c r="B961" t="s">
        <v>50</v>
      </c>
      <c r="C961" t="s">
        <v>35</v>
      </c>
      <c r="D961" t="s">
        <v>48</v>
      </c>
      <c r="E961" t="s">
        <v>49</v>
      </c>
      <c r="F961" t="s">
        <v>123</v>
      </c>
      <c r="G961">
        <v>765</v>
      </c>
      <c r="H961">
        <v>0</v>
      </c>
    </row>
    <row r="962" spans="1:8" x14ac:dyDescent="0.3">
      <c r="A962" t="s">
        <v>242</v>
      </c>
      <c r="B962" t="s">
        <v>50</v>
      </c>
      <c r="C962" t="s">
        <v>35</v>
      </c>
      <c r="D962" t="s">
        <v>48</v>
      </c>
      <c r="E962" t="s">
        <v>49</v>
      </c>
      <c r="F962" t="s">
        <v>147</v>
      </c>
      <c r="G962">
        <v>0</v>
      </c>
      <c r="H962">
        <v>25</v>
      </c>
    </row>
    <row r="963" spans="1:8" x14ac:dyDescent="0.3">
      <c r="A963" t="s">
        <v>242</v>
      </c>
      <c r="B963" t="s">
        <v>50</v>
      </c>
      <c r="C963" t="s">
        <v>35</v>
      </c>
      <c r="D963" t="s">
        <v>48</v>
      </c>
      <c r="E963" t="s">
        <v>49</v>
      </c>
      <c r="F963" t="s">
        <v>171</v>
      </c>
      <c r="G963">
        <v>765</v>
      </c>
      <c r="H963">
        <v>25</v>
      </c>
    </row>
    <row r="964" spans="1:8" x14ac:dyDescent="0.3">
      <c r="A964" t="s">
        <v>232</v>
      </c>
      <c r="B964" t="s">
        <v>14</v>
      </c>
      <c r="C964" t="s">
        <v>8</v>
      </c>
      <c r="D964" t="s">
        <v>15</v>
      </c>
      <c r="E964" t="s">
        <v>16</v>
      </c>
      <c r="F964" t="s">
        <v>81</v>
      </c>
      <c r="G964">
        <v>765</v>
      </c>
      <c r="H964">
        <v>90</v>
      </c>
    </row>
    <row r="965" spans="1:8" x14ac:dyDescent="0.3">
      <c r="A965" t="s">
        <v>232</v>
      </c>
      <c r="B965" t="s">
        <v>14</v>
      </c>
      <c r="C965" t="s">
        <v>8</v>
      </c>
      <c r="D965" t="s">
        <v>15</v>
      </c>
      <c r="E965" t="s">
        <v>16</v>
      </c>
      <c r="F965" t="s">
        <v>105</v>
      </c>
      <c r="G965">
        <v>765</v>
      </c>
      <c r="H965">
        <v>90</v>
      </c>
    </row>
    <row r="966" spans="1:8" x14ac:dyDescent="0.3">
      <c r="A966" t="s">
        <v>232</v>
      </c>
      <c r="B966" t="s">
        <v>14</v>
      </c>
      <c r="C966" t="s">
        <v>8</v>
      </c>
      <c r="D966" t="s">
        <v>15</v>
      </c>
      <c r="E966" t="s">
        <v>16</v>
      </c>
      <c r="F966" t="s">
        <v>129</v>
      </c>
      <c r="G966">
        <v>1423</v>
      </c>
      <c r="H966">
        <v>100</v>
      </c>
    </row>
    <row r="967" spans="1:8" x14ac:dyDescent="0.3">
      <c r="A967" t="s">
        <v>232</v>
      </c>
      <c r="B967" t="s">
        <v>14</v>
      </c>
      <c r="C967" t="s">
        <v>8</v>
      </c>
      <c r="D967" t="s">
        <v>15</v>
      </c>
      <c r="E967" t="s">
        <v>16</v>
      </c>
      <c r="F967" t="s">
        <v>153</v>
      </c>
      <c r="G967">
        <v>1423</v>
      </c>
      <c r="H967">
        <v>100</v>
      </c>
    </row>
    <row r="968" spans="1:8" x14ac:dyDescent="0.3">
      <c r="A968" t="s">
        <v>232</v>
      </c>
      <c r="B968" t="s">
        <v>14</v>
      </c>
      <c r="C968" t="s">
        <v>8</v>
      </c>
      <c r="D968" t="s">
        <v>15</v>
      </c>
      <c r="E968" t="s">
        <v>16</v>
      </c>
      <c r="F968" t="s">
        <v>177</v>
      </c>
      <c r="G968">
        <v>2743</v>
      </c>
      <c r="H968">
        <v>90</v>
      </c>
    </row>
    <row r="969" spans="1:8" x14ac:dyDescent="0.3">
      <c r="A969" t="s">
        <v>233</v>
      </c>
      <c r="B969" t="s">
        <v>14</v>
      </c>
      <c r="C969" t="s">
        <v>8</v>
      </c>
      <c r="D969" t="s">
        <v>15</v>
      </c>
      <c r="E969" t="s">
        <v>16</v>
      </c>
      <c r="F969" t="s">
        <v>81</v>
      </c>
      <c r="G969">
        <v>4954</v>
      </c>
      <c r="H969">
        <v>100</v>
      </c>
    </row>
    <row r="970" spans="1:8" x14ac:dyDescent="0.3">
      <c r="A970" t="s">
        <v>233</v>
      </c>
      <c r="B970" t="s">
        <v>14</v>
      </c>
      <c r="C970" t="s">
        <v>8</v>
      </c>
      <c r="D970" t="s">
        <v>15</v>
      </c>
      <c r="E970" t="s">
        <v>16</v>
      </c>
      <c r="F970" t="s">
        <v>105</v>
      </c>
      <c r="G970">
        <v>567</v>
      </c>
      <c r="H970">
        <v>100</v>
      </c>
    </row>
    <row r="971" spans="1:8" x14ac:dyDescent="0.3">
      <c r="A971" t="s">
        <v>233</v>
      </c>
      <c r="B971" t="s">
        <v>14</v>
      </c>
      <c r="C971" t="s">
        <v>8</v>
      </c>
      <c r="D971" t="s">
        <v>15</v>
      </c>
      <c r="E971" t="s">
        <v>16</v>
      </c>
      <c r="F971" t="s">
        <v>129</v>
      </c>
      <c r="G971">
        <v>0</v>
      </c>
      <c r="H971">
        <v>25</v>
      </c>
    </row>
    <row r="972" spans="1:8" x14ac:dyDescent="0.3">
      <c r="A972" t="s">
        <v>233</v>
      </c>
      <c r="B972" t="s">
        <v>14</v>
      </c>
      <c r="C972" t="s">
        <v>8</v>
      </c>
      <c r="D972" t="s">
        <v>15</v>
      </c>
      <c r="E972" t="s">
        <v>16</v>
      </c>
      <c r="F972" t="s">
        <v>153</v>
      </c>
      <c r="G972">
        <v>567</v>
      </c>
      <c r="H972">
        <v>100</v>
      </c>
    </row>
    <row r="973" spans="1:8" x14ac:dyDescent="0.3">
      <c r="A973" t="s">
        <v>233</v>
      </c>
      <c r="B973" t="s">
        <v>14</v>
      </c>
      <c r="C973" t="s">
        <v>8</v>
      </c>
      <c r="D973" t="s">
        <v>15</v>
      </c>
      <c r="E973" t="s">
        <v>16</v>
      </c>
      <c r="F973" t="s">
        <v>177</v>
      </c>
      <c r="G973">
        <v>1423</v>
      </c>
      <c r="H973">
        <v>100</v>
      </c>
    </row>
    <row r="974" spans="1:8" x14ac:dyDescent="0.3">
      <c r="A974" t="s">
        <v>234</v>
      </c>
      <c r="B974" t="s">
        <v>14</v>
      </c>
      <c r="C974" t="s">
        <v>8</v>
      </c>
      <c r="D974" t="s">
        <v>15</v>
      </c>
      <c r="E974" t="s">
        <v>16</v>
      </c>
      <c r="F974" t="s">
        <v>81</v>
      </c>
      <c r="G974">
        <v>1423</v>
      </c>
      <c r="H974">
        <v>90</v>
      </c>
    </row>
    <row r="975" spans="1:8" x14ac:dyDescent="0.3">
      <c r="A975" t="s">
        <v>234</v>
      </c>
      <c r="B975" t="s">
        <v>14</v>
      </c>
      <c r="C975" t="s">
        <v>8</v>
      </c>
      <c r="D975" t="s">
        <v>15</v>
      </c>
      <c r="E975" t="s">
        <v>16</v>
      </c>
      <c r="F975" t="s">
        <v>105</v>
      </c>
      <c r="G975">
        <v>765</v>
      </c>
      <c r="H975">
        <v>75</v>
      </c>
    </row>
    <row r="976" spans="1:8" x14ac:dyDescent="0.3">
      <c r="A976" t="s">
        <v>234</v>
      </c>
      <c r="B976" t="s">
        <v>14</v>
      </c>
      <c r="C976" t="s">
        <v>8</v>
      </c>
      <c r="D976" t="s">
        <v>15</v>
      </c>
      <c r="E976" t="s">
        <v>16</v>
      </c>
      <c r="F976" t="s">
        <v>129</v>
      </c>
      <c r="G976">
        <v>765</v>
      </c>
      <c r="H976">
        <v>90</v>
      </c>
    </row>
    <row r="977" spans="1:8" x14ac:dyDescent="0.3">
      <c r="A977" t="s">
        <v>234</v>
      </c>
      <c r="B977" t="s">
        <v>14</v>
      </c>
      <c r="C977" t="s">
        <v>8</v>
      </c>
      <c r="D977" t="s">
        <v>15</v>
      </c>
      <c r="E977" t="s">
        <v>16</v>
      </c>
      <c r="F977" t="s">
        <v>153</v>
      </c>
      <c r="G977">
        <v>765</v>
      </c>
      <c r="H977">
        <v>75</v>
      </c>
    </row>
    <row r="978" spans="1:8" x14ac:dyDescent="0.3">
      <c r="A978" t="s">
        <v>234</v>
      </c>
      <c r="B978" t="s">
        <v>14</v>
      </c>
      <c r="C978" t="s">
        <v>8</v>
      </c>
      <c r="D978" t="s">
        <v>15</v>
      </c>
      <c r="E978" t="s">
        <v>16</v>
      </c>
      <c r="F978" t="s">
        <v>177</v>
      </c>
      <c r="G978">
        <v>0</v>
      </c>
      <c r="H978">
        <v>75</v>
      </c>
    </row>
    <row r="979" spans="1:8" x14ac:dyDescent="0.3">
      <c r="A979" t="s">
        <v>235</v>
      </c>
      <c r="B979" t="s">
        <v>14</v>
      </c>
      <c r="C979" t="s">
        <v>8</v>
      </c>
      <c r="D979" t="s">
        <v>15</v>
      </c>
      <c r="E979" t="s">
        <v>16</v>
      </c>
      <c r="F979" t="s">
        <v>81</v>
      </c>
      <c r="G979">
        <v>0</v>
      </c>
      <c r="H979">
        <v>75</v>
      </c>
    </row>
    <row r="980" spans="1:8" x14ac:dyDescent="0.3">
      <c r="A980" t="s">
        <v>235</v>
      </c>
      <c r="B980" t="s">
        <v>14</v>
      </c>
      <c r="C980" t="s">
        <v>8</v>
      </c>
      <c r="D980" t="s">
        <v>15</v>
      </c>
      <c r="E980" t="s">
        <v>16</v>
      </c>
      <c r="F980" t="s">
        <v>105</v>
      </c>
      <c r="G980">
        <v>1423</v>
      </c>
      <c r="H980">
        <v>75</v>
      </c>
    </row>
    <row r="981" spans="1:8" x14ac:dyDescent="0.3">
      <c r="A981" t="s">
        <v>235</v>
      </c>
      <c r="B981" t="s">
        <v>14</v>
      </c>
      <c r="C981" t="s">
        <v>8</v>
      </c>
      <c r="D981" t="s">
        <v>15</v>
      </c>
      <c r="E981" t="s">
        <v>16</v>
      </c>
      <c r="F981" t="s">
        <v>129</v>
      </c>
      <c r="G981">
        <v>4954</v>
      </c>
      <c r="H981">
        <v>75</v>
      </c>
    </row>
    <row r="982" spans="1:8" x14ac:dyDescent="0.3">
      <c r="A982" t="s">
        <v>235</v>
      </c>
      <c r="B982" t="s">
        <v>14</v>
      </c>
      <c r="C982" t="s">
        <v>8</v>
      </c>
      <c r="D982" t="s">
        <v>15</v>
      </c>
      <c r="E982" t="s">
        <v>16</v>
      </c>
      <c r="F982" t="s">
        <v>153</v>
      </c>
      <c r="G982">
        <v>765</v>
      </c>
      <c r="H982">
        <v>90</v>
      </c>
    </row>
    <row r="983" spans="1:8" x14ac:dyDescent="0.3">
      <c r="A983" t="s">
        <v>235</v>
      </c>
      <c r="B983" t="s">
        <v>14</v>
      </c>
      <c r="C983" t="s">
        <v>8</v>
      </c>
      <c r="D983" t="s">
        <v>15</v>
      </c>
      <c r="E983" t="s">
        <v>16</v>
      </c>
      <c r="F983" t="s">
        <v>177</v>
      </c>
      <c r="G983">
        <v>3628</v>
      </c>
      <c r="H983">
        <v>75</v>
      </c>
    </row>
    <row r="984" spans="1:8" x14ac:dyDescent="0.3">
      <c r="A984" t="s">
        <v>229</v>
      </c>
      <c r="B984" t="s">
        <v>14</v>
      </c>
      <c r="C984" t="s">
        <v>8</v>
      </c>
      <c r="D984" t="s">
        <v>15</v>
      </c>
      <c r="E984" t="s">
        <v>16</v>
      </c>
      <c r="F984" t="s">
        <v>81</v>
      </c>
      <c r="G984">
        <v>765</v>
      </c>
      <c r="H984">
        <v>75</v>
      </c>
    </row>
    <row r="985" spans="1:8" x14ac:dyDescent="0.3">
      <c r="A985" t="s">
        <v>229</v>
      </c>
      <c r="B985" t="s">
        <v>14</v>
      </c>
      <c r="C985" t="s">
        <v>8</v>
      </c>
      <c r="D985" t="s">
        <v>15</v>
      </c>
      <c r="E985" t="s">
        <v>16</v>
      </c>
      <c r="F985" t="s">
        <v>105</v>
      </c>
      <c r="G985">
        <v>4924</v>
      </c>
      <c r="H985">
        <v>50</v>
      </c>
    </row>
    <row r="986" spans="1:8" x14ac:dyDescent="0.3">
      <c r="A986" t="s">
        <v>229</v>
      </c>
      <c r="B986" t="s">
        <v>14</v>
      </c>
      <c r="C986" t="s">
        <v>8</v>
      </c>
      <c r="D986" t="s">
        <v>15</v>
      </c>
      <c r="E986" t="s">
        <v>16</v>
      </c>
      <c r="F986" t="s">
        <v>129</v>
      </c>
      <c r="G986">
        <v>765</v>
      </c>
      <c r="H986">
        <v>50</v>
      </c>
    </row>
    <row r="987" spans="1:8" x14ac:dyDescent="0.3">
      <c r="A987" t="s">
        <v>229</v>
      </c>
      <c r="B987" t="s">
        <v>14</v>
      </c>
      <c r="C987" t="s">
        <v>8</v>
      </c>
      <c r="D987" t="s">
        <v>15</v>
      </c>
      <c r="E987" t="s">
        <v>16</v>
      </c>
      <c r="F987" t="s">
        <v>153</v>
      </c>
      <c r="G987">
        <v>3628</v>
      </c>
      <c r="H987">
        <v>90</v>
      </c>
    </row>
    <row r="988" spans="1:8" x14ac:dyDescent="0.3">
      <c r="A988" t="s">
        <v>229</v>
      </c>
      <c r="B988" t="s">
        <v>14</v>
      </c>
      <c r="C988" t="s">
        <v>8</v>
      </c>
      <c r="D988" t="s">
        <v>15</v>
      </c>
      <c r="E988" t="s">
        <v>16</v>
      </c>
      <c r="F988" t="s">
        <v>177</v>
      </c>
      <c r="G988">
        <v>0</v>
      </c>
      <c r="H988">
        <v>50</v>
      </c>
    </row>
    <row r="989" spans="1:8" x14ac:dyDescent="0.3">
      <c r="A989" t="s">
        <v>236</v>
      </c>
      <c r="B989" t="s">
        <v>14</v>
      </c>
      <c r="C989" t="s">
        <v>8</v>
      </c>
      <c r="D989" t="s">
        <v>15</v>
      </c>
      <c r="E989" t="s">
        <v>16</v>
      </c>
      <c r="F989" t="s">
        <v>81</v>
      </c>
      <c r="G989">
        <v>4924</v>
      </c>
      <c r="H989">
        <v>50</v>
      </c>
    </row>
    <row r="990" spans="1:8" x14ac:dyDescent="0.3">
      <c r="A990" t="s">
        <v>236</v>
      </c>
      <c r="B990" t="s">
        <v>14</v>
      </c>
      <c r="C990" t="s">
        <v>8</v>
      </c>
      <c r="D990" t="s">
        <v>15</v>
      </c>
      <c r="E990" t="s">
        <v>16</v>
      </c>
      <c r="F990" t="s">
        <v>105</v>
      </c>
      <c r="G990">
        <v>3628</v>
      </c>
      <c r="H990">
        <v>25</v>
      </c>
    </row>
    <row r="991" spans="1:8" x14ac:dyDescent="0.3">
      <c r="A991" t="s">
        <v>236</v>
      </c>
      <c r="B991" t="s">
        <v>14</v>
      </c>
      <c r="C991" t="s">
        <v>8</v>
      </c>
      <c r="D991" t="s">
        <v>15</v>
      </c>
      <c r="E991" t="s">
        <v>16</v>
      </c>
      <c r="F991" t="s">
        <v>129</v>
      </c>
      <c r="G991">
        <v>765</v>
      </c>
      <c r="H991">
        <v>50</v>
      </c>
    </row>
    <row r="992" spans="1:8" x14ac:dyDescent="0.3">
      <c r="A992" t="s">
        <v>236</v>
      </c>
      <c r="B992" t="s">
        <v>14</v>
      </c>
      <c r="C992" t="s">
        <v>8</v>
      </c>
      <c r="D992" t="s">
        <v>15</v>
      </c>
      <c r="E992" t="s">
        <v>16</v>
      </c>
      <c r="F992" t="s">
        <v>153</v>
      </c>
      <c r="G992">
        <v>765</v>
      </c>
      <c r="H992">
        <v>75</v>
      </c>
    </row>
    <row r="993" spans="1:8" x14ac:dyDescent="0.3">
      <c r="A993" t="s">
        <v>236</v>
      </c>
      <c r="B993" t="s">
        <v>14</v>
      </c>
      <c r="C993" t="s">
        <v>8</v>
      </c>
      <c r="D993" t="s">
        <v>15</v>
      </c>
      <c r="E993" t="s">
        <v>16</v>
      </c>
      <c r="F993" t="s">
        <v>177</v>
      </c>
      <c r="G993">
        <v>765</v>
      </c>
      <c r="H993">
        <v>50</v>
      </c>
    </row>
    <row r="994" spans="1:8" x14ac:dyDescent="0.3">
      <c r="A994" t="s">
        <v>237</v>
      </c>
      <c r="B994" t="s">
        <v>14</v>
      </c>
      <c r="C994" t="s">
        <v>8</v>
      </c>
      <c r="D994" t="s">
        <v>15</v>
      </c>
      <c r="E994" t="s">
        <v>16</v>
      </c>
      <c r="F994" t="s">
        <v>81</v>
      </c>
      <c r="G994">
        <v>3628</v>
      </c>
      <c r="H994">
        <v>50</v>
      </c>
    </row>
    <row r="995" spans="1:8" x14ac:dyDescent="0.3">
      <c r="A995" t="s">
        <v>237</v>
      </c>
      <c r="B995" t="s">
        <v>14</v>
      </c>
      <c r="C995" t="s">
        <v>8</v>
      </c>
      <c r="D995" t="s">
        <v>15</v>
      </c>
      <c r="E995" t="s">
        <v>16</v>
      </c>
      <c r="F995" t="s">
        <v>105</v>
      </c>
      <c r="G995">
        <v>4924</v>
      </c>
      <c r="H995">
        <v>25</v>
      </c>
    </row>
    <row r="996" spans="1:8" x14ac:dyDescent="0.3">
      <c r="A996" t="s">
        <v>237</v>
      </c>
      <c r="B996" t="s">
        <v>14</v>
      </c>
      <c r="C996" t="s">
        <v>8</v>
      </c>
      <c r="D996" t="s">
        <v>15</v>
      </c>
      <c r="E996" t="s">
        <v>16</v>
      </c>
      <c r="F996" t="s">
        <v>129</v>
      </c>
      <c r="G996">
        <v>1423</v>
      </c>
      <c r="H996">
        <v>25</v>
      </c>
    </row>
    <row r="997" spans="1:8" x14ac:dyDescent="0.3">
      <c r="A997" t="s">
        <v>237</v>
      </c>
      <c r="B997" t="s">
        <v>14</v>
      </c>
      <c r="C997" t="s">
        <v>8</v>
      </c>
      <c r="D997" t="s">
        <v>15</v>
      </c>
      <c r="E997" t="s">
        <v>16</v>
      </c>
      <c r="F997" t="s">
        <v>153</v>
      </c>
      <c r="G997">
        <v>765</v>
      </c>
      <c r="H997">
        <v>50</v>
      </c>
    </row>
    <row r="998" spans="1:8" x14ac:dyDescent="0.3">
      <c r="A998" t="s">
        <v>237</v>
      </c>
      <c r="B998" t="s">
        <v>14</v>
      </c>
      <c r="C998" t="s">
        <v>8</v>
      </c>
      <c r="D998" t="s">
        <v>15</v>
      </c>
      <c r="E998" t="s">
        <v>16</v>
      </c>
      <c r="F998" t="s">
        <v>177</v>
      </c>
      <c r="G998">
        <v>2534</v>
      </c>
      <c r="H998">
        <v>75</v>
      </c>
    </row>
    <row r="999" spans="1:8" x14ac:dyDescent="0.3">
      <c r="A999" t="s">
        <v>238</v>
      </c>
      <c r="B999" t="s">
        <v>14</v>
      </c>
      <c r="C999" t="s">
        <v>8</v>
      </c>
      <c r="D999" t="s">
        <v>15</v>
      </c>
      <c r="E999" t="s">
        <v>16</v>
      </c>
      <c r="F999" t="s">
        <v>81</v>
      </c>
      <c r="G999">
        <v>4924</v>
      </c>
      <c r="H999">
        <v>75</v>
      </c>
    </row>
    <row r="1000" spans="1:8" x14ac:dyDescent="0.3">
      <c r="A1000" t="s">
        <v>238</v>
      </c>
      <c r="B1000" t="s">
        <v>14</v>
      </c>
      <c r="C1000" t="s">
        <v>8</v>
      </c>
      <c r="D1000" t="s">
        <v>15</v>
      </c>
      <c r="E1000" t="s">
        <v>16</v>
      </c>
      <c r="F1000" t="s">
        <v>105</v>
      </c>
      <c r="G1000">
        <v>0</v>
      </c>
      <c r="H1000">
        <v>0</v>
      </c>
    </row>
    <row r="1001" spans="1:8" x14ac:dyDescent="0.3">
      <c r="A1001" t="s">
        <v>238</v>
      </c>
      <c r="B1001" t="s">
        <v>14</v>
      </c>
      <c r="C1001" t="s">
        <v>8</v>
      </c>
      <c r="D1001" t="s">
        <v>15</v>
      </c>
      <c r="E1001" t="s">
        <v>16</v>
      </c>
      <c r="F1001" t="s">
        <v>129</v>
      </c>
      <c r="G1001">
        <v>567</v>
      </c>
      <c r="H1001">
        <v>25</v>
      </c>
    </row>
    <row r="1002" spans="1:8" x14ac:dyDescent="0.3">
      <c r="A1002" t="s">
        <v>238</v>
      </c>
      <c r="B1002" t="s">
        <v>14</v>
      </c>
      <c r="C1002" t="s">
        <v>8</v>
      </c>
      <c r="D1002" t="s">
        <v>15</v>
      </c>
      <c r="E1002" t="s">
        <v>16</v>
      </c>
      <c r="F1002" t="s">
        <v>153</v>
      </c>
      <c r="G1002">
        <v>2534</v>
      </c>
      <c r="H1002">
        <v>0</v>
      </c>
    </row>
    <row r="1003" spans="1:8" x14ac:dyDescent="0.3">
      <c r="A1003" t="s">
        <v>238</v>
      </c>
      <c r="B1003" t="s">
        <v>14</v>
      </c>
      <c r="C1003" t="s">
        <v>8</v>
      </c>
      <c r="D1003" t="s">
        <v>15</v>
      </c>
      <c r="E1003" t="s">
        <v>16</v>
      </c>
      <c r="F1003" t="s">
        <v>177</v>
      </c>
      <c r="G1003">
        <v>4924</v>
      </c>
      <c r="H1003">
        <v>0</v>
      </c>
    </row>
    <row r="1004" spans="1:8" x14ac:dyDescent="0.3">
      <c r="A1004" t="s">
        <v>239</v>
      </c>
      <c r="B1004" t="s">
        <v>14</v>
      </c>
      <c r="C1004" t="s">
        <v>8</v>
      </c>
      <c r="D1004" t="s">
        <v>15</v>
      </c>
      <c r="E1004" t="s">
        <v>16</v>
      </c>
      <c r="F1004" t="s">
        <v>81</v>
      </c>
      <c r="G1004">
        <v>2743</v>
      </c>
      <c r="H1004">
        <v>25</v>
      </c>
    </row>
    <row r="1005" spans="1:8" x14ac:dyDescent="0.3">
      <c r="A1005" t="s">
        <v>239</v>
      </c>
      <c r="B1005" t="s">
        <v>14</v>
      </c>
      <c r="C1005" t="s">
        <v>8</v>
      </c>
      <c r="D1005" t="s">
        <v>15</v>
      </c>
      <c r="E1005" t="s">
        <v>16</v>
      </c>
      <c r="F1005" t="s">
        <v>105</v>
      </c>
      <c r="G1005">
        <v>4954</v>
      </c>
      <c r="H1005">
        <v>0</v>
      </c>
    </row>
    <row r="1006" spans="1:8" x14ac:dyDescent="0.3">
      <c r="A1006" t="s">
        <v>239</v>
      </c>
      <c r="B1006" t="s">
        <v>14</v>
      </c>
      <c r="C1006" t="s">
        <v>8</v>
      </c>
      <c r="D1006" t="s">
        <v>15</v>
      </c>
      <c r="E1006" t="s">
        <v>16</v>
      </c>
      <c r="F1006" t="s">
        <v>129</v>
      </c>
      <c r="G1006">
        <v>2534</v>
      </c>
      <c r="H1006">
        <v>50</v>
      </c>
    </row>
    <row r="1007" spans="1:8" x14ac:dyDescent="0.3">
      <c r="A1007" t="s">
        <v>239</v>
      </c>
      <c r="B1007" t="s">
        <v>14</v>
      </c>
      <c r="C1007" t="s">
        <v>8</v>
      </c>
      <c r="D1007" t="s">
        <v>15</v>
      </c>
      <c r="E1007" t="s">
        <v>16</v>
      </c>
      <c r="F1007" t="s">
        <v>153</v>
      </c>
      <c r="G1007">
        <v>3628</v>
      </c>
      <c r="H1007">
        <v>25</v>
      </c>
    </row>
    <row r="1008" spans="1:8" x14ac:dyDescent="0.3">
      <c r="A1008" t="s">
        <v>239</v>
      </c>
      <c r="B1008" t="s">
        <v>14</v>
      </c>
      <c r="C1008" t="s">
        <v>8</v>
      </c>
      <c r="D1008" t="s">
        <v>15</v>
      </c>
      <c r="E1008" t="s">
        <v>16</v>
      </c>
      <c r="F1008" t="s">
        <v>177</v>
      </c>
      <c r="G1008">
        <v>1423</v>
      </c>
      <c r="H1008">
        <v>0</v>
      </c>
    </row>
    <row r="1009" spans="1:8" x14ac:dyDescent="0.3">
      <c r="A1009" t="s">
        <v>240</v>
      </c>
      <c r="B1009" t="s">
        <v>14</v>
      </c>
      <c r="C1009" t="s">
        <v>8</v>
      </c>
      <c r="D1009" t="s">
        <v>15</v>
      </c>
      <c r="E1009" t="s">
        <v>16</v>
      </c>
      <c r="F1009" t="s">
        <v>81</v>
      </c>
      <c r="G1009">
        <v>3628</v>
      </c>
      <c r="H1009">
        <v>25</v>
      </c>
    </row>
    <row r="1010" spans="1:8" x14ac:dyDescent="0.3">
      <c r="A1010" t="s">
        <v>240</v>
      </c>
      <c r="B1010" t="s">
        <v>14</v>
      </c>
      <c r="C1010" t="s">
        <v>8</v>
      </c>
      <c r="D1010" t="s">
        <v>15</v>
      </c>
      <c r="E1010" t="s">
        <v>16</v>
      </c>
      <c r="F1010" t="s">
        <v>105</v>
      </c>
      <c r="G1010">
        <v>3628</v>
      </c>
      <c r="H1010">
        <v>0</v>
      </c>
    </row>
    <row r="1011" spans="1:8" x14ac:dyDescent="0.3">
      <c r="A1011" t="s">
        <v>240</v>
      </c>
      <c r="B1011" t="s">
        <v>14</v>
      </c>
      <c r="C1011" t="s">
        <v>8</v>
      </c>
      <c r="D1011" t="s">
        <v>15</v>
      </c>
      <c r="E1011" t="s">
        <v>16</v>
      </c>
      <c r="F1011" t="s">
        <v>129</v>
      </c>
      <c r="G1011">
        <v>4954</v>
      </c>
      <c r="H1011">
        <v>25</v>
      </c>
    </row>
    <row r="1012" spans="1:8" x14ac:dyDescent="0.3">
      <c r="A1012" t="s">
        <v>240</v>
      </c>
      <c r="B1012" t="s">
        <v>14</v>
      </c>
      <c r="C1012" t="s">
        <v>8</v>
      </c>
      <c r="D1012" t="s">
        <v>15</v>
      </c>
      <c r="E1012" t="s">
        <v>16</v>
      </c>
      <c r="F1012" t="s">
        <v>153</v>
      </c>
      <c r="G1012">
        <v>765</v>
      </c>
      <c r="H1012">
        <v>0</v>
      </c>
    </row>
    <row r="1013" spans="1:8" x14ac:dyDescent="0.3">
      <c r="A1013" t="s">
        <v>240</v>
      </c>
      <c r="B1013" t="s">
        <v>14</v>
      </c>
      <c r="C1013" t="s">
        <v>8</v>
      </c>
      <c r="D1013" t="s">
        <v>15</v>
      </c>
      <c r="E1013" t="s">
        <v>16</v>
      </c>
      <c r="F1013" t="s">
        <v>177</v>
      </c>
      <c r="G1013">
        <v>1423</v>
      </c>
      <c r="H1013">
        <v>25</v>
      </c>
    </row>
    <row r="1014" spans="1:8" x14ac:dyDescent="0.3">
      <c r="A1014" t="s">
        <v>241</v>
      </c>
      <c r="B1014" t="s">
        <v>14</v>
      </c>
      <c r="C1014" t="s">
        <v>8</v>
      </c>
      <c r="D1014" t="s">
        <v>15</v>
      </c>
      <c r="E1014" t="s">
        <v>16</v>
      </c>
      <c r="F1014" t="s">
        <v>81</v>
      </c>
      <c r="G1014">
        <v>3628</v>
      </c>
      <c r="H1014">
        <v>0</v>
      </c>
    </row>
    <row r="1015" spans="1:8" x14ac:dyDescent="0.3">
      <c r="A1015" t="s">
        <v>241</v>
      </c>
      <c r="B1015" t="s">
        <v>14</v>
      </c>
      <c r="C1015" t="s">
        <v>8</v>
      </c>
      <c r="D1015" t="s">
        <v>15</v>
      </c>
      <c r="E1015" t="s">
        <v>16</v>
      </c>
      <c r="F1015" t="s">
        <v>105</v>
      </c>
      <c r="G1015">
        <v>765</v>
      </c>
      <c r="H1015">
        <v>25</v>
      </c>
    </row>
    <row r="1016" spans="1:8" x14ac:dyDescent="0.3">
      <c r="A1016" t="s">
        <v>241</v>
      </c>
      <c r="B1016" t="s">
        <v>14</v>
      </c>
      <c r="C1016" t="s">
        <v>8</v>
      </c>
      <c r="D1016" t="s">
        <v>15</v>
      </c>
      <c r="E1016" t="s">
        <v>16</v>
      </c>
      <c r="F1016" t="s">
        <v>129</v>
      </c>
      <c r="G1016">
        <v>765</v>
      </c>
      <c r="H1016">
        <v>0</v>
      </c>
    </row>
    <row r="1017" spans="1:8" x14ac:dyDescent="0.3">
      <c r="A1017" t="s">
        <v>241</v>
      </c>
      <c r="B1017" t="s">
        <v>14</v>
      </c>
      <c r="C1017" t="s">
        <v>8</v>
      </c>
      <c r="D1017" t="s">
        <v>15</v>
      </c>
      <c r="E1017" t="s">
        <v>16</v>
      </c>
      <c r="F1017" t="s">
        <v>153</v>
      </c>
      <c r="G1017">
        <v>2534</v>
      </c>
      <c r="H1017">
        <v>0</v>
      </c>
    </row>
    <row r="1018" spans="1:8" x14ac:dyDescent="0.3">
      <c r="A1018" t="s">
        <v>241</v>
      </c>
      <c r="B1018" t="s">
        <v>14</v>
      </c>
      <c r="C1018" t="s">
        <v>8</v>
      </c>
      <c r="D1018" t="s">
        <v>15</v>
      </c>
      <c r="E1018" t="s">
        <v>16</v>
      </c>
      <c r="F1018" t="s">
        <v>177</v>
      </c>
      <c r="G1018">
        <v>0</v>
      </c>
      <c r="H1018">
        <v>25</v>
      </c>
    </row>
    <row r="1019" spans="1:8" x14ac:dyDescent="0.3">
      <c r="A1019" t="s">
        <v>242</v>
      </c>
      <c r="B1019" t="s">
        <v>14</v>
      </c>
      <c r="C1019" t="s">
        <v>8</v>
      </c>
      <c r="D1019" t="s">
        <v>15</v>
      </c>
      <c r="E1019" t="s">
        <v>16</v>
      </c>
      <c r="F1019" t="s">
        <v>81</v>
      </c>
      <c r="G1019">
        <v>2743</v>
      </c>
      <c r="H1019">
        <v>0</v>
      </c>
    </row>
    <row r="1020" spans="1:8" x14ac:dyDescent="0.3">
      <c r="A1020" t="s">
        <v>242</v>
      </c>
      <c r="B1020" t="s">
        <v>14</v>
      </c>
      <c r="C1020" t="s">
        <v>8</v>
      </c>
      <c r="D1020" t="s">
        <v>15</v>
      </c>
      <c r="E1020" t="s">
        <v>16</v>
      </c>
      <c r="F1020" t="s">
        <v>105</v>
      </c>
      <c r="G1020">
        <v>1423</v>
      </c>
      <c r="H1020">
        <v>25</v>
      </c>
    </row>
    <row r="1021" spans="1:8" x14ac:dyDescent="0.3">
      <c r="A1021" t="s">
        <v>242</v>
      </c>
      <c r="B1021" t="s">
        <v>14</v>
      </c>
      <c r="C1021" t="s">
        <v>8</v>
      </c>
      <c r="D1021" t="s">
        <v>15</v>
      </c>
      <c r="E1021" t="s">
        <v>16</v>
      </c>
      <c r="F1021" t="s">
        <v>129</v>
      </c>
      <c r="G1021">
        <v>765</v>
      </c>
      <c r="H1021">
        <v>50</v>
      </c>
    </row>
    <row r="1022" spans="1:8" x14ac:dyDescent="0.3">
      <c r="A1022" t="s">
        <v>242</v>
      </c>
      <c r="B1022" t="s">
        <v>14</v>
      </c>
      <c r="C1022" t="s">
        <v>8</v>
      </c>
      <c r="D1022" t="s">
        <v>15</v>
      </c>
      <c r="E1022" t="s">
        <v>16</v>
      </c>
      <c r="F1022" t="s">
        <v>153</v>
      </c>
      <c r="G1022">
        <v>765</v>
      </c>
      <c r="H1022">
        <v>0</v>
      </c>
    </row>
    <row r="1023" spans="1:8" x14ac:dyDescent="0.3">
      <c r="A1023" t="s">
        <v>242</v>
      </c>
      <c r="B1023" t="s">
        <v>14</v>
      </c>
      <c r="C1023" t="s">
        <v>8</v>
      </c>
      <c r="D1023" t="s">
        <v>15</v>
      </c>
      <c r="E1023" t="s">
        <v>16</v>
      </c>
      <c r="F1023" t="s">
        <v>177</v>
      </c>
      <c r="G1023">
        <v>2345</v>
      </c>
      <c r="H1023">
        <v>0</v>
      </c>
    </row>
    <row r="1024" spans="1:8" x14ac:dyDescent="0.3">
      <c r="A1024" t="s">
        <v>232</v>
      </c>
      <c r="B1024" t="s">
        <v>19</v>
      </c>
      <c r="C1024" t="s">
        <v>8</v>
      </c>
      <c r="D1024" t="s">
        <v>15</v>
      </c>
      <c r="E1024" t="s">
        <v>16</v>
      </c>
      <c r="F1024" t="s">
        <v>83</v>
      </c>
      <c r="G1024">
        <v>3628</v>
      </c>
      <c r="H1024">
        <v>75</v>
      </c>
    </row>
    <row r="1025" spans="1:8" x14ac:dyDescent="0.3">
      <c r="A1025" t="s">
        <v>232</v>
      </c>
      <c r="B1025" t="s">
        <v>19</v>
      </c>
      <c r="C1025" t="s">
        <v>8</v>
      </c>
      <c r="D1025" t="s">
        <v>15</v>
      </c>
      <c r="E1025" t="s">
        <v>16</v>
      </c>
      <c r="F1025" t="s">
        <v>107</v>
      </c>
      <c r="G1025">
        <v>1423</v>
      </c>
      <c r="H1025">
        <v>90</v>
      </c>
    </row>
    <row r="1026" spans="1:8" x14ac:dyDescent="0.3">
      <c r="A1026" t="s">
        <v>232</v>
      </c>
      <c r="B1026" t="s">
        <v>19</v>
      </c>
      <c r="C1026" t="s">
        <v>8</v>
      </c>
      <c r="D1026" t="s">
        <v>15</v>
      </c>
      <c r="E1026" t="s">
        <v>16</v>
      </c>
      <c r="F1026" t="s">
        <v>131</v>
      </c>
      <c r="G1026">
        <v>765</v>
      </c>
      <c r="H1026">
        <v>100</v>
      </c>
    </row>
    <row r="1027" spans="1:8" x14ac:dyDescent="0.3">
      <c r="A1027" t="s">
        <v>232</v>
      </c>
      <c r="B1027" t="s">
        <v>19</v>
      </c>
      <c r="C1027" t="s">
        <v>8</v>
      </c>
      <c r="D1027" t="s">
        <v>15</v>
      </c>
      <c r="E1027" t="s">
        <v>16</v>
      </c>
      <c r="F1027" t="s">
        <v>155</v>
      </c>
      <c r="G1027">
        <v>0</v>
      </c>
      <c r="H1027">
        <v>100</v>
      </c>
    </row>
    <row r="1028" spans="1:8" x14ac:dyDescent="0.3">
      <c r="A1028" t="s">
        <v>232</v>
      </c>
      <c r="B1028" t="s">
        <v>19</v>
      </c>
      <c r="C1028" t="s">
        <v>8</v>
      </c>
      <c r="D1028" t="s">
        <v>15</v>
      </c>
      <c r="E1028" t="s">
        <v>16</v>
      </c>
      <c r="F1028" t="s">
        <v>179</v>
      </c>
      <c r="G1028">
        <v>765</v>
      </c>
      <c r="H1028">
        <v>100</v>
      </c>
    </row>
    <row r="1029" spans="1:8" x14ac:dyDescent="0.3">
      <c r="A1029" t="s">
        <v>233</v>
      </c>
      <c r="B1029" t="s">
        <v>19</v>
      </c>
      <c r="C1029" t="s">
        <v>8</v>
      </c>
      <c r="D1029" t="s">
        <v>15</v>
      </c>
      <c r="E1029" t="s">
        <v>16</v>
      </c>
      <c r="F1029" t="s">
        <v>83</v>
      </c>
      <c r="G1029">
        <v>765</v>
      </c>
      <c r="H1029">
        <v>100</v>
      </c>
    </row>
    <row r="1030" spans="1:8" x14ac:dyDescent="0.3">
      <c r="A1030" t="s">
        <v>233</v>
      </c>
      <c r="B1030" t="s">
        <v>19</v>
      </c>
      <c r="C1030" t="s">
        <v>8</v>
      </c>
      <c r="D1030" t="s">
        <v>15</v>
      </c>
      <c r="E1030" t="s">
        <v>16</v>
      </c>
      <c r="F1030" t="s">
        <v>107</v>
      </c>
      <c r="G1030">
        <v>2345</v>
      </c>
      <c r="H1030">
        <v>100</v>
      </c>
    </row>
    <row r="1031" spans="1:8" x14ac:dyDescent="0.3">
      <c r="A1031" t="s">
        <v>233</v>
      </c>
      <c r="B1031" t="s">
        <v>19</v>
      </c>
      <c r="C1031" t="s">
        <v>8</v>
      </c>
      <c r="D1031" t="s">
        <v>15</v>
      </c>
      <c r="E1031" t="s">
        <v>16</v>
      </c>
      <c r="F1031" t="s">
        <v>131</v>
      </c>
      <c r="G1031">
        <v>765</v>
      </c>
      <c r="H1031">
        <v>50</v>
      </c>
    </row>
    <row r="1032" spans="1:8" x14ac:dyDescent="0.3">
      <c r="A1032" t="s">
        <v>233</v>
      </c>
      <c r="B1032" t="s">
        <v>19</v>
      </c>
      <c r="C1032" t="s">
        <v>8</v>
      </c>
      <c r="D1032" t="s">
        <v>15</v>
      </c>
      <c r="E1032" t="s">
        <v>16</v>
      </c>
      <c r="F1032" t="s">
        <v>155</v>
      </c>
      <c r="G1032">
        <v>567</v>
      </c>
      <c r="H1032">
        <v>90</v>
      </c>
    </row>
    <row r="1033" spans="1:8" x14ac:dyDescent="0.3">
      <c r="A1033" t="s">
        <v>233</v>
      </c>
      <c r="B1033" t="s">
        <v>19</v>
      </c>
      <c r="C1033" t="s">
        <v>8</v>
      </c>
      <c r="D1033" t="s">
        <v>15</v>
      </c>
      <c r="E1033" t="s">
        <v>16</v>
      </c>
      <c r="F1033" t="s">
        <v>179</v>
      </c>
      <c r="G1033">
        <v>2743</v>
      </c>
      <c r="H1033">
        <v>90</v>
      </c>
    </row>
    <row r="1034" spans="1:8" x14ac:dyDescent="0.3">
      <c r="A1034" t="s">
        <v>234</v>
      </c>
      <c r="B1034" t="s">
        <v>19</v>
      </c>
      <c r="C1034" t="s">
        <v>8</v>
      </c>
      <c r="D1034" t="s">
        <v>15</v>
      </c>
      <c r="E1034" t="s">
        <v>16</v>
      </c>
      <c r="F1034" t="s">
        <v>83</v>
      </c>
      <c r="G1034">
        <v>0</v>
      </c>
      <c r="H1034">
        <v>75</v>
      </c>
    </row>
    <row r="1035" spans="1:8" x14ac:dyDescent="0.3">
      <c r="A1035" t="s">
        <v>234</v>
      </c>
      <c r="B1035" t="s">
        <v>19</v>
      </c>
      <c r="C1035" t="s">
        <v>8</v>
      </c>
      <c r="D1035" t="s">
        <v>15</v>
      </c>
      <c r="E1035" t="s">
        <v>16</v>
      </c>
      <c r="F1035" t="s">
        <v>107</v>
      </c>
      <c r="G1035">
        <v>1423</v>
      </c>
      <c r="H1035">
        <v>50</v>
      </c>
    </row>
    <row r="1036" spans="1:8" x14ac:dyDescent="0.3">
      <c r="A1036" t="s">
        <v>234</v>
      </c>
      <c r="B1036" t="s">
        <v>19</v>
      </c>
      <c r="C1036" t="s">
        <v>8</v>
      </c>
      <c r="D1036" t="s">
        <v>15</v>
      </c>
      <c r="E1036" t="s">
        <v>16</v>
      </c>
      <c r="F1036" t="s">
        <v>131</v>
      </c>
      <c r="G1036">
        <v>567</v>
      </c>
      <c r="H1036">
        <v>75</v>
      </c>
    </row>
    <row r="1037" spans="1:8" x14ac:dyDescent="0.3">
      <c r="A1037" t="s">
        <v>234</v>
      </c>
      <c r="B1037" t="s">
        <v>19</v>
      </c>
      <c r="C1037" t="s">
        <v>8</v>
      </c>
      <c r="D1037" t="s">
        <v>15</v>
      </c>
      <c r="E1037" t="s">
        <v>16</v>
      </c>
      <c r="F1037" t="s">
        <v>155</v>
      </c>
      <c r="G1037">
        <v>1423</v>
      </c>
      <c r="H1037">
        <v>75</v>
      </c>
    </row>
    <row r="1038" spans="1:8" x14ac:dyDescent="0.3">
      <c r="A1038" t="s">
        <v>234</v>
      </c>
      <c r="B1038" t="s">
        <v>19</v>
      </c>
      <c r="C1038" t="s">
        <v>8</v>
      </c>
      <c r="D1038" t="s">
        <v>15</v>
      </c>
      <c r="E1038" t="s">
        <v>16</v>
      </c>
      <c r="F1038" t="s">
        <v>179</v>
      </c>
      <c r="G1038">
        <v>765</v>
      </c>
      <c r="H1038">
        <v>75</v>
      </c>
    </row>
    <row r="1039" spans="1:8" x14ac:dyDescent="0.3">
      <c r="A1039" t="s">
        <v>235</v>
      </c>
      <c r="B1039" t="s">
        <v>19</v>
      </c>
      <c r="C1039" t="s">
        <v>8</v>
      </c>
      <c r="D1039" t="s">
        <v>15</v>
      </c>
      <c r="E1039" t="s">
        <v>16</v>
      </c>
      <c r="F1039" t="s">
        <v>83</v>
      </c>
      <c r="G1039">
        <v>765</v>
      </c>
      <c r="H1039">
        <v>90</v>
      </c>
    </row>
    <row r="1040" spans="1:8" x14ac:dyDescent="0.3">
      <c r="A1040" t="s">
        <v>235</v>
      </c>
      <c r="B1040" t="s">
        <v>19</v>
      </c>
      <c r="C1040" t="s">
        <v>8</v>
      </c>
      <c r="D1040" t="s">
        <v>15</v>
      </c>
      <c r="E1040" t="s">
        <v>16</v>
      </c>
      <c r="F1040" t="s">
        <v>107</v>
      </c>
      <c r="G1040">
        <v>765</v>
      </c>
      <c r="H1040">
        <v>90</v>
      </c>
    </row>
    <row r="1041" spans="1:8" x14ac:dyDescent="0.3">
      <c r="A1041" t="s">
        <v>235</v>
      </c>
      <c r="B1041" t="s">
        <v>19</v>
      </c>
      <c r="C1041" t="s">
        <v>8</v>
      </c>
      <c r="D1041" t="s">
        <v>15</v>
      </c>
      <c r="E1041" t="s">
        <v>16</v>
      </c>
      <c r="F1041" t="s">
        <v>131</v>
      </c>
      <c r="G1041">
        <v>765</v>
      </c>
      <c r="H1041">
        <v>75</v>
      </c>
    </row>
    <row r="1042" spans="1:8" x14ac:dyDescent="0.3">
      <c r="A1042" t="s">
        <v>235</v>
      </c>
      <c r="B1042" t="s">
        <v>19</v>
      </c>
      <c r="C1042" t="s">
        <v>8</v>
      </c>
      <c r="D1042" t="s">
        <v>15</v>
      </c>
      <c r="E1042" t="s">
        <v>16</v>
      </c>
      <c r="F1042" t="s">
        <v>155</v>
      </c>
      <c r="G1042">
        <v>1423</v>
      </c>
      <c r="H1042">
        <v>90</v>
      </c>
    </row>
    <row r="1043" spans="1:8" x14ac:dyDescent="0.3">
      <c r="A1043" t="s">
        <v>235</v>
      </c>
      <c r="B1043" t="s">
        <v>19</v>
      </c>
      <c r="C1043" t="s">
        <v>8</v>
      </c>
      <c r="D1043" t="s">
        <v>15</v>
      </c>
      <c r="E1043" t="s">
        <v>16</v>
      </c>
      <c r="F1043" t="s">
        <v>179</v>
      </c>
      <c r="G1043">
        <v>3628</v>
      </c>
      <c r="H1043">
        <v>75</v>
      </c>
    </row>
    <row r="1044" spans="1:8" x14ac:dyDescent="0.3">
      <c r="A1044" t="s">
        <v>229</v>
      </c>
      <c r="B1044" t="s">
        <v>19</v>
      </c>
      <c r="C1044" t="s">
        <v>8</v>
      </c>
      <c r="D1044" t="s">
        <v>15</v>
      </c>
      <c r="E1044" t="s">
        <v>16</v>
      </c>
      <c r="F1044" t="s">
        <v>83</v>
      </c>
      <c r="G1044">
        <v>3628</v>
      </c>
      <c r="H1044">
        <v>75</v>
      </c>
    </row>
    <row r="1045" spans="1:8" x14ac:dyDescent="0.3">
      <c r="A1045" t="s">
        <v>229</v>
      </c>
      <c r="B1045" t="s">
        <v>19</v>
      </c>
      <c r="C1045" t="s">
        <v>8</v>
      </c>
      <c r="D1045" t="s">
        <v>15</v>
      </c>
      <c r="E1045" t="s">
        <v>16</v>
      </c>
      <c r="F1045" t="s">
        <v>107</v>
      </c>
      <c r="G1045">
        <v>4954</v>
      </c>
      <c r="H1045">
        <v>75</v>
      </c>
    </row>
    <row r="1046" spans="1:8" x14ac:dyDescent="0.3">
      <c r="A1046" t="s">
        <v>229</v>
      </c>
      <c r="B1046" t="s">
        <v>19</v>
      </c>
      <c r="C1046" t="s">
        <v>8</v>
      </c>
      <c r="D1046" t="s">
        <v>15</v>
      </c>
      <c r="E1046" t="s">
        <v>16</v>
      </c>
      <c r="F1046" t="s">
        <v>131</v>
      </c>
      <c r="G1046">
        <v>765</v>
      </c>
      <c r="H1046">
        <v>90</v>
      </c>
    </row>
    <row r="1047" spans="1:8" x14ac:dyDescent="0.3">
      <c r="A1047" t="s">
        <v>229</v>
      </c>
      <c r="B1047" t="s">
        <v>19</v>
      </c>
      <c r="C1047" t="s">
        <v>8</v>
      </c>
      <c r="D1047" t="s">
        <v>15</v>
      </c>
      <c r="E1047" t="s">
        <v>16</v>
      </c>
      <c r="F1047" t="s">
        <v>155</v>
      </c>
      <c r="G1047">
        <v>765</v>
      </c>
      <c r="H1047">
        <v>50</v>
      </c>
    </row>
    <row r="1048" spans="1:8" x14ac:dyDescent="0.3">
      <c r="A1048" t="s">
        <v>229</v>
      </c>
      <c r="B1048" t="s">
        <v>19</v>
      </c>
      <c r="C1048" t="s">
        <v>8</v>
      </c>
      <c r="D1048" t="s">
        <v>15</v>
      </c>
      <c r="E1048" t="s">
        <v>16</v>
      </c>
      <c r="F1048" t="s">
        <v>179</v>
      </c>
      <c r="G1048">
        <v>765</v>
      </c>
      <c r="H1048">
        <v>75</v>
      </c>
    </row>
    <row r="1049" spans="1:8" x14ac:dyDescent="0.3">
      <c r="A1049" t="s">
        <v>236</v>
      </c>
      <c r="B1049" t="s">
        <v>19</v>
      </c>
      <c r="C1049" t="s">
        <v>8</v>
      </c>
      <c r="D1049" t="s">
        <v>15</v>
      </c>
      <c r="E1049" t="s">
        <v>16</v>
      </c>
      <c r="F1049" t="s">
        <v>83</v>
      </c>
      <c r="G1049">
        <v>4924</v>
      </c>
      <c r="H1049">
        <v>50</v>
      </c>
    </row>
    <row r="1050" spans="1:8" x14ac:dyDescent="0.3">
      <c r="A1050" t="s">
        <v>236</v>
      </c>
      <c r="B1050" t="s">
        <v>19</v>
      </c>
      <c r="C1050" t="s">
        <v>8</v>
      </c>
      <c r="D1050" t="s">
        <v>15</v>
      </c>
      <c r="E1050" t="s">
        <v>16</v>
      </c>
      <c r="F1050" t="s">
        <v>107</v>
      </c>
      <c r="G1050">
        <v>3628</v>
      </c>
      <c r="H1050">
        <v>25</v>
      </c>
    </row>
    <row r="1051" spans="1:8" x14ac:dyDescent="0.3">
      <c r="A1051" t="s">
        <v>236</v>
      </c>
      <c r="B1051" t="s">
        <v>19</v>
      </c>
      <c r="C1051" t="s">
        <v>8</v>
      </c>
      <c r="D1051" t="s">
        <v>15</v>
      </c>
      <c r="E1051" t="s">
        <v>16</v>
      </c>
      <c r="F1051" t="s">
        <v>131</v>
      </c>
      <c r="G1051">
        <v>1423</v>
      </c>
      <c r="H1051">
        <v>75</v>
      </c>
    </row>
    <row r="1052" spans="1:8" x14ac:dyDescent="0.3">
      <c r="A1052" t="s">
        <v>236</v>
      </c>
      <c r="B1052" t="s">
        <v>19</v>
      </c>
      <c r="C1052" t="s">
        <v>8</v>
      </c>
      <c r="D1052" t="s">
        <v>15</v>
      </c>
      <c r="E1052" t="s">
        <v>16</v>
      </c>
      <c r="F1052" t="s">
        <v>155</v>
      </c>
      <c r="G1052">
        <v>3628</v>
      </c>
      <c r="H1052">
        <v>75</v>
      </c>
    </row>
    <row r="1053" spans="1:8" x14ac:dyDescent="0.3">
      <c r="A1053" t="s">
        <v>236</v>
      </c>
      <c r="B1053" t="s">
        <v>19</v>
      </c>
      <c r="C1053" t="s">
        <v>8</v>
      </c>
      <c r="D1053" t="s">
        <v>15</v>
      </c>
      <c r="E1053" t="s">
        <v>16</v>
      </c>
      <c r="F1053" t="s">
        <v>179</v>
      </c>
      <c r="G1053">
        <v>3628</v>
      </c>
      <c r="H1053">
        <v>75</v>
      </c>
    </row>
    <row r="1054" spans="1:8" x14ac:dyDescent="0.3">
      <c r="A1054" t="s">
        <v>237</v>
      </c>
      <c r="B1054" t="s">
        <v>19</v>
      </c>
      <c r="C1054" t="s">
        <v>8</v>
      </c>
      <c r="D1054" t="s">
        <v>15</v>
      </c>
      <c r="E1054" t="s">
        <v>16</v>
      </c>
      <c r="F1054" t="s">
        <v>83</v>
      </c>
      <c r="G1054">
        <v>2534</v>
      </c>
      <c r="H1054">
        <v>50</v>
      </c>
    </row>
    <row r="1055" spans="1:8" x14ac:dyDescent="0.3">
      <c r="A1055" t="s">
        <v>237</v>
      </c>
      <c r="B1055" t="s">
        <v>19</v>
      </c>
      <c r="C1055" t="s">
        <v>8</v>
      </c>
      <c r="D1055" t="s">
        <v>15</v>
      </c>
      <c r="E1055" t="s">
        <v>16</v>
      </c>
      <c r="F1055" t="s">
        <v>107</v>
      </c>
      <c r="G1055">
        <v>4924</v>
      </c>
      <c r="H1055">
        <v>50</v>
      </c>
    </row>
    <row r="1056" spans="1:8" x14ac:dyDescent="0.3">
      <c r="A1056" t="s">
        <v>237</v>
      </c>
      <c r="B1056" t="s">
        <v>19</v>
      </c>
      <c r="C1056" t="s">
        <v>8</v>
      </c>
      <c r="D1056" t="s">
        <v>15</v>
      </c>
      <c r="E1056" t="s">
        <v>16</v>
      </c>
      <c r="F1056" t="s">
        <v>131</v>
      </c>
      <c r="G1056">
        <v>0</v>
      </c>
      <c r="H1056">
        <v>75</v>
      </c>
    </row>
    <row r="1057" spans="1:8" x14ac:dyDescent="0.3">
      <c r="A1057" t="s">
        <v>237</v>
      </c>
      <c r="B1057" t="s">
        <v>19</v>
      </c>
      <c r="C1057" t="s">
        <v>8</v>
      </c>
      <c r="D1057" t="s">
        <v>15</v>
      </c>
      <c r="E1057" t="s">
        <v>16</v>
      </c>
      <c r="F1057" t="s">
        <v>155</v>
      </c>
      <c r="G1057">
        <v>3628</v>
      </c>
      <c r="H1057">
        <v>25</v>
      </c>
    </row>
    <row r="1058" spans="1:8" x14ac:dyDescent="0.3">
      <c r="A1058" t="s">
        <v>237</v>
      </c>
      <c r="B1058" t="s">
        <v>19</v>
      </c>
      <c r="C1058" t="s">
        <v>8</v>
      </c>
      <c r="D1058" t="s">
        <v>15</v>
      </c>
      <c r="E1058" t="s">
        <v>16</v>
      </c>
      <c r="F1058" t="s">
        <v>179</v>
      </c>
      <c r="G1058">
        <v>567</v>
      </c>
      <c r="H1058">
        <v>75</v>
      </c>
    </row>
    <row r="1059" spans="1:8" x14ac:dyDescent="0.3">
      <c r="A1059" t="s">
        <v>238</v>
      </c>
      <c r="B1059" t="s">
        <v>19</v>
      </c>
      <c r="C1059" t="s">
        <v>8</v>
      </c>
      <c r="D1059" t="s">
        <v>15</v>
      </c>
      <c r="E1059" t="s">
        <v>16</v>
      </c>
      <c r="F1059" t="s">
        <v>83</v>
      </c>
      <c r="G1059">
        <v>4924</v>
      </c>
      <c r="H1059">
        <v>75</v>
      </c>
    </row>
    <row r="1060" spans="1:8" x14ac:dyDescent="0.3">
      <c r="A1060" t="s">
        <v>238</v>
      </c>
      <c r="B1060" t="s">
        <v>19</v>
      </c>
      <c r="C1060" t="s">
        <v>8</v>
      </c>
      <c r="D1060" t="s">
        <v>15</v>
      </c>
      <c r="E1060" t="s">
        <v>16</v>
      </c>
      <c r="F1060" t="s">
        <v>107</v>
      </c>
      <c r="G1060">
        <v>765</v>
      </c>
      <c r="H1060">
        <v>50</v>
      </c>
    </row>
    <row r="1061" spans="1:8" x14ac:dyDescent="0.3">
      <c r="A1061" t="s">
        <v>238</v>
      </c>
      <c r="B1061" t="s">
        <v>19</v>
      </c>
      <c r="C1061" t="s">
        <v>8</v>
      </c>
      <c r="D1061" t="s">
        <v>15</v>
      </c>
      <c r="E1061" t="s">
        <v>16</v>
      </c>
      <c r="F1061" t="s">
        <v>131</v>
      </c>
      <c r="G1061">
        <v>2743</v>
      </c>
      <c r="H1061">
        <v>75</v>
      </c>
    </row>
    <row r="1062" spans="1:8" x14ac:dyDescent="0.3">
      <c r="A1062" t="s">
        <v>238</v>
      </c>
      <c r="B1062" t="s">
        <v>19</v>
      </c>
      <c r="C1062" t="s">
        <v>8</v>
      </c>
      <c r="D1062" t="s">
        <v>15</v>
      </c>
      <c r="E1062" t="s">
        <v>16</v>
      </c>
      <c r="F1062" t="s">
        <v>155</v>
      </c>
      <c r="G1062">
        <v>4954</v>
      </c>
      <c r="H1062">
        <v>50</v>
      </c>
    </row>
    <row r="1063" spans="1:8" x14ac:dyDescent="0.3">
      <c r="A1063" t="s">
        <v>238</v>
      </c>
      <c r="B1063" t="s">
        <v>19</v>
      </c>
      <c r="C1063" t="s">
        <v>8</v>
      </c>
      <c r="D1063" t="s">
        <v>15</v>
      </c>
      <c r="E1063" t="s">
        <v>16</v>
      </c>
      <c r="F1063" t="s">
        <v>179</v>
      </c>
      <c r="G1063">
        <v>4954</v>
      </c>
      <c r="H1063">
        <v>50</v>
      </c>
    </row>
    <row r="1064" spans="1:8" x14ac:dyDescent="0.3">
      <c r="A1064" t="s">
        <v>239</v>
      </c>
      <c r="B1064" t="s">
        <v>19</v>
      </c>
      <c r="C1064" t="s">
        <v>8</v>
      </c>
      <c r="D1064" t="s">
        <v>15</v>
      </c>
      <c r="E1064" t="s">
        <v>16</v>
      </c>
      <c r="F1064" t="s">
        <v>83</v>
      </c>
      <c r="G1064">
        <v>765</v>
      </c>
      <c r="H1064">
        <v>25</v>
      </c>
    </row>
    <row r="1065" spans="1:8" x14ac:dyDescent="0.3">
      <c r="A1065" t="s">
        <v>239</v>
      </c>
      <c r="B1065" t="s">
        <v>19</v>
      </c>
      <c r="C1065" t="s">
        <v>8</v>
      </c>
      <c r="D1065" t="s">
        <v>15</v>
      </c>
      <c r="E1065" t="s">
        <v>16</v>
      </c>
      <c r="F1065" t="s">
        <v>107</v>
      </c>
      <c r="G1065">
        <v>765</v>
      </c>
      <c r="H1065">
        <v>0</v>
      </c>
    </row>
    <row r="1066" spans="1:8" x14ac:dyDescent="0.3">
      <c r="A1066" t="s">
        <v>239</v>
      </c>
      <c r="B1066" t="s">
        <v>19</v>
      </c>
      <c r="C1066" t="s">
        <v>8</v>
      </c>
      <c r="D1066" t="s">
        <v>15</v>
      </c>
      <c r="E1066" t="s">
        <v>16</v>
      </c>
      <c r="F1066" t="s">
        <v>131</v>
      </c>
      <c r="G1066">
        <v>4924</v>
      </c>
      <c r="H1066">
        <v>0</v>
      </c>
    </row>
    <row r="1067" spans="1:8" x14ac:dyDescent="0.3">
      <c r="A1067" t="s">
        <v>239</v>
      </c>
      <c r="B1067" t="s">
        <v>19</v>
      </c>
      <c r="C1067" t="s">
        <v>8</v>
      </c>
      <c r="D1067" t="s">
        <v>15</v>
      </c>
      <c r="E1067" t="s">
        <v>16</v>
      </c>
      <c r="F1067" t="s">
        <v>155</v>
      </c>
      <c r="G1067">
        <v>3628</v>
      </c>
      <c r="H1067">
        <v>0</v>
      </c>
    </row>
    <row r="1068" spans="1:8" x14ac:dyDescent="0.3">
      <c r="A1068" t="s">
        <v>239</v>
      </c>
      <c r="B1068" t="s">
        <v>19</v>
      </c>
      <c r="C1068" t="s">
        <v>8</v>
      </c>
      <c r="D1068" t="s">
        <v>15</v>
      </c>
      <c r="E1068" t="s">
        <v>16</v>
      </c>
      <c r="F1068" t="s">
        <v>179</v>
      </c>
      <c r="G1068">
        <v>0</v>
      </c>
      <c r="H1068">
        <v>50</v>
      </c>
    </row>
    <row r="1069" spans="1:8" x14ac:dyDescent="0.3">
      <c r="A1069" t="s">
        <v>240</v>
      </c>
      <c r="B1069" t="s">
        <v>19</v>
      </c>
      <c r="C1069" t="s">
        <v>8</v>
      </c>
      <c r="D1069" t="s">
        <v>15</v>
      </c>
      <c r="E1069" t="s">
        <v>16</v>
      </c>
      <c r="F1069" t="s">
        <v>83</v>
      </c>
      <c r="G1069">
        <v>2534</v>
      </c>
      <c r="H1069">
        <v>0</v>
      </c>
    </row>
    <row r="1070" spans="1:8" x14ac:dyDescent="0.3">
      <c r="A1070" t="s">
        <v>240</v>
      </c>
      <c r="B1070" t="s">
        <v>19</v>
      </c>
      <c r="C1070" t="s">
        <v>8</v>
      </c>
      <c r="D1070" t="s">
        <v>15</v>
      </c>
      <c r="E1070" t="s">
        <v>16</v>
      </c>
      <c r="F1070" t="s">
        <v>107</v>
      </c>
      <c r="G1070">
        <v>2534</v>
      </c>
      <c r="H1070">
        <v>25</v>
      </c>
    </row>
    <row r="1071" spans="1:8" x14ac:dyDescent="0.3">
      <c r="A1071" t="s">
        <v>240</v>
      </c>
      <c r="B1071" t="s">
        <v>19</v>
      </c>
      <c r="C1071" t="s">
        <v>8</v>
      </c>
      <c r="D1071" t="s">
        <v>15</v>
      </c>
      <c r="E1071" t="s">
        <v>16</v>
      </c>
      <c r="F1071" t="s">
        <v>131</v>
      </c>
      <c r="G1071">
        <v>765</v>
      </c>
      <c r="H1071">
        <v>25</v>
      </c>
    </row>
    <row r="1072" spans="1:8" x14ac:dyDescent="0.3">
      <c r="A1072" t="s">
        <v>240</v>
      </c>
      <c r="B1072" t="s">
        <v>19</v>
      </c>
      <c r="C1072" t="s">
        <v>8</v>
      </c>
      <c r="D1072" t="s">
        <v>15</v>
      </c>
      <c r="E1072" t="s">
        <v>16</v>
      </c>
      <c r="F1072" t="s">
        <v>155</v>
      </c>
      <c r="G1072">
        <v>3628</v>
      </c>
      <c r="H1072">
        <v>0</v>
      </c>
    </row>
    <row r="1073" spans="1:8" x14ac:dyDescent="0.3">
      <c r="A1073" t="s">
        <v>240</v>
      </c>
      <c r="B1073" t="s">
        <v>19</v>
      </c>
      <c r="C1073" t="s">
        <v>8</v>
      </c>
      <c r="D1073" t="s">
        <v>15</v>
      </c>
      <c r="E1073" t="s">
        <v>16</v>
      </c>
      <c r="F1073" t="s">
        <v>179</v>
      </c>
      <c r="G1073">
        <v>765</v>
      </c>
      <c r="H1073">
        <v>50</v>
      </c>
    </row>
    <row r="1074" spans="1:8" x14ac:dyDescent="0.3">
      <c r="A1074" t="s">
        <v>241</v>
      </c>
      <c r="B1074" t="s">
        <v>19</v>
      </c>
      <c r="C1074" t="s">
        <v>8</v>
      </c>
      <c r="D1074" t="s">
        <v>15</v>
      </c>
      <c r="E1074" t="s">
        <v>16</v>
      </c>
      <c r="F1074" t="s">
        <v>83</v>
      </c>
      <c r="G1074">
        <v>2534</v>
      </c>
      <c r="H1074">
        <v>25</v>
      </c>
    </row>
    <row r="1075" spans="1:8" x14ac:dyDescent="0.3">
      <c r="A1075" t="s">
        <v>241</v>
      </c>
      <c r="B1075" t="s">
        <v>19</v>
      </c>
      <c r="C1075" t="s">
        <v>8</v>
      </c>
      <c r="D1075" t="s">
        <v>15</v>
      </c>
      <c r="E1075" t="s">
        <v>16</v>
      </c>
      <c r="F1075" t="s">
        <v>107</v>
      </c>
      <c r="G1075">
        <v>3628</v>
      </c>
      <c r="H1075">
        <v>0</v>
      </c>
    </row>
    <row r="1076" spans="1:8" x14ac:dyDescent="0.3">
      <c r="A1076" t="s">
        <v>241</v>
      </c>
      <c r="B1076" t="s">
        <v>19</v>
      </c>
      <c r="C1076" t="s">
        <v>8</v>
      </c>
      <c r="D1076" t="s">
        <v>15</v>
      </c>
      <c r="E1076" t="s">
        <v>16</v>
      </c>
      <c r="F1076" t="s">
        <v>131</v>
      </c>
      <c r="G1076">
        <v>1423</v>
      </c>
      <c r="H1076">
        <v>25</v>
      </c>
    </row>
    <row r="1077" spans="1:8" x14ac:dyDescent="0.3">
      <c r="A1077" t="s">
        <v>241</v>
      </c>
      <c r="B1077" t="s">
        <v>19</v>
      </c>
      <c r="C1077" t="s">
        <v>8</v>
      </c>
      <c r="D1077" t="s">
        <v>15</v>
      </c>
      <c r="E1077" t="s">
        <v>16</v>
      </c>
      <c r="F1077" t="s">
        <v>155</v>
      </c>
      <c r="G1077">
        <v>0</v>
      </c>
      <c r="H1077">
        <v>25</v>
      </c>
    </row>
    <row r="1078" spans="1:8" x14ac:dyDescent="0.3">
      <c r="A1078" t="s">
        <v>241</v>
      </c>
      <c r="B1078" t="s">
        <v>19</v>
      </c>
      <c r="C1078" t="s">
        <v>8</v>
      </c>
      <c r="D1078" t="s">
        <v>15</v>
      </c>
      <c r="E1078" t="s">
        <v>16</v>
      </c>
      <c r="F1078" t="s">
        <v>179</v>
      </c>
      <c r="G1078">
        <v>2534</v>
      </c>
      <c r="H1078">
        <v>50</v>
      </c>
    </row>
    <row r="1079" spans="1:8" x14ac:dyDescent="0.3">
      <c r="A1079" t="s">
        <v>242</v>
      </c>
      <c r="B1079" t="s">
        <v>19</v>
      </c>
      <c r="C1079" t="s">
        <v>8</v>
      </c>
      <c r="D1079" t="s">
        <v>15</v>
      </c>
      <c r="E1079" t="s">
        <v>16</v>
      </c>
      <c r="F1079" t="s">
        <v>83</v>
      </c>
      <c r="G1079">
        <v>765</v>
      </c>
      <c r="H1079">
        <v>25</v>
      </c>
    </row>
    <row r="1080" spans="1:8" x14ac:dyDescent="0.3">
      <c r="A1080" t="s">
        <v>242</v>
      </c>
      <c r="B1080" t="s">
        <v>19</v>
      </c>
      <c r="C1080" t="s">
        <v>8</v>
      </c>
      <c r="D1080" t="s">
        <v>15</v>
      </c>
      <c r="E1080" t="s">
        <v>16</v>
      </c>
      <c r="F1080" t="s">
        <v>107</v>
      </c>
      <c r="G1080">
        <v>0</v>
      </c>
      <c r="H1080">
        <v>0</v>
      </c>
    </row>
    <row r="1081" spans="1:8" x14ac:dyDescent="0.3">
      <c r="A1081" t="s">
        <v>242</v>
      </c>
      <c r="B1081" t="s">
        <v>19</v>
      </c>
      <c r="C1081" t="s">
        <v>8</v>
      </c>
      <c r="D1081" t="s">
        <v>15</v>
      </c>
      <c r="E1081" t="s">
        <v>16</v>
      </c>
      <c r="F1081" t="s">
        <v>131</v>
      </c>
      <c r="G1081">
        <v>567</v>
      </c>
      <c r="H1081">
        <v>50</v>
      </c>
    </row>
    <row r="1082" spans="1:8" x14ac:dyDescent="0.3">
      <c r="A1082" t="s">
        <v>242</v>
      </c>
      <c r="B1082" t="s">
        <v>19</v>
      </c>
      <c r="C1082" t="s">
        <v>8</v>
      </c>
      <c r="D1082" t="s">
        <v>15</v>
      </c>
      <c r="E1082" t="s">
        <v>16</v>
      </c>
      <c r="F1082" t="s">
        <v>155</v>
      </c>
      <c r="G1082">
        <v>3628</v>
      </c>
      <c r="H1082">
        <v>0</v>
      </c>
    </row>
    <row r="1083" spans="1:8" x14ac:dyDescent="0.3">
      <c r="A1083" t="s">
        <v>242</v>
      </c>
      <c r="B1083" t="s">
        <v>19</v>
      </c>
      <c r="C1083" t="s">
        <v>8</v>
      </c>
      <c r="D1083" t="s">
        <v>15</v>
      </c>
      <c r="E1083" t="s">
        <v>16</v>
      </c>
      <c r="F1083" t="s">
        <v>179</v>
      </c>
      <c r="G1083">
        <v>3628</v>
      </c>
      <c r="H1083">
        <v>0</v>
      </c>
    </row>
    <row r="1084" spans="1:8" x14ac:dyDescent="0.3">
      <c r="A1084" t="s">
        <v>232</v>
      </c>
      <c r="B1084" t="s">
        <v>7</v>
      </c>
      <c r="C1084" t="s">
        <v>8</v>
      </c>
      <c r="D1084" t="s">
        <v>9</v>
      </c>
      <c r="E1084" t="s">
        <v>10</v>
      </c>
      <c r="F1084" t="s">
        <v>84</v>
      </c>
      <c r="G1084">
        <v>0</v>
      </c>
      <c r="H1084">
        <v>100</v>
      </c>
    </row>
    <row r="1085" spans="1:8" x14ac:dyDescent="0.3">
      <c r="A1085" t="s">
        <v>232</v>
      </c>
      <c r="B1085" t="s">
        <v>7</v>
      </c>
      <c r="C1085" t="s">
        <v>8</v>
      </c>
      <c r="D1085" t="s">
        <v>9</v>
      </c>
      <c r="E1085" t="s">
        <v>10</v>
      </c>
      <c r="F1085" t="s">
        <v>108</v>
      </c>
      <c r="G1085">
        <v>4954</v>
      </c>
      <c r="H1085">
        <v>100</v>
      </c>
    </row>
    <row r="1086" spans="1:8" x14ac:dyDescent="0.3">
      <c r="A1086" t="s">
        <v>232</v>
      </c>
      <c r="B1086" t="s">
        <v>7</v>
      </c>
      <c r="C1086" t="s">
        <v>8</v>
      </c>
      <c r="D1086" t="s">
        <v>9</v>
      </c>
      <c r="E1086" t="s">
        <v>10</v>
      </c>
      <c r="F1086" t="s">
        <v>132</v>
      </c>
      <c r="G1086">
        <v>1423</v>
      </c>
      <c r="H1086">
        <v>100</v>
      </c>
    </row>
    <row r="1087" spans="1:8" x14ac:dyDescent="0.3">
      <c r="A1087" t="s">
        <v>232</v>
      </c>
      <c r="B1087" t="s">
        <v>7</v>
      </c>
      <c r="C1087" t="s">
        <v>8</v>
      </c>
      <c r="D1087" t="s">
        <v>9</v>
      </c>
      <c r="E1087" t="s">
        <v>10</v>
      </c>
      <c r="F1087" t="s">
        <v>156</v>
      </c>
      <c r="G1087">
        <v>2534</v>
      </c>
      <c r="H1087">
        <v>90</v>
      </c>
    </row>
    <row r="1088" spans="1:8" x14ac:dyDescent="0.3">
      <c r="A1088" t="s">
        <v>232</v>
      </c>
      <c r="B1088" t="s">
        <v>7</v>
      </c>
      <c r="C1088" t="s">
        <v>8</v>
      </c>
      <c r="D1088" t="s">
        <v>9</v>
      </c>
      <c r="E1088" t="s">
        <v>10</v>
      </c>
      <c r="F1088" t="s">
        <v>180</v>
      </c>
      <c r="G1088">
        <v>1423</v>
      </c>
      <c r="H1088">
        <v>90</v>
      </c>
    </row>
    <row r="1089" spans="1:8" x14ac:dyDescent="0.3">
      <c r="A1089" t="s">
        <v>233</v>
      </c>
      <c r="B1089" t="s">
        <v>7</v>
      </c>
      <c r="C1089" t="s">
        <v>8</v>
      </c>
      <c r="D1089" t="s">
        <v>9</v>
      </c>
      <c r="E1089" t="s">
        <v>10</v>
      </c>
      <c r="F1089" t="s">
        <v>84</v>
      </c>
      <c r="G1089">
        <v>765</v>
      </c>
      <c r="H1089">
        <v>100</v>
      </c>
    </row>
    <row r="1090" spans="1:8" x14ac:dyDescent="0.3">
      <c r="A1090" t="s">
        <v>233</v>
      </c>
      <c r="B1090" t="s">
        <v>7</v>
      </c>
      <c r="C1090" t="s">
        <v>8</v>
      </c>
      <c r="D1090" t="s">
        <v>9</v>
      </c>
      <c r="E1090" t="s">
        <v>10</v>
      </c>
      <c r="F1090" t="s">
        <v>108</v>
      </c>
      <c r="G1090">
        <v>1423</v>
      </c>
      <c r="H1090">
        <v>90</v>
      </c>
    </row>
    <row r="1091" spans="1:8" x14ac:dyDescent="0.3">
      <c r="A1091" t="s">
        <v>233</v>
      </c>
      <c r="B1091" t="s">
        <v>7</v>
      </c>
      <c r="C1091" t="s">
        <v>8</v>
      </c>
      <c r="D1091" t="s">
        <v>9</v>
      </c>
      <c r="E1091" t="s">
        <v>10</v>
      </c>
      <c r="F1091" t="s">
        <v>132</v>
      </c>
      <c r="G1091">
        <v>765</v>
      </c>
      <c r="H1091">
        <v>90</v>
      </c>
    </row>
    <row r="1092" spans="1:8" x14ac:dyDescent="0.3">
      <c r="A1092" t="s">
        <v>233</v>
      </c>
      <c r="B1092" t="s">
        <v>7</v>
      </c>
      <c r="C1092" t="s">
        <v>8</v>
      </c>
      <c r="D1092" t="s">
        <v>9</v>
      </c>
      <c r="E1092" t="s">
        <v>10</v>
      </c>
      <c r="F1092" t="s">
        <v>156</v>
      </c>
      <c r="G1092">
        <v>765</v>
      </c>
      <c r="H1092">
        <v>100</v>
      </c>
    </row>
    <row r="1093" spans="1:8" x14ac:dyDescent="0.3">
      <c r="A1093" t="s">
        <v>233</v>
      </c>
      <c r="B1093" t="s">
        <v>7</v>
      </c>
      <c r="C1093" t="s">
        <v>8</v>
      </c>
      <c r="D1093" t="s">
        <v>9</v>
      </c>
      <c r="E1093" t="s">
        <v>10</v>
      </c>
      <c r="F1093" t="s">
        <v>180</v>
      </c>
      <c r="G1093">
        <v>765</v>
      </c>
      <c r="H1093">
        <v>100</v>
      </c>
    </row>
    <row r="1094" spans="1:8" x14ac:dyDescent="0.3">
      <c r="A1094" t="s">
        <v>234</v>
      </c>
      <c r="B1094" t="s">
        <v>7</v>
      </c>
      <c r="C1094" t="s">
        <v>8</v>
      </c>
      <c r="D1094" t="s">
        <v>9</v>
      </c>
      <c r="E1094" t="s">
        <v>10</v>
      </c>
      <c r="F1094" t="s">
        <v>84</v>
      </c>
      <c r="G1094">
        <v>2534</v>
      </c>
      <c r="H1094">
        <v>75</v>
      </c>
    </row>
    <row r="1095" spans="1:8" x14ac:dyDescent="0.3">
      <c r="A1095" t="s">
        <v>234</v>
      </c>
      <c r="B1095" t="s">
        <v>7</v>
      </c>
      <c r="C1095" t="s">
        <v>8</v>
      </c>
      <c r="D1095" t="s">
        <v>9</v>
      </c>
      <c r="E1095" t="s">
        <v>10</v>
      </c>
      <c r="F1095" t="s">
        <v>108</v>
      </c>
      <c r="G1095">
        <v>3628</v>
      </c>
      <c r="H1095">
        <v>75</v>
      </c>
    </row>
    <row r="1096" spans="1:8" x14ac:dyDescent="0.3">
      <c r="A1096" t="s">
        <v>234</v>
      </c>
      <c r="B1096" t="s">
        <v>7</v>
      </c>
      <c r="C1096" t="s">
        <v>8</v>
      </c>
      <c r="D1096" t="s">
        <v>9</v>
      </c>
      <c r="E1096" t="s">
        <v>10</v>
      </c>
      <c r="F1096" t="s">
        <v>132</v>
      </c>
      <c r="G1096">
        <v>765</v>
      </c>
      <c r="H1096">
        <v>75</v>
      </c>
    </row>
    <row r="1097" spans="1:8" x14ac:dyDescent="0.3">
      <c r="A1097" t="s">
        <v>234</v>
      </c>
      <c r="B1097" t="s">
        <v>7</v>
      </c>
      <c r="C1097" t="s">
        <v>8</v>
      </c>
      <c r="D1097" t="s">
        <v>9</v>
      </c>
      <c r="E1097" t="s">
        <v>10</v>
      </c>
      <c r="F1097" t="s">
        <v>156</v>
      </c>
      <c r="G1097">
        <v>3628</v>
      </c>
      <c r="H1097">
        <v>75</v>
      </c>
    </row>
    <row r="1098" spans="1:8" x14ac:dyDescent="0.3">
      <c r="A1098" t="s">
        <v>234</v>
      </c>
      <c r="B1098" t="s">
        <v>7</v>
      </c>
      <c r="C1098" t="s">
        <v>8</v>
      </c>
      <c r="D1098" t="s">
        <v>9</v>
      </c>
      <c r="E1098" t="s">
        <v>10</v>
      </c>
      <c r="F1098" t="s">
        <v>180</v>
      </c>
      <c r="G1098">
        <v>4924</v>
      </c>
      <c r="H1098">
        <v>50</v>
      </c>
    </row>
    <row r="1099" spans="1:8" x14ac:dyDescent="0.3">
      <c r="A1099" t="s">
        <v>235</v>
      </c>
      <c r="B1099" t="s">
        <v>7</v>
      </c>
      <c r="C1099" t="s">
        <v>8</v>
      </c>
      <c r="D1099" t="s">
        <v>9</v>
      </c>
      <c r="E1099" t="s">
        <v>10</v>
      </c>
      <c r="F1099" t="s">
        <v>84</v>
      </c>
      <c r="G1099">
        <v>4924</v>
      </c>
      <c r="H1099">
        <v>90</v>
      </c>
    </row>
    <row r="1100" spans="1:8" x14ac:dyDescent="0.3">
      <c r="A1100" t="s">
        <v>235</v>
      </c>
      <c r="B1100" t="s">
        <v>7</v>
      </c>
      <c r="C1100" t="s">
        <v>8</v>
      </c>
      <c r="D1100" t="s">
        <v>9</v>
      </c>
      <c r="E1100" t="s">
        <v>10</v>
      </c>
      <c r="F1100" t="s">
        <v>108</v>
      </c>
      <c r="G1100">
        <v>1423</v>
      </c>
      <c r="H1100">
        <v>50</v>
      </c>
    </row>
    <row r="1101" spans="1:8" x14ac:dyDescent="0.3">
      <c r="A1101" t="s">
        <v>235</v>
      </c>
      <c r="B1101" t="s">
        <v>7</v>
      </c>
      <c r="C1101" t="s">
        <v>8</v>
      </c>
      <c r="D1101" t="s">
        <v>9</v>
      </c>
      <c r="E1101" t="s">
        <v>10</v>
      </c>
      <c r="F1101" t="s">
        <v>132</v>
      </c>
      <c r="G1101">
        <v>765</v>
      </c>
      <c r="H1101">
        <v>50</v>
      </c>
    </row>
    <row r="1102" spans="1:8" x14ac:dyDescent="0.3">
      <c r="A1102" t="s">
        <v>235</v>
      </c>
      <c r="B1102" t="s">
        <v>7</v>
      </c>
      <c r="C1102" t="s">
        <v>8</v>
      </c>
      <c r="D1102" t="s">
        <v>9</v>
      </c>
      <c r="E1102" t="s">
        <v>10</v>
      </c>
      <c r="F1102" t="s">
        <v>156</v>
      </c>
      <c r="G1102">
        <v>4954</v>
      </c>
      <c r="H1102">
        <v>75</v>
      </c>
    </row>
    <row r="1103" spans="1:8" x14ac:dyDescent="0.3">
      <c r="A1103" t="s">
        <v>235</v>
      </c>
      <c r="B1103" t="s">
        <v>7</v>
      </c>
      <c r="C1103" t="s">
        <v>8</v>
      </c>
      <c r="D1103" t="s">
        <v>9</v>
      </c>
      <c r="E1103" t="s">
        <v>10</v>
      </c>
      <c r="F1103" t="s">
        <v>180</v>
      </c>
      <c r="G1103">
        <v>3628</v>
      </c>
      <c r="H1103">
        <v>90</v>
      </c>
    </row>
    <row r="1104" spans="1:8" x14ac:dyDescent="0.3">
      <c r="A1104" t="s">
        <v>229</v>
      </c>
      <c r="B1104" t="s">
        <v>7</v>
      </c>
      <c r="C1104" t="s">
        <v>8</v>
      </c>
      <c r="D1104" t="s">
        <v>9</v>
      </c>
      <c r="E1104" t="s">
        <v>10</v>
      </c>
      <c r="F1104" t="s">
        <v>84</v>
      </c>
      <c r="G1104">
        <v>765</v>
      </c>
      <c r="H1104">
        <v>75</v>
      </c>
    </row>
    <row r="1105" spans="1:8" x14ac:dyDescent="0.3">
      <c r="A1105" t="s">
        <v>229</v>
      </c>
      <c r="B1105" t="s">
        <v>7</v>
      </c>
      <c r="C1105" t="s">
        <v>8</v>
      </c>
      <c r="D1105" t="s">
        <v>9</v>
      </c>
      <c r="E1105" t="s">
        <v>10</v>
      </c>
      <c r="F1105" t="s">
        <v>108</v>
      </c>
      <c r="G1105">
        <v>2743</v>
      </c>
      <c r="H1105">
        <v>75</v>
      </c>
    </row>
    <row r="1106" spans="1:8" x14ac:dyDescent="0.3">
      <c r="A1106" t="s">
        <v>229</v>
      </c>
      <c r="B1106" t="s">
        <v>7</v>
      </c>
      <c r="C1106" t="s">
        <v>8</v>
      </c>
      <c r="D1106" t="s">
        <v>9</v>
      </c>
      <c r="E1106" t="s">
        <v>10</v>
      </c>
      <c r="F1106" t="s">
        <v>132</v>
      </c>
      <c r="G1106">
        <v>2345</v>
      </c>
      <c r="H1106">
        <v>75</v>
      </c>
    </row>
    <row r="1107" spans="1:8" x14ac:dyDescent="0.3">
      <c r="A1107" t="s">
        <v>229</v>
      </c>
      <c r="B1107" t="s">
        <v>7</v>
      </c>
      <c r="C1107" t="s">
        <v>8</v>
      </c>
      <c r="D1107" t="s">
        <v>9</v>
      </c>
      <c r="E1107" t="s">
        <v>10</v>
      </c>
      <c r="F1107" t="s">
        <v>156</v>
      </c>
      <c r="G1107">
        <v>2345</v>
      </c>
      <c r="H1107">
        <v>50</v>
      </c>
    </row>
    <row r="1108" spans="1:8" x14ac:dyDescent="0.3">
      <c r="A1108" t="s">
        <v>229</v>
      </c>
      <c r="B1108" t="s">
        <v>7</v>
      </c>
      <c r="C1108" t="s">
        <v>8</v>
      </c>
      <c r="D1108" t="s">
        <v>9</v>
      </c>
      <c r="E1108" t="s">
        <v>10</v>
      </c>
      <c r="F1108" t="s">
        <v>180</v>
      </c>
      <c r="G1108">
        <v>567</v>
      </c>
      <c r="H1108">
        <v>50</v>
      </c>
    </row>
    <row r="1109" spans="1:8" x14ac:dyDescent="0.3">
      <c r="A1109" t="s">
        <v>236</v>
      </c>
      <c r="B1109" t="s">
        <v>7</v>
      </c>
      <c r="C1109" t="s">
        <v>8</v>
      </c>
      <c r="D1109" t="s">
        <v>9</v>
      </c>
      <c r="E1109" t="s">
        <v>10</v>
      </c>
      <c r="F1109" t="s">
        <v>84</v>
      </c>
      <c r="G1109">
        <v>567</v>
      </c>
      <c r="H1109">
        <v>50</v>
      </c>
    </row>
    <row r="1110" spans="1:8" x14ac:dyDescent="0.3">
      <c r="A1110" t="s">
        <v>236</v>
      </c>
      <c r="B1110" t="s">
        <v>7</v>
      </c>
      <c r="C1110" t="s">
        <v>8</v>
      </c>
      <c r="D1110" t="s">
        <v>9</v>
      </c>
      <c r="E1110" t="s">
        <v>10</v>
      </c>
      <c r="F1110" t="s">
        <v>108</v>
      </c>
      <c r="G1110">
        <v>0</v>
      </c>
      <c r="H1110">
        <v>25</v>
      </c>
    </row>
    <row r="1111" spans="1:8" x14ac:dyDescent="0.3">
      <c r="A1111" t="s">
        <v>236</v>
      </c>
      <c r="B1111" t="s">
        <v>7</v>
      </c>
      <c r="C1111" t="s">
        <v>8</v>
      </c>
      <c r="D1111" t="s">
        <v>9</v>
      </c>
      <c r="E1111" t="s">
        <v>10</v>
      </c>
      <c r="F1111" t="s">
        <v>132</v>
      </c>
      <c r="G1111">
        <v>3628</v>
      </c>
      <c r="H1111">
        <v>50</v>
      </c>
    </row>
    <row r="1112" spans="1:8" x14ac:dyDescent="0.3">
      <c r="A1112" t="s">
        <v>236</v>
      </c>
      <c r="B1112" t="s">
        <v>7</v>
      </c>
      <c r="C1112" t="s">
        <v>8</v>
      </c>
      <c r="D1112" t="s">
        <v>9</v>
      </c>
      <c r="E1112" t="s">
        <v>10</v>
      </c>
      <c r="F1112" t="s">
        <v>156</v>
      </c>
      <c r="G1112">
        <v>765</v>
      </c>
      <c r="H1112">
        <v>90</v>
      </c>
    </row>
    <row r="1113" spans="1:8" x14ac:dyDescent="0.3">
      <c r="A1113" t="s">
        <v>236</v>
      </c>
      <c r="B1113" t="s">
        <v>7</v>
      </c>
      <c r="C1113" t="s">
        <v>8</v>
      </c>
      <c r="D1113" t="s">
        <v>9</v>
      </c>
      <c r="E1113" t="s">
        <v>10</v>
      </c>
      <c r="F1113" t="s">
        <v>180</v>
      </c>
      <c r="G1113">
        <v>765</v>
      </c>
      <c r="H1113">
        <v>50</v>
      </c>
    </row>
    <row r="1114" spans="1:8" x14ac:dyDescent="0.3">
      <c r="A1114" t="s">
        <v>237</v>
      </c>
      <c r="B1114" t="s">
        <v>7</v>
      </c>
      <c r="C1114" t="s">
        <v>8</v>
      </c>
      <c r="D1114" t="s">
        <v>9</v>
      </c>
      <c r="E1114" t="s">
        <v>10</v>
      </c>
      <c r="F1114" t="s">
        <v>84</v>
      </c>
      <c r="G1114">
        <v>765</v>
      </c>
      <c r="H1114">
        <v>25</v>
      </c>
    </row>
    <row r="1115" spans="1:8" x14ac:dyDescent="0.3">
      <c r="A1115" t="s">
        <v>237</v>
      </c>
      <c r="B1115" t="s">
        <v>7</v>
      </c>
      <c r="C1115" t="s">
        <v>8</v>
      </c>
      <c r="D1115" t="s">
        <v>9</v>
      </c>
      <c r="E1115" t="s">
        <v>10</v>
      </c>
      <c r="F1115" t="s">
        <v>108</v>
      </c>
      <c r="G1115">
        <v>567</v>
      </c>
      <c r="H1115">
        <v>50</v>
      </c>
    </row>
    <row r="1116" spans="1:8" x14ac:dyDescent="0.3">
      <c r="A1116" t="s">
        <v>237</v>
      </c>
      <c r="B1116" t="s">
        <v>7</v>
      </c>
      <c r="C1116" t="s">
        <v>8</v>
      </c>
      <c r="D1116" t="s">
        <v>9</v>
      </c>
      <c r="E1116" t="s">
        <v>10</v>
      </c>
      <c r="F1116" t="s">
        <v>132</v>
      </c>
      <c r="G1116">
        <v>2534</v>
      </c>
      <c r="H1116">
        <v>50</v>
      </c>
    </row>
    <row r="1117" spans="1:8" x14ac:dyDescent="0.3">
      <c r="A1117" t="s">
        <v>237</v>
      </c>
      <c r="B1117" t="s">
        <v>7</v>
      </c>
      <c r="C1117" t="s">
        <v>8</v>
      </c>
      <c r="D1117" t="s">
        <v>9</v>
      </c>
      <c r="E1117" t="s">
        <v>10</v>
      </c>
      <c r="F1117" t="s">
        <v>156</v>
      </c>
      <c r="G1117">
        <v>765</v>
      </c>
      <c r="H1117">
        <v>75</v>
      </c>
    </row>
    <row r="1118" spans="1:8" x14ac:dyDescent="0.3">
      <c r="A1118" t="s">
        <v>237</v>
      </c>
      <c r="B1118" t="s">
        <v>7</v>
      </c>
      <c r="C1118" t="s">
        <v>8</v>
      </c>
      <c r="D1118" t="s">
        <v>9</v>
      </c>
      <c r="E1118" t="s">
        <v>10</v>
      </c>
      <c r="F1118" t="s">
        <v>180</v>
      </c>
      <c r="G1118">
        <v>567</v>
      </c>
      <c r="H1118">
        <v>50</v>
      </c>
    </row>
    <row r="1119" spans="1:8" x14ac:dyDescent="0.3">
      <c r="A1119" t="s">
        <v>238</v>
      </c>
      <c r="B1119" t="s">
        <v>7</v>
      </c>
      <c r="C1119" t="s">
        <v>8</v>
      </c>
      <c r="D1119" t="s">
        <v>9</v>
      </c>
      <c r="E1119" t="s">
        <v>10</v>
      </c>
      <c r="F1119" t="s">
        <v>84</v>
      </c>
      <c r="G1119">
        <v>567</v>
      </c>
      <c r="H1119">
        <v>0</v>
      </c>
    </row>
    <row r="1120" spans="1:8" x14ac:dyDescent="0.3">
      <c r="A1120" t="s">
        <v>238</v>
      </c>
      <c r="B1120" t="s">
        <v>7</v>
      </c>
      <c r="C1120" t="s">
        <v>8</v>
      </c>
      <c r="D1120" t="s">
        <v>9</v>
      </c>
      <c r="E1120" t="s">
        <v>10</v>
      </c>
      <c r="F1120" t="s">
        <v>108</v>
      </c>
      <c r="G1120">
        <v>4924</v>
      </c>
      <c r="H1120">
        <v>75</v>
      </c>
    </row>
    <row r="1121" spans="1:8" x14ac:dyDescent="0.3">
      <c r="A1121" t="s">
        <v>238</v>
      </c>
      <c r="B1121" t="s">
        <v>7</v>
      </c>
      <c r="C1121" t="s">
        <v>8</v>
      </c>
      <c r="D1121" t="s">
        <v>9</v>
      </c>
      <c r="E1121" t="s">
        <v>10</v>
      </c>
      <c r="F1121" t="s">
        <v>132</v>
      </c>
      <c r="G1121">
        <v>765</v>
      </c>
      <c r="H1121">
        <v>0</v>
      </c>
    </row>
    <row r="1122" spans="1:8" x14ac:dyDescent="0.3">
      <c r="A1122" t="s">
        <v>238</v>
      </c>
      <c r="B1122" t="s">
        <v>7</v>
      </c>
      <c r="C1122" t="s">
        <v>8</v>
      </c>
      <c r="D1122" t="s">
        <v>9</v>
      </c>
      <c r="E1122" t="s">
        <v>10</v>
      </c>
      <c r="F1122" t="s">
        <v>156</v>
      </c>
      <c r="G1122">
        <v>2743</v>
      </c>
      <c r="H1122">
        <v>75</v>
      </c>
    </row>
    <row r="1123" spans="1:8" x14ac:dyDescent="0.3">
      <c r="A1123" t="s">
        <v>238</v>
      </c>
      <c r="B1123" t="s">
        <v>7</v>
      </c>
      <c r="C1123" t="s">
        <v>8</v>
      </c>
      <c r="D1123" t="s">
        <v>9</v>
      </c>
      <c r="E1123" t="s">
        <v>10</v>
      </c>
      <c r="F1123" t="s">
        <v>180</v>
      </c>
      <c r="G1123">
        <v>2743</v>
      </c>
      <c r="H1123">
        <v>0</v>
      </c>
    </row>
    <row r="1124" spans="1:8" x14ac:dyDescent="0.3">
      <c r="A1124" t="s">
        <v>239</v>
      </c>
      <c r="B1124" t="s">
        <v>7</v>
      </c>
      <c r="C1124" t="s">
        <v>8</v>
      </c>
      <c r="D1124" t="s">
        <v>9</v>
      </c>
      <c r="E1124" t="s">
        <v>10</v>
      </c>
      <c r="F1124" t="s">
        <v>84</v>
      </c>
      <c r="G1124">
        <v>1423</v>
      </c>
      <c r="H1124">
        <v>25</v>
      </c>
    </row>
    <row r="1125" spans="1:8" x14ac:dyDescent="0.3">
      <c r="A1125" t="s">
        <v>239</v>
      </c>
      <c r="B1125" t="s">
        <v>7</v>
      </c>
      <c r="C1125" t="s">
        <v>8</v>
      </c>
      <c r="D1125" t="s">
        <v>9</v>
      </c>
      <c r="E1125" t="s">
        <v>10</v>
      </c>
      <c r="F1125" t="s">
        <v>108</v>
      </c>
      <c r="G1125">
        <v>765</v>
      </c>
      <c r="H1125">
        <v>0</v>
      </c>
    </row>
    <row r="1126" spans="1:8" x14ac:dyDescent="0.3">
      <c r="A1126" t="s">
        <v>239</v>
      </c>
      <c r="B1126" t="s">
        <v>7</v>
      </c>
      <c r="C1126" t="s">
        <v>8</v>
      </c>
      <c r="D1126" t="s">
        <v>9</v>
      </c>
      <c r="E1126" t="s">
        <v>10</v>
      </c>
      <c r="F1126" t="s">
        <v>132</v>
      </c>
      <c r="G1126">
        <v>567</v>
      </c>
      <c r="H1126">
        <v>90</v>
      </c>
    </row>
    <row r="1127" spans="1:8" x14ac:dyDescent="0.3">
      <c r="A1127" t="s">
        <v>239</v>
      </c>
      <c r="B1127" t="s">
        <v>7</v>
      </c>
      <c r="C1127" t="s">
        <v>8</v>
      </c>
      <c r="D1127" t="s">
        <v>9</v>
      </c>
      <c r="E1127" t="s">
        <v>10</v>
      </c>
      <c r="F1127" t="s">
        <v>156</v>
      </c>
      <c r="G1127">
        <v>0</v>
      </c>
      <c r="H1127">
        <v>25</v>
      </c>
    </row>
    <row r="1128" spans="1:8" x14ac:dyDescent="0.3">
      <c r="A1128" t="s">
        <v>239</v>
      </c>
      <c r="B1128" t="s">
        <v>7</v>
      </c>
      <c r="C1128" t="s">
        <v>8</v>
      </c>
      <c r="D1128" t="s">
        <v>9</v>
      </c>
      <c r="E1128" t="s">
        <v>10</v>
      </c>
      <c r="F1128" t="s">
        <v>180</v>
      </c>
      <c r="G1128">
        <v>3628</v>
      </c>
      <c r="H1128">
        <v>50</v>
      </c>
    </row>
    <row r="1129" spans="1:8" x14ac:dyDescent="0.3">
      <c r="A1129" t="s">
        <v>240</v>
      </c>
      <c r="B1129" t="s">
        <v>7</v>
      </c>
      <c r="C1129" t="s">
        <v>8</v>
      </c>
      <c r="D1129" t="s">
        <v>9</v>
      </c>
      <c r="E1129" t="s">
        <v>10</v>
      </c>
      <c r="F1129" t="s">
        <v>84</v>
      </c>
      <c r="G1129">
        <v>765</v>
      </c>
      <c r="H1129">
        <v>0</v>
      </c>
    </row>
    <row r="1130" spans="1:8" x14ac:dyDescent="0.3">
      <c r="A1130" t="s">
        <v>240</v>
      </c>
      <c r="B1130" t="s">
        <v>7</v>
      </c>
      <c r="C1130" t="s">
        <v>8</v>
      </c>
      <c r="D1130" t="s">
        <v>9</v>
      </c>
      <c r="E1130" t="s">
        <v>10</v>
      </c>
      <c r="F1130" t="s">
        <v>108</v>
      </c>
      <c r="G1130">
        <v>765</v>
      </c>
      <c r="H1130">
        <v>25</v>
      </c>
    </row>
    <row r="1131" spans="1:8" x14ac:dyDescent="0.3">
      <c r="A1131" t="s">
        <v>240</v>
      </c>
      <c r="B1131" t="s">
        <v>7</v>
      </c>
      <c r="C1131" t="s">
        <v>8</v>
      </c>
      <c r="D1131" t="s">
        <v>9</v>
      </c>
      <c r="E1131" t="s">
        <v>10</v>
      </c>
      <c r="F1131" t="s">
        <v>132</v>
      </c>
      <c r="G1131">
        <v>765</v>
      </c>
      <c r="H1131">
        <v>50</v>
      </c>
    </row>
    <row r="1132" spans="1:8" x14ac:dyDescent="0.3">
      <c r="A1132" t="s">
        <v>240</v>
      </c>
      <c r="B1132" t="s">
        <v>7</v>
      </c>
      <c r="C1132" t="s">
        <v>8</v>
      </c>
      <c r="D1132" t="s">
        <v>9</v>
      </c>
      <c r="E1132" t="s">
        <v>10</v>
      </c>
      <c r="F1132" t="s">
        <v>156</v>
      </c>
      <c r="G1132">
        <v>3628</v>
      </c>
      <c r="H1132">
        <v>25</v>
      </c>
    </row>
    <row r="1133" spans="1:8" x14ac:dyDescent="0.3">
      <c r="A1133" t="s">
        <v>240</v>
      </c>
      <c r="B1133" t="s">
        <v>7</v>
      </c>
      <c r="C1133" t="s">
        <v>8</v>
      </c>
      <c r="D1133" t="s">
        <v>9</v>
      </c>
      <c r="E1133" t="s">
        <v>10</v>
      </c>
      <c r="F1133" t="s">
        <v>180</v>
      </c>
      <c r="G1133">
        <v>1423</v>
      </c>
      <c r="H1133">
        <v>50</v>
      </c>
    </row>
    <row r="1134" spans="1:8" x14ac:dyDescent="0.3">
      <c r="A1134" t="s">
        <v>241</v>
      </c>
      <c r="B1134" t="s">
        <v>7</v>
      </c>
      <c r="C1134" t="s">
        <v>8</v>
      </c>
      <c r="D1134" t="s">
        <v>9</v>
      </c>
      <c r="E1134" t="s">
        <v>10</v>
      </c>
      <c r="F1134" t="s">
        <v>84</v>
      </c>
      <c r="G1134">
        <v>765</v>
      </c>
      <c r="H1134">
        <v>50</v>
      </c>
    </row>
    <row r="1135" spans="1:8" x14ac:dyDescent="0.3">
      <c r="A1135" t="s">
        <v>241</v>
      </c>
      <c r="B1135" t="s">
        <v>7</v>
      </c>
      <c r="C1135" t="s">
        <v>8</v>
      </c>
      <c r="D1135" t="s">
        <v>9</v>
      </c>
      <c r="E1135" t="s">
        <v>10</v>
      </c>
      <c r="F1135" t="s">
        <v>108</v>
      </c>
      <c r="G1135">
        <v>765</v>
      </c>
      <c r="H1135">
        <v>0</v>
      </c>
    </row>
    <row r="1136" spans="1:8" x14ac:dyDescent="0.3">
      <c r="A1136" t="s">
        <v>241</v>
      </c>
      <c r="B1136" t="s">
        <v>7</v>
      </c>
      <c r="C1136" t="s">
        <v>8</v>
      </c>
      <c r="D1136" t="s">
        <v>9</v>
      </c>
      <c r="E1136" t="s">
        <v>10</v>
      </c>
      <c r="F1136" t="s">
        <v>132</v>
      </c>
      <c r="G1136">
        <v>4954</v>
      </c>
      <c r="H1136">
        <v>25</v>
      </c>
    </row>
    <row r="1137" spans="1:8" x14ac:dyDescent="0.3">
      <c r="A1137" t="s">
        <v>241</v>
      </c>
      <c r="B1137" t="s">
        <v>7</v>
      </c>
      <c r="C1137" t="s">
        <v>8</v>
      </c>
      <c r="D1137" t="s">
        <v>9</v>
      </c>
      <c r="E1137" t="s">
        <v>10</v>
      </c>
      <c r="F1137" t="s">
        <v>156</v>
      </c>
      <c r="G1137">
        <v>2534</v>
      </c>
      <c r="H1137">
        <v>50</v>
      </c>
    </row>
    <row r="1138" spans="1:8" x14ac:dyDescent="0.3">
      <c r="A1138" t="s">
        <v>241</v>
      </c>
      <c r="B1138" t="s">
        <v>7</v>
      </c>
      <c r="C1138" t="s">
        <v>8</v>
      </c>
      <c r="D1138" t="s">
        <v>9</v>
      </c>
      <c r="E1138" t="s">
        <v>10</v>
      </c>
      <c r="F1138" t="s">
        <v>180</v>
      </c>
      <c r="G1138">
        <v>765</v>
      </c>
      <c r="H1138">
        <v>50</v>
      </c>
    </row>
    <row r="1139" spans="1:8" x14ac:dyDescent="0.3">
      <c r="A1139" t="s">
        <v>242</v>
      </c>
      <c r="B1139" t="s">
        <v>7</v>
      </c>
      <c r="C1139" t="s">
        <v>8</v>
      </c>
      <c r="D1139" t="s">
        <v>9</v>
      </c>
      <c r="E1139" t="s">
        <v>10</v>
      </c>
      <c r="F1139" t="s">
        <v>84</v>
      </c>
      <c r="G1139">
        <v>1423</v>
      </c>
      <c r="H1139">
        <v>50</v>
      </c>
    </row>
    <row r="1140" spans="1:8" x14ac:dyDescent="0.3">
      <c r="A1140" t="s">
        <v>242</v>
      </c>
      <c r="B1140" t="s">
        <v>7</v>
      </c>
      <c r="C1140" t="s">
        <v>8</v>
      </c>
      <c r="D1140" t="s">
        <v>9</v>
      </c>
      <c r="E1140" t="s">
        <v>10</v>
      </c>
      <c r="F1140" t="s">
        <v>108</v>
      </c>
      <c r="G1140">
        <v>2534</v>
      </c>
      <c r="H1140">
        <v>0</v>
      </c>
    </row>
    <row r="1141" spans="1:8" x14ac:dyDescent="0.3">
      <c r="A1141" t="s">
        <v>242</v>
      </c>
      <c r="B1141" t="s">
        <v>7</v>
      </c>
      <c r="C1141" t="s">
        <v>8</v>
      </c>
      <c r="D1141" t="s">
        <v>9</v>
      </c>
      <c r="E1141" t="s">
        <v>10</v>
      </c>
      <c r="F1141" t="s">
        <v>132</v>
      </c>
      <c r="G1141">
        <v>765</v>
      </c>
      <c r="H1141">
        <v>0</v>
      </c>
    </row>
    <row r="1142" spans="1:8" x14ac:dyDescent="0.3">
      <c r="A1142" t="s">
        <v>242</v>
      </c>
      <c r="B1142" t="s">
        <v>7</v>
      </c>
      <c r="C1142" t="s">
        <v>8</v>
      </c>
      <c r="D1142" t="s">
        <v>9</v>
      </c>
      <c r="E1142" t="s">
        <v>10</v>
      </c>
      <c r="F1142" t="s">
        <v>156</v>
      </c>
      <c r="G1142">
        <v>0</v>
      </c>
      <c r="H1142">
        <v>0</v>
      </c>
    </row>
    <row r="1143" spans="1:8" x14ac:dyDescent="0.3">
      <c r="A1143" t="s">
        <v>242</v>
      </c>
      <c r="B1143" t="s">
        <v>7</v>
      </c>
      <c r="C1143" t="s">
        <v>8</v>
      </c>
      <c r="D1143" t="s">
        <v>9</v>
      </c>
      <c r="E1143" t="s">
        <v>10</v>
      </c>
      <c r="F1143" t="s">
        <v>180</v>
      </c>
      <c r="G1143">
        <v>0</v>
      </c>
      <c r="H1143">
        <v>0</v>
      </c>
    </row>
    <row r="1144" spans="1:8" x14ac:dyDescent="0.3">
      <c r="A1144" t="s">
        <v>232</v>
      </c>
      <c r="B1144" t="s">
        <v>17</v>
      </c>
      <c r="C1144" t="s">
        <v>8</v>
      </c>
      <c r="D1144" t="s">
        <v>15</v>
      </c>
      <c r="E1144" t="s">
        <v>16</v>
      </c>
      <c r="F1144" t="s">
        <v>82</v>
      </c>
      <c r="G1144">
        <v>1423</v>
      </c>
      <c r="H1144">
        <v>75</v>
      </c>
    </row>
    <row r="1145" spans="1:8" x14ac:dyDescent="0.3">
      <c r="A1145" t="s">
        <v>232</v>
      </c>
      <c r="B1145" t="s">
        <v>17</v>
      </c>
      <c r="C1145" t="s">
        <v>8</v>
      </c>
      <c r="D1145" t="s">
        <v>15</v>
      </c>
      <c r="E1145" t="s">
        <v>16</v>
      </c>
      <c r="F1145" t="s">
        <v>106</v>
      </c>
      <c r="G1145">
        <v>2345</v>
      </c>
      <c r="H1145">
        <v>90</v>
      </c>
    </row>
    <row r="1146" spans="1:8" x14ac:dyDescent="0.3">
      <c r="A1146" t="s">
        <v>232</v>
      </c>
      <c r="B1146" t="s">
        <v>17</v>
      </c>
      <c r="C1146" t="s">
        <v>8</v>
      </c>
      <c r="D1146" t="s">
        <v>15</v>
      </c>
      <c r="E1146" t="s">
        <v>16</v>
      </c>
      <c r="F1146" t="s">
        <v>130</v>
      </c>
      <c r="G1146">
        <v>3628</v>
      </c>
      <c r="H1146">
        <v>100</v>
      </c>
    </row>
    <row r="1147" spans="1:8" x14ac:dyDescent="0.3">
      <c r="A1147" t="s">
        <v>232</v>
      </c>
      <c r="B1147" t="s">
        <v>17</v>
      </c>
      <c r="C1147" t="s">
        <v>8</v>
      </c>
      <c r="D1147" t="s">
        <v>15</v>
      </c>
      <c r="E1147" t="s">
        <v>16</v>
      </c>
      <c r="F1147" t="s">
        <v>154</v>
      </c>
      <c r="G1147">
        <v>3628</v>
      </c>
      <c r="H1147">
        <v>100</v>
      </c>
    </row>
    <row r="1148" spans="1:8" x14ac:dyDescent="0.3">
      <c r="A1148" t="s">
        <v>232</v>
      </c>
      <c r="B1148" t="s">
        <v>17</v>
      </c>
      <c r="C1148" t="s">
        <v>8</v>
      </c>
      <c r="D1148" t="s">
        <v>15</v>
      </c>
      <c r="E1148" t="s">
        <v>16</v>
      </c>
      <c r="F1148" t="s">
        <v>178</v>
      </c>
      <c r="G1148">
        <v>765</v>
      </c>
      <c r="H1148">
        <v>100</v>
      </c>
    </row>
    <row r="1149" spans="1:8" x14ac:dyDescent="0.3">
      <c r="A1149" t="s">
        <v>233</v>
      </c>
      <c r="B1149" t="s">
        <v>17</v>
      </c>
      <c r="C1149" t="s">
        <v>8</v>
      </c>
      <c r="D1149" t="s">
        <v>15</v>
      </c>
      <c r="E1149" t="s">
        <v>16</v>
      </c>
      <c r="F1149" t="s">
        <v>82</v>
      </c>
      <c r="G1149">
        <v>2743</v>
      </c>
      <c r="H1149">
        <v>100</v>
      </c>
    </row>
    <row r="1150" spans="1:8" x14ac:dyDescent="0.3">
      <c r="A1150" t="s">
        <v>233</v>
      </c>
      <c r="B1150" t="s">
        <v>17</v>
      </c>
      <c r="C1150" t="s">
        <v>8</v>
      </c>
      <c r="D1150" t="s">
        <v>15</v>
      </c>
      <c r="E1150" t="s">
        <v>16</v>
      </c>
      <c r="F1150" t="s">
        <v>106</v>
      </c>
      <c r="G1150">
        <v>765</v>
      </c>
      <c r="H1150">
        <v>100</v>
      </c>
    </row>
    <row r="1151" spans="1:8" x14ac:dyDescent="0.3">
      <c r="A1151" t="s">
        <v>233</v>
      </c>
      <c r="B1151" t="s">
        <v>17</v>
      </c>
      <c r="C1151" t="s">
        <v>8</v>
      </c>
      <c r="D1151" t="s">
        <v>15</v>
      </c>
      <c r="E1151" t="s">
        <v>16</v>
      </c>
      <c r="F1151" t="s">
        <v>130</v>
      </c>
      <c r="G1151">
        <v>2534</v>
      </c>
      <c r="H1151">
        <v>90</v>
      </c>
    </row>
    <row r="1152" spans="1:8" x14ac:dyDescent="0.3">
      <c r="A1152" t="s">
        <v>233</v>
      </c>
      <c r="B1152" t="s">
        <v>17</v>
      </c>
      <c r="C1152" t="s">
        <v>8</v>
      </c>
      <c r="D1152" t="s">
        <v>15</v>
      </c>
      <c r="E1152" t="s">
        <v>16</v>
      </c>
      <c r="F1152" t="s">
        <v>154</v>
      </c>
      <c r="G1152">
        <v>4924</v>
      </c>
      <c r="H1152">
        <v>90</v>
      </c>
    </row>
    <row r="1153" spans="1:8" x14ac:dyDescent="0.3">
      <c r="A1153" t="s">
        <v>233</v>
      </c>
      <c r="B1153" t="s">
        <v>17</v>
      </c>
      <c r="C1153" t="s">
        <v>8</v>
      </c>
      <c r="D1153" t="s">
        <v>15</v>
      </c>
      <c r="E1153" t="s">
        <v>16</v>
      </c>
      <c r="F1153" t="s">
        <v>178</v>
      </c>
      <c r="G1153">
        <v>4954</v>
      </c>
      <c r="H1153">
        <v>100</v>
      </c>
    </row>
    <row r="1154" spans="1:8" x14ac:dyDescent="0.3">
      <c r="A1154" t="s">
        <v>234</v>
      </c>
      <c r="B1154" t="s">
        <v>17</v>
      </c>
      <c r="C1154" t="s">
        <v>8</v>
      </c>
      <c r="D1154" t="s">
        <v>15</v>
      </c>
      <c r="E1154" t="s">
        <v>16</v>
      </c>
      <c r="F1154" t="s">
        <v>82</v>
      </c>
      <c r="G1154">
        <v>3628</v>
      </c>
      <c r="H1154">
        <v>75</v>
      </c>
    </row>
    <row r="1155" spans="1:8" x14ac:dyDescent="0.3">
      <c r="A1155" t="s">
        <v>234</v>
      </c>
      <c r="B1155" t="s">
        <v>17</v>
      </c>
      <c r="C1155" t="s">
        <v>8</v>
      </c>
      <c r="D1155" t="s">
        <v>15</v>
      </c>
      <c r="E1155" t="s">
        <v>16</v>
      </c>
      <c r="F1155" t="s">
        <v>106</v>
      </c>
      <c r="G1155">
        <v>765</v>
      </c>
      <c r="H1155">
        <v>75</v>
      </c>
    </row>
    <row r="1156" spans="1:8" x14ac:dyDescent="0.3">
      <c r="A1156" t="s">
        <v>234</v>
      </c>
      <c r="B1156" t="s">
        <v>17</v>
      </c>
      <c r="C1156" t="s">
        <v>8</v>
      </c>
      <c r="D1156" t="s">
        <v>15</v>
      </c>
      <c r="E1156" t="s">
        <v>16</v>
      </c>
      <c r="F1156" t="s">
        <v>130</v>
      </c>
      <c r="G1156">
        <v>4924</v>
      </c>
      <c r="H1156">
        <v>90</v>
      </c>
    </row>
    <row r="1157" spans="1:8" x14ac:dyDescent="0.3">
      <c r="A1157" t="s">
        <v>234</v>
      </c>
      <c r="B1157" t="s">
        <v>17</v>
      </c>
      <c r="C1157" t="s">
        <v>8</v>
      </c>
      <c r="D1157" t="s">
        <v>15</v>
      </c>
      <c r="E1157" t="s">
        <v>16</v>
      </c>
      <c r="F1157" t="s">
        <v>154</v>
      </c>
      <c r="G1157">
        <v>765</v>
      </c>
      <c r="H1157">
        <v>90</v>
      </c>
    </row>
    <row r="1158" spans="1:8" x14ac:dyDescent="0.3">
      <c r="A1158" t="s">
        <v>234</v>
      </c>
      <c r="B1158" t="s">
        <v>17</v>
      </c>
      <c r="C1158" t="s">
        <v>8</v>
      </c>
      <c r="D1158" t="s">
        <v>15</v>
      </c>
      <c r="E1158" t="s">
        <v>16</v>
      </c>
      <c r="F1158" t="s">
        <v>178</v>
      </c>
      <c r="G1158">
        <v>2534</v>
      </c>
      <c r="H1158">
        <v>50</v>
      </c>
    </row>
    <row r="1159" spans="1:8" x14ac:dyDescent="0.3">
      <c r="A1159" t="s">
        <v>235</v>
      </c>
      <c r="B1159" t="s">
        <v>17</v>
      </c>
      <c r="C1159" t="s">
        <v>8</v>
      </c>
      <c r="D1159" t="s">
        <v>15</v>
      </c>
      <c r="E1159" t="s">
        <v>16</v>
      </c>
      <c r="F1159" t="s">
        <v>82</v>
      </c>
      <c r="G1159">
        <v>2534</v>
      </c>
      <c r="H1159">
        <v>75</v>
      </c>
    </row>
    <row r="1160" spans="1:8" x14ac:dyDescent="0.3">
      <c r="A1160" t="s">
        <v>235</v>
      </c>
      <c r="B1160" t="s">
        <v>17</v>
      </c>
      <c r="C1160" t="s">
        <v>8</v>
      </c>
      <c r="D1160" t="s">
        <v>15</v>
      </c>
      <c r="E1160" t="s">
        <v>16</v>
      </c>
      <c r="F1160" t="s">
        <v>106</v>
      </c>
      <c r="G1160">
        <v>3628</v>
      </c>
      <c r="H1160">
        <v>90</v>
      </c>
    </row>
    <row r="1161" spans="1:8" x14ac:dyDescent="0.3">
      <c r="A1161" t="s">
        <v>235</v>
      </c>
      <c r="B1161" t="s">
        <v>17</v>
      </c>
      <c r="C1161" t="s">
        <v>8</v>
      </c>
      <c r="D1161" t="s">
        <v>15</v>
      </c>
      <c r="E1161" t="s">
        <v>16</v>
      </c>
      <c r="F1161" t="s">
        <v>130</v>
      </c>
      <c r="G1161">
        <v>2743</v>
      </c>
      <c r="H1161">
        <v>50</v>
      </c>
    </row>
    <row r="1162" spans="1:8" x14ac:dyDescent="0.3">
      <c r="A1162" t="s">
        <v>235</v>
      </c>
      <c r="B1162" t="s">
        <v>17</v>
      </c>
      <c r="C1162" t="s">
        <v>8</v>
      </c>
      <c r="D1162" t="s">
        <v>15</v>
      </c>
      <c r="E1162" t="s">
        <v>16</v>
      </c>
      <c r="F1162" t="s">
        <v>154</v>
      </c>
      <c r="G1162">
        <v>2345</v>
      </c>
      <c r="H1162">
        <v>90</v>
      </c>
    </row>
    <row r="1163" spans="1:8" x14ac:dyDescent="0.3">
      <c r="A1163" t="s">
        <v>235</v>
      </c>
      <c r="B1163" t="s">
        <v>17</v>
      </c>
      <c r="C1163" t="s">
        <v>8</v>
      </c>
      <c r="D1163" t="s">
        <v>15</v>
      </c>
      <c r="E1163" t="s">
        <v>16</v>
      </c>
      <c r="F1163" t="s">
        <v>178</v>
      </c>
      <c r="G1163">
        <v>0</v>
      </c>
      <c r="H1163">
        <v>50</v>
      </c>
    </row>
    <row r="1164" spans="1:8" x14ac:dyDescent="0.3">
      <c r="A1164" t="s">
        <v>229</v>
      </c>
      <c r="B1164" t="s">
        <v>17</v>
      </c>
      <c r="C1164" t="s">
        <v>8</v>
      </c>
      <c r="D1164" t="s">
        <v>15</v>
      </c>
      <c r="E1164" t="s">
        <v>16</v>
      </c>
      <c r="F1164" t="s">
        <v>82</v>
      </c>
      <c r="G1164">
        <v>1423</v>
      </c>
      <c r="H1164">
        <v>90</v>
      </c>
    </row>
    <row r="1165" spans="1:8" x14ac:dyDescent="0.3">
      <c r="A1165" t="s">
        <v>229</v>
      </c>
      <c r="B1165" t="s">
        <v>17</v>
      </c>
      <c r="C1165" t="s">
        <v>8</v>
      </c>
      <c r="D1165" t="s">
        <v>15</v>
      </c>
      <c r="E1165" t="s">
        <v>16</v>
      </c>
      <c r="F1165" t="s">
        <v>106</v>
      </c>
      <c r="G1165">
        <v>567</v>
      </c>
      <c r="H1165">
        <v>90</v>
      </c>
    </row>
    <row r="1166" spans="1:8" x14ac:dyDescent="0.3">
      <c r="A1166" t="s">
        <v>229</v>
      </c>
      <c r="B1166" t="s">
        <v>17</v>
      </c>
      <c r="C1166" t="s">
        <v>8</v>
      </c>
      <c r="D1166" t="s">
        <v>15</v>
      </c>
      <c r="E1166" t="s">
        <v>16</v>
      </c>
      <c r="F1166" t="s">
        <v>130</v>
      </c>
      <c r="G1166">
        <v>567</v>
      </c>
      <c r="H1166">
        <v>50</v>
      </c>
    </row>
    <row r="1167" spans="1:8" x14ac:dyDescent="0.3">
      <c r="A1167" t="s">
        <v>229</v>
      </c>
      <c r="B1167" t="s">
        <v>17</v>
      </c>
      <c r="C1167" t="s">
        <v>8</v>
      </c>
      <c r="D1167" t="s">
        <v>15</v>
      </c>
      <c r="E1167" t="s">
        <v>16</v>
      </c>
      <c r="F1167" t="s">
        <v>154</v>
      </c>
      <c r="G1167">
        <v>0</v>
      </c>
      <c r="H1167">
        <v>50</v>
      </c>
    </row>
    <row r="1168" spans="1:8" x14ac:dyDescent="0.3">
      <c r="A1168" t="s">
        <v>229</v>
      </c>
      <c r="B1168" t="s">
        <v>17</v>
      </c>
      <c r="C1168" t="s">
        <v>8</v>
      </c>
      <c r="D1168" t="s">
        <v>15</v>
      </c>
      <c r="E1168" t="s">
        <v>16</v>
      </c>
      <c r="F1168" t="s">
        <v>178</v>
      </c>
      <c r="G1168">
        <v>2534</v>
      </c>
      <c r="H1168">
        <v>90</v>
      </c>
    </row>
    <row r="1169" spans="1:8" x14ac:dyDescent="0.3">
      <c r="A1169" t="s">
        <v>236</v>
      </c>
      <c r="B1169" t="s">
        <v>17</v>
      </c>
      <c r="C1169" t="s">
        <v>8</v>
      </c>
      <c r="D1169" t="s">
        <v>15</v>
      </c>
      <c r="E1169" t="s">
        <v>16</v>
      </c>
      <c r="F1169" t="s">
        <v>82</v>
      </c>
      <c r="G1169">
        <v>765</v>
      </c>
      <c r="H1169">
        <v>50</v>
      </c>
    </row>
    <row r="1170" spans="1:8" x14ac:dyDescent="0.3">
      <c r="A1170" t="s">
        <v>236</v>
      </c>
      <c r="B1170" t="s">
        <v>17</v>
      </c>
      <c r="C1170" t="s">
        <v>8</v>
      </c>
      <c r="D1170" t="s">
        <v>15</v>
      </c>
      <c r="E1170" t="s">
        <v>16</v>
      </c>
      <c r="F1170" t="s">
        <v>106</v>
      </c>
      <c r="G1170">
        <v>0</v>
      </c>
      <c r="H1170">
        <v>25</v>
      </c>
    </row>
    <row r="1171" spans="1:8" x14ac:dyDescent="0.3">
      <c r="A1171" t="s">
        <v>236</v>
      </c>
      <c r="B1171" t="s">
        <v>17</v>
      </c>
      <c r="C1171" t="s">
        <v>8</v>
      </c>
      <c r="D1171" t="s">
        <v>15</v>
      </c>
      <c r="E1171" t="s">
        <v>16</v>
      </c>
      <c r="F1171" t="s">
        <v>130</v>
      </c>
      <c r="G1171">
        <v>765</v>
      </c>
      <c r="H1171">
        <v>25</v>
      </c>
    </row>
    <row r="1172" spans="1:8" x14ac:dyDescent="0.3">
      <c r="A1172" t="s">
        <v>236</v>
      </c>
      <c r="B1172" t="s">
        <v>17</v>
      </c>
      <c r="C1172" t="s">
        <v>8</v>
      </c>
      <c r="D1172" t="s">
        <v>15</v>
      </c>
      <c r="E1172" t="s">
        <v>16</v>
      </c>
      <c r="F1172" t="s">
        <v>154</v>
      </c>
      <c r="G1172">
        <v>1423</v>
      </c>
      <c r="H1172">
        <v>50</v>
      </c>
    </row>
    <row r="1173" spans="1:8" x14ac:dyDescent="0.3">
      <c r="A1173" t="s">
        <v>236</v>
      </c>
      <c r="B1173" t="s">
        <v>17</v>
      </c>
      <c r="C1173" t="s">
        <v>8</v>
      </c>
      <c r="D1173" t="s">
        <v>15</v>
      </c>
      <c r="E1173" t="s">
        <v>16</v>
      </c>
      <c r="F1173" t="s">
        <v>178</v>
      </c>
      <c r="G1173">
        <v>1423</v>
      </c>
      <c r="H1173">
        <v>50</v>
      </c>
    </row>
    <row r="1174" spans="1:8" x14ac:dyDescent="0.3">
      <c r="A1174" t="s">
        <v>237</v>
      </c>
      <c r="B1174" t="s">
        <v>17</v>
      </c>
      <c r="C1174" t="s">
        <v>8</v>
      </c>
      <c r="D1174" t="s">
        <v>15</v>
      </c>
      <c r="E1174" t="s">
        <v>16</v>
      </c>
      <c r="F1174" t="s">
        <v>82</v>
      </c>
      <c r="G1174">
        <v>0</v>
      </c>
      <c r="H1174">
        <v>50</v>
      </c>
    </row>
    <row r="1175" spans="1:8" x14ac:dyDescent="0.3">
      <c r="A1175" t="s">
        <v>237</v>
      </c>
      <c r="B1175" t="s">
        <v>17</v>
      </c>
      <c r="C1175" t="s">
        <v>8</v>
      </c>
      <c r="D1175" t="s">
        <v>15</v>
      </c>
      <c r="E1175" t="s">
        <v>16</v>
      </c>
      <c r="F1175" t="s">
        <v>106</v>
      </c>
      <c r="G1175">
        <v>765</v>
      </c>
      <c r="H1175">
        <v>25</v>
      </c>
    </row>
    <row r="1176" spans="1:8" x14ac:dyDescent="0.3">
      <c r="A1176" t="s">
        <v>237</v>
      </c>
      <c r="B1176" t="s">
        <v>17</v>
      </c>
      <c r="C1176" t="s">
        <v>8</v>
      </c>
      <c r="D1176" t="s">
        <v>15</v>
      </c>
      <c r="E1176" t="s">
        <v>16</v>
      </c>
      <c r="F1176" t="s">
        <v>130</v>
      </c>
      <c r="G1176">
        <v>3628</v>
      </c>
      <c r="H1176">
        <v>50</v>
      </c>
    </row>
    <row r="1177" spans="1:8" x14ac:dyDescent="0.3">
      <c r="A1177" t="s">
        <v>237</v>
      </c>
      <c r="B1177" t="s">
        <v>17</v>
      </c>
      <c r="C1177" t="s">
        <v>8</v>
      </c>
      <c r="D1177" t="s">
        <v>15</v>
      </c>
      <c r="E1177" t="s">
        <v>16</v>
      </c>
      <c r="F1177" t="s">
        <v>154</v>
      </c>
      <c r="G1177">
        <v>1423</v>
      </c>
      <c r="H1177">
        <v>50</v>
      </c>
    </row>
    <row r="1178" spans="1:8" x14ac:dyDescent="0.3">
      <c r="A1178" t="s">
        <v>237</v>
      </c>
      <c r="B1178" t="s">
        <v>17</v>
      </c>
      <c r="C1178" t="s">
        <v>8</v>
      </c>
      <c r="D1178" t="s">
        <v>15</v>
      </c>
      <c r="E1178" t="s">
        <v>16</v>
      </c>
      <c r="F1178" t="s">
        <v>178</v>
      </c>
      <c r="G1178">
        <v>765</v>
      </c>
      <c r="H1178">
        <v>50</v>
      </c>
    </row>
    <row r="1179" spans="1:8" x14ac:dyDescent="0.3">
      <c r="A1179" t="s">
        <v>238</v>
      </c>
      <c r="B1179" t="s">
        <v>17</v>
      </c>
      <c r="C1179" t="s">
        <v>8</v>
      </c>
      <c r="D1179" t="s">
        <v>15</v>
      </c>
      <c r="E1179" t="s">
        <v>16</v>
      </c>
      <c r="F1179" t="s">
        <v>82</v>
      </c>
      <c r="G1179">
        <v>765</v>
      </c>
      <c r="H1179">
        <v>25</v>
      </c>
    </row>
    <row r="1180" spans="1:8" x14ac:dyDescent="0.3">
      <c r="A1180" t="s">
        <v>238</v>
      </c>
      <c r="B1180" t="s">
        <v>17</v>
      </c>
      <c r="C1180" t="s">
        <v>8</v>
      </c>
      <c r="D1180" t="s">
        <v>15</v>
      </c>
      <c r="E1180" t="s">
        <v>16</v>
      </c>
      <c r="F1180" t="s">
        <v>106</v>
      </c>
      <c r="G1180">
        <v>2534</v>
      </c>
      <c r="H1180">
        <v>25</v>
      </c>
    </row>
    <row r="1181" spans="1:8" x14ac:dyDescent="0.3">
      <c r="A1181" t="s">
        <v>238</v>
      </c>
      <c r="B1181" t="s">
        <v>17</v>
      </c>
      <c r="C1181" t="s">
        <v>8</v>
      </c>
      <c r="D1181" t="s">
        <v>15</v>
      </c>
      <c r="E1181" t="s">
        <v>16</v>
      </c>
      <c r="F1181" t="s">
        <v>130</v>
      </c>
      <c r="G1181">
        <v>4954</v>
      </c>
      <c r="H1181">
        <v>25</v>
      </c>
    </row>
    <row r="1182" spans="1:8" x14ac:dyDescent="0.3">
      <c r="A1182" t="s">
        <v>238</v>
      </c>
      <c r="B1182" t="s">
        <v>17</v>
      </c>
      <c r="C1182" t="s">
        <v>8</v>
      </c>
      <c r="D1182" t="s">
        <v>15</v>
      </c>
      <c r="E1182" t="s">
        <v>16</v>
      </c>
      <c r="F1182" t="s">
        <v>154</v>
      </c>
      <c r="G1182">
        <v>765</v>
      </c>
      <c r="H1182">
        <v>25</v>
      </c>
    </row>
    <row r="1183" spans="1:8" x14ac:dyDescent="0.3">
      <c r="A1183" t="s">
        <v>238</v>
      </c>
      <c r="B1183" t="s">
        <v>17</v>
      </c>
      <c r="C1183" t="s">
        <v>8</v>
      </c>
      <c r="D1183" t="s">
        <v>15</v>
      </c>
      <c r="E1183" t="s">
        <v>16</v>
      </c>
      <c r="F1183" t="s">
        <v>178</v>
      </c>
      <c r="G1183">
        <v>567</v>
      </c>
      <c r="H1183">
        <v>50</v>
      </c>
    </row>
    <row r="1184" spans="1:8" x14ac:dyDescent="0.3">
      <c r="A1184" t="s">
        <v>239</v>
      </c>
      <c r="B1184" t="s">
        <v>17</v>
      </c>
      <c r="C1184" t="s">
        <v>8</v>
      </c>
      <c r="D1184" t="s">
        <v>15</v>
      </c>
      <c r="E1184" t="s">
        <v>16</v>
      </c>
      <c r="F1184" t="s">
        <v>82</v>
      </c>
      <c r="G1184">
        <v>765</v>
      </c>
      <c r="H1184">
        <v>50</v>
      </c>
    </row>
    <row r="1185" spans="1:8" x14ac:dyDescent="0.3">
      <c r="A1185" t="s">
        <v>239</v>
      </c>
      <c r="B1185" t="s">
        <v>17</v>
      </c>
      <c r="C1185" t="s">
        <v>8</v>
      </c>
      <c r="D1185" t="s">
        <v>15</v>
      </c>
      <c r="E1185" t="s">
        <v>16</v>
      </c>
      <c r="F1185" t="s">
        <v>106</v>
      </c>
      <c r="G1185">
        <v>2743</v>
      </c>
      <c r="H1185">
        <v>25</v>
      </c>
    </row>
    <row r="1186" spans="1:8" x14ac:dyDescent="0.3">
      <c r="A1186" t="s">
        <v>239</v>
      </c>
      <c r="B1186" t="s">
        <v>17</v>
      </c>
      <c r="C1186" t="s">
        <v>8</v>
      </c>
      <c r="D1186" t="s">
        <v>15</v>
      </c>
      <c r="E1186" t="s">
        <v>16</v>
      </c>
      <c r="F1186" t="s">
        <v>130</v>
      </c>
      <c r="G1186">
        <v>765</v>
      </c>
      <c r="H1186">
        <v>0</v>
      </c>
    </row>
    <row r="1187" spans="1:8" x14ac:dyDescent="0.3">
      <c r="A1187" t="s">
        <v>239</v>
      </c>
      <c r="B1187" t="s">
        <v>17</v>
      </c>
      <c r="C1187" t="s">
        <v>8</v>
      </c>
      <c r="D1187" t="s">
        <v>15</v>
      </c>
      <c r="E1187" t="s">
        <v>16</v>
      </c>
      <c r="F1187" t="s">
        <v>154</v>
      </c>
      <c r="G1187">
        <v>0</v>
      </c>
      <c r="H1187">
        <v>0</v>
      </c>
    </row>
    <row r="1188" spans="1:8" x14ac:dyDescent="0.3">
      <c r="A1188" t="s">
        <v>239</v>
      </c>
      <c r="B1188" t="s">
        <v>17</v>
      </c>
      <c r="C1188" t="s">
        <v>8</v>
      </c>
      <c r="D1188" t="s">
        <v>15</v>
      </c>
      <c r="E1188" t="s">
        <v>16</v>
      </c>
      <c r="F1188" t="s">
        <v>178</v>
      </c>
      <c r="G1188">
        <v>3628</v>
      </c>
      <c r="H1188">
        <v>0</v>
      </c>
    </row>
    <row r="1189" spans="1:8" x14ac:dyDescent="0.3">
      <c r="A1189" t="s">
        <v>240</v>
      </c>
      <c r="B1189" t="s">
        <v>17</v>
      </c>
      <c r="C1189" t="s">
        <v>8</v>
      </c>
      <c r="D1189" t="s">
        <v>15</v>
      </c>
      <c r="E1189" t="s">
        <v>16</v>
      </c>
      <c r="F1189" t="s">
        <v>82</v>
      </c>
      <c r="G1189">
        <v>0</v>
      </c>
      <c r="H1189">
        <v>50</v>
      </c>
    </row>
    <row r="1190" spans="1:8" x14ac:dyDescent="0.3">
      <c r="A1190" t="s">
        <v>240</v>
      </c>
      <c r="B1190" t="s">
        <v>17</v>
      </c>
      <c r="C1190" t="s">
        <v>8</v>
      </c>
      <c r="D1190" t="s">
        <v>15</v>
      </c>
      <c r="E1190" t="s">
        <v>16</v>
      </c>
      <c r="F1190" t="s">
        <v>106</v>
      </c>
      <c r="G1190">
        <v>0</v>
      </c>
      <c r="H1190">
        <v>25</v>
      </c>
    </row>
    <row r="1191" spans="1:8" x14ac:dyDescent="0.3">
      <c r="A1191" t="s">
        <v>240</v>
      </c>
      <c r="B1191" t="s">
        <v>17</v>
      </c>
      <c r="C1191" t="s">
        <v>8</v>
      </c>
      <c r="D1191" t="s">
        <v>15</v>
      </c>
      <c r="E1191" t="s">
        <v>16</v>
      </c>
      <c r="F1191" t="s">
        <v>130</v>
      </c>
      <c r="G1191">
        <v>2743</v>
      </c>
      <c r="H1191">
        <v>25</v>
      </c>
    </row>
    <row r="1192" spans="1:8" x14ac:dyDescent="0.3">
      <c r="A1192" t="s">
        <v>240</v>
      </c>
      <c r="B1192" t="s">
        <v>17</v>
      </c>
      <c r="C1192" t="s">
        <v>8</v>
      </c>
      <c r="D1192" t="s">
        <v>15</v>
      </c>
      <c r="E1192" t="s">
        <v>16</v>
      </c>
      <c r="F1192" t="s">
        <v>154</v>
      </c>
      <c r="G1192">
        <v>1423</v>
      </c>
      <c r="H1192">
        <v>0</v>
      </c>
    </row>
    <row r="1193" spans="1:8" x14ac:dyDescent="0.3">
      <c r="A1193" t="s">
        <v>240</v>
      </c>
      <c r="B1193" t="s">
        <v>17</v>
      </c>
      <c r="C1193" t="s">
        <v>8</v>
      </c>
      <c r="D1193" t="s">
        <v>15</v>
      </c>
      <c r="E1193" t="s">
        <v>16</v>
      </c>
      <c r="F1193" t="s">
        <v>178</v>
      </c>
      <c r="G1193">
        <v>765</v>
      </c>
      <c r="H1193">
        <v>50</v>
      </c>
    </row>
    <row r="1194" spans="1:8" x14ac:dyDescent="0.3">
      <c r="A1194" t="s">
        <v>241</v>
      </c>
      <c r="B1194" t="s">
        <v>17</v>
      </c>
      <c r="C1194" t="s">
        <v>8</v>
      </c>
      <c r="D1194" t="s">
        <v>15</v>
      </c>
      <c r="E1194" t="s">
        <v>16</v>
      </c>
      <c r="F1194" t="s">
        <v>82</v>
      </c>
      <c r="G1194">
        <v>0</v>
      </c>
      <c r="H1194">
        <v>0</v>
      </c>
    </row>
    <row r="1195" spans="1:8" x14ac:dyDescent="0.3">
      <c r="A1195" t="s">
        <v>241</v>
      </c>
      <c r="B1195" t="s">
        <v>17</v>
      </c>
      <c r="C1195" t="s">
        <v>8</v>
      </c>
      <c r="D1195" t="s">
        <v>15</v>
      </c>
      <c r="E1195" t="s">
        <v>16</v>
      </c>
      <c r="F1195" t="s">
        <v>106</v>
      </c>
      <c r="G1195">
        <v>1423</v>
      </c>
      <c r="H1195">
        <v>50</v>
      </c>
    </row>
    <row r="1196" spans="1:8" x14ac:dyDescent="0.3">
      <c r="A1196" t="s">
        <v>241</v>
      </c>
      <c r="B1196" t="s">
        <v>17</v>
      </c>
      <c r="C1196" t="s">
        <v>8</v>
      </c>
      <c r="D1196" t="s">
        <v>15</v>
      </c>
      <c r="E1196" t="s">
        <v>16</v>
      </c>
      <c r="F1196" t="s">
        <v>130</v>
      </c>
      <c r="G1196">
        <v>2345</v>
      </c>
      <c r="H1196">
        <v>25</v>
      </c>
    </row>
    <row r="1197" spans="1:8" x14ac:dyDescent="0.3">
      <c r="A1197" t="s">
        <v>241</v>
      </c>
      <c r="B1197" t="s">
        <v>17</v>
      </c>
      <c r="C1197" t="s">
        <v>8</v>
      </c>
      <c r="D1197" t="s">
        <v>15</v>
      </c>
      <c r="E1197" t="s">
        <v>16</v>
      </c>
      <c r="F1197" t="s">
        <v>154</v>
      </c>
      <c r="G1197">
        <v>765</v>
      </c>
      <c r="H1197">
        <v>0</v>
      </c>
    </row>
    <row r="1198" spans="1:8" x14ac:dyDescent="0.3">
      <c r="A1198" t="s">
        <v>241</v>
      </c>
      <c r="B1198" t="s">
        <v>17</v>
      </c>
      <c r="C1198" t="s">
        <v>8</v>
      </c>
      <c r="D1198" t="s">
        <v>15</v>
      </c>
      <c r="E1198" t="s">
        <v>16</v>
      </c>
      <c r="F1198" t="s">
        <v>178</v>
      </c>
      <c r="G1198">
        <v>0</v>
      </c>
      <c r="H1198">
        <v>25</v>
      </c>
    </row>
    <row r="1199" spans="1:8" x14ac:dyDescent="0.3">
      <c r="A1199" t="s">
        <v>242</v>
      </c>
      <c r="B1199" t="s">
        <v>17</v>
      </c>
      <c r="C1199" t="s">
        <v>8</v>
      </c>
      <c r="D1199" t="s">
        <v>15</v>
      </c>
      <c r="E1199" t="s">
        <v>16</v>
      </c>
      <c r="F1199" t="s">
        <v>82</v>
      </c>
      <c r="G1199">
        <v>765</v>
      </c>
      <c r="H1199">
        <v>0</v>
      </c>
    </row>
    <row r="1200" spans="1:8" x14ac:dyDescent="0.3">
      <c r="A1200" t="s">
        <v>242</v>
      </c>
      <c r="B1200" t="s">
        <v>17</v>
      </c>
      <c r="C1200" t="s">
        <v>8</v>
      </c>
      <c r="D1200" t="s">
        <v>15</v>
      </c>
      <c r="E1200" t="s">
        <v>16</v>
      </c>
      <c r="F1200" t="s">
        <v>106</v>
      </c>
      <c r="G1200">
        <v>3628</v>
      </c>
      <c r="H1200">
        <v>50</v>
      </c>
    </row>
    <row r="1201" spans="1:8" x14ac:dyDescent="0.3">
      <c r="A1201" t="s">
        <v>242</v>
      </c>
      <c r="B1201" t="s">
        <v>17</v>
      </c>
      <c r="C1201" t="s">
        <v>8</v>
      </c>
      <c r="D1201" t="s">
        <v>15</v>
      </c>
      <c r="E1201" t="s">
        <v>16</v>
      </c>
      <c r="F1201" t="s">
        <v>130</v>
      </c>
      <c r="G1201">
        <v>4924</v>
      </c>
      <c r="H1201">
        <v>50</v>
      </c>
    </row>
    <row r="1202" spans="1:8" x14ac:dyDescent="0.3">
      <c r="A1202" t="s">
        <v>242</v>
      </c>
      <c r="B1202" t="s">
        <v>17</v>
      </c>
      <c r="C1202" t="s">
        <v>8</v>
      </c>
      <c r="D1202" t="s">
        <v>15</v>
      </c>
      <c r="E1202" t="s">
        <v>16</v>
      </c>
      <c r="F1202" t="s">
        <v>154</v>
      </c>
      <c r="G1202">
        <v>1423</v>
      </c>
      <c r="H1202">
        <v>0</v>
      </c>
    </row>
    <row r="1203" spans="1:8" x14ac:dyDescent="0.3">
      <c r="A1203" t="s">
        <v>242</v>
      </c>
      <c r="B1203" t="s">
        <v>17</v>
      </c>
      <c r="C1203" t="s">
        <v>8</v>
      </c>
      <c r="D1203" t="s">
        <v>15</v>
      </c>
      <c r="E1203" t="s">
        <v>16</v>
      </c>
      <c r="F1203" t="s">
        <v>178</v>
      </c>
      <c r="G1203">
        <v>1423</v>
      </c>
      <c r="H120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F9" sqref="F9"/>
    </sheetView>
  </sheetViews>
  <sheetFormatPr defaultRowHeight="14.4" x14ac:dyDescent="0.3"/>
  <cols>
    <col min="1" max="1" width="16" bestFit="1" customWidth="1"/>
    <col min="2" max="2" width="19.5546875" bestFit="1" customWidth="1"/>
    <col min="3" max="3" width="18.5546875" style="10" bestFit="1" customWidth="1"/>
    <col min="4" max="5" width="6" customWidth="1"/>
    <col min="6" max="6" width="22" customWidth="1"/>
    <col min="7" max="8" width="6" customWidth="1"/>
    <col min="11" max="11" width="11.109375" customWidth="1"/>
  </cols>
  <sheetData>
    <row r="1" spans="1:12" x14ac:dyDescent="0.3">
      <c r="A1" s="7" t="s">
        <v>2</v>
      </c>
      <c r="B1" t="s">
        <v>207</v>
      </c>
      <c r="F1" s="12">
        <f ca="1">TODAY()</f>
        <v>44754</v>
      </c>
    </row>
    <row r="2" spans="1:12" x14ac:dyDescent="0.3">
      <c r="I2" t="s">
        <v>192</v>
      </c>
    </row>
    <row r="3" spans="1:12" x14ac:dyDescent="0.3">
      <c r="A3" s="7" t="s">
        <v>181</v>
      </c>
      <c r="B3" t="s">
        <v>225</v>
      </c>
      <c r="C3" s="10" t="s">
        <v>223</v>
      </c>
      <c r="J3" t="s">
        <v>188</v>
      </c>
      <c r="K3" t="s">
        <v>189</v>
      </c>
      <c r="L3" t="s">
        <v>191</v>
      </c>
    </row>
    <row r="4" spans="1:12" x14ac:dyDescent="0.3">
      <c r="A4" s="8" t="s">
        <v>60</v>
      </c>
      <c r="B4" s="2">
        <v>26247</v>
      </c>
      <c r="C4" s="10">
        <v>1.585592355906795</v>
      </c>
      <c r="I4" t="s">
        <v>183</v>
      </c>
      <c r="J4" t="str">
        <f>$A$4</f>
        <v>Denis Leung</v>
      </c>
      <c r="K4" s="11">
        <f>$B$4</f>
        <v>26247</v>
      </c>
      <c r="L4" s="10">
        <f>MAX(C4:C27)</f>
        <v>1.585592355906795</v>
      </c>
    </row>
    <row r="5" spans="1:12" x14ac:dyDescent="0.3">
      <c r="A5" s="8" t="s">
        <v>45</v>
      </c>
      <c r="B5" s="2">
        <v>21671</v>
      </c>
      <c r="C5" s="10">
        <v>1.1735754097745872</v>
      </c>
      <c r="I5" t="s">
        <v>184</v>
      </c>
      <c r="J5" t="str">
        <f>$A$5</f>
        <v>Tina Richardson</v>
      </c>
      <c r="K5" s="11">
        <f>$B$5</f>
        <v>21671</v>
      </c>
      <c r="L5" s="10">
        <f>LARGE(C4:C27,2)</f>
        <v>1.1735754097745872</v>
      </c>
    </row>
    <row r="6" spans="1:12" x14ac:dyDescent="0.3">
      <c r="A6" s="8" t="s">
        <v>56</v>
      </c>
      <c r="B6" s="2">
        <v>18509</v>
      </c>
      <c r="C6" s="10">
        <v>1.1329292884776825</v>
      </c>
      <c r="I6" t="s">
        <v>185</v>
      </c>
      <c r="J6" t="str">
        <f>$A$6</f>
        <v>Jane Boyle</v>
      </c>
      <c r="K6" s="11">
        <f>$B$6</f>
        <v>18509</v>
      </c>
      <c r="L6" s="10">
        <f>LARGE(C4:C27,3)</f>
        <v>1.1329292884776825</v>
      </c>
    </row>
    <row r="7" spans="1:12" x14ac:dyDescent="0.3">
      <c r="A7" s="8" t="s">
        <v>29</v>
      </c>
      <c r="B7" s="2">
        <v>19265</v>
      </c>
      <c r="C7" s="10">
        <v>1.1117083694357235</v>
      </c>
      <c r="I7" t="s">
        <v>186</v>
      </c>
      <c r="J7" t="str">
        <f>$A$7</f>
        <v>Peter Rossi</v>
      </c>
      <c r="K7" s="11">
        <f>$B$7</f>
        <v>19265</v>
      </c>
      <c r="L7" s="10">
        <f>LARGE(C4:C27,4)</f>
        <v>1.1117083694357235</v>
      </c>
    </row>
    <row r="8" spans="1:12" x14ac:dyDescent="0.3">
      <c r="A8" s="8" t="s">
        <v>27</v>
      </c>
      <c r="B8" s="2">
        <v>17467</v>
      </c>
      <c r="C8" s="10">
        <v>1.1074078465111294</v>
      </c>
      <c r="I8" t="s">
        <v>187</v>
      </c>
      <c r="J8" t="str">
        <f>$A$8</f>
        <v>Drew McCarthy</v>
      </c>
      <c r="K8" s="11">
        <f>$B$8</f>
        <v>17467</v>
      </c>
      <c r="L8" s="10">
        <f>LARGE(C4:C27,5)</f>
        <v>1.1074078465111294</v>
      </c>
    </row>
    <row r="9" spans="1:12" x14ac:dyDescent="0.3">
      <c r="A9" s="8" t="s">
        <v>63</v>
      </c>
      <c r="B9" s="2">
        <v>20234</v>
      </c>
      <c r="C9" s="10">
        <v>1.0896784818388714</v>
      </c>
      <c r="L9" s="10"/>
    </row>
    <row r="10" spans="1:12" x14ac:dyDescent="0.3">
      <c r="A10" s="8" t="s">
        <v>52</v>
      </c>
      <c r="B10" s="2">
        <v>20587</v>
      </c>
      <c r="C10" s="10">
        <v>1.0393780493423106</v>
      </c>
    </row>
    <row r="11" spans="1:12" x14ac:dyDescent="0.3">
      <c r="A11" s="8" t="s">
        <v>40</v>
      </c>
      <c r="B11" s="2">
        <v>17867</v>
      </c>
      <c r="C11" s="10">
        <v>0.99928969725442818</v>
      </c>
    </row>
    <row r="12" spans="1:12" x14ac:dyDescent="0.3">
      <c r="A12" s="8" t="s">
        <v>13</v>
      </c>
      <c r="B12" s="2">
        <v>18165</v>
      </c>
      <c r="C12" s="10">
        <v>0.98149279569969439</v>
      </c>
    </row>
    <row r="13" spans="1:12" x14ac:dyDescent="0.3">
      <c r="A13" s="8" t="s">
        <v>14</v>
      </c>
      <c r="B13" s="2">
        <v>15776</v>
      </c>
      <c r="C13" s="10">
        <v>0.95163540468557983</v>
      </c>
    </row>
    <row r="14" spans="1:12" x14ac:dyDescent="0.3">
      <c r="A14" s="8" t="s">
        <v>34</v>
      </c>
      <c r="B14" s="2">
        <v>15981</v>
      </c>
      <c r="C14" s="10">
        <v>0.94694885122234218</v>
      </c>
    </row>
    <row r="15" spans="1:12" x14ac:dyDescent="0.3">
      <c r="A15" s="8" t="s">
        <v>19</v>
      </c>
      <c r="B15" s="2">
        <v>19117</v>
      </c>
      <c r="C15" s="10">
        <v>0.91211880589587446</v>
      </c>
    </row>
    <row r="16" spans="1:12" x14ac:dyDescent="0.3">
      <c r="A16" s="8" t="s">
        <v>50</v>
      </c>
      <c r="B16" s="2">
        <v>16101</v>
      </c>
      <c r="C16" s="10">
        <v>0.89812668545178109</v>
      </c>
    </row>
    <row r="17" spans="1:3" x14ac:dyDescent="0.3">
      <c r="A17" s="8" t="s">
        <v>65</v>
      </c>
      <c r="B17" s="2">
        <v>15459</v>
      </c>
      <c r="C17" s="10">
        <v>0.89732860589735686</v>
      </c>
    </row>
    <row r="18" spans="1:3" x14ac:dyDescent="0.3">
      <c r="A18" s="8" t="s">
        <v>38</v>
      </c>
      <c r="B18" s="2">
        <v>15063</v>
      </c>
      <c r="C18" s="10">
        <v>0.88217763114837267</v>
      </c>
    </row>
    <row r="19" spans="1:3" x14ac:dyDescent="0.3">
      <c r="A19" s="8" t="s">
        <v>17</v>
      </c>
      <c r="B19" s="2">
        <v>13949</v>
      </c>
      <c r="C19" s="10">
        <v>0.83463985774802507</v>
      </c>
    </row>
    <row r="20" spans="1:3" x14ac:dyDescent="0.3">
      <c r="A20" s="8" t="s">
        <v>47</v>
      </c>
      <c r="B20" s="2">
        <v>14125</v>
      </c>
      <c r="C20" s="10">
        <v>0.74729321140329752</v>
      </c>
    </row>
    <row r="21" spans="1:3" x14ac:dyDescent="0.3">
      <c r="A21" s="8" t="s">
        <v>11</v>
      </c>
      <c r="B21" s="2">
        <v>13354</v>
      </c>
      <c r="C21" s="10">
        <v>0.73293245429737486</v>
      </c>
    </row>
    <row r="22" spans="1:3" x14ac:dyDescent="0.3">
      <c r="A22" s="8" t="s">
        <v>25</v>
      </c>
      <c r="B22" s="2">
        <v>11987</v>
      </c>
      <c r="C22" s="10">
        <v>0.70539959942812425</v>
      </c>
    </row>
    <row r="23" spans="1:3" x14ac:dyDescent="0.3">
      <c r="A23" s="8" t="s">
        <v>32</v>
      </c>
      <c r="B23" s="2">
        <v>13449</v>
      </c>
      <c r="C23" s="10">
        <v>0.68122753159110994</v>
      </c>
    </row>
    <row r="24" spans="1:3" x14ac:dyDescent="0.3">
      <c r="A24" s="8" t="s">
        <v>58</v>
      </c>
      <c r="B24" s="2">
        <v>11421</v>
      </c>
      <c r="C24" s="10">
        <v>0.66538863421132266</v>
      </c>
    </row>
    <row r="25" spans="1:3" x14ac:dyDescent="0.3">
      <c r="A25" s="8" t="s">
        <v>7</v>
      </c>
      <c r="B25" s="2">
        <v>11656</v>
      </c>
      <c r="C25" s="10">
        <v>0.63973795771231112</v>
      </c>
    </row>
    <row r="26" spans="1:3" x14ac:dyDescent="0.3">
      <c r="A26" s="8" t="s">
        <v>42</v>
      </c>
      <c r="B26" s="2">
        <v>9981</v>
      </c>
      <c r="C26" s="10">
        <v>0.56937297095633088</v>
      </c>
    </row>
    <row r="27" spans="1:3" x14ac:dyDescent="0.3">
      <c r="A27" s="8" t="s">
        <v>21</v>
      </c>
      <c r="B27" s="2">
        <v>9063</v>
      </c>
      <c r="C27" s="10">
        <v>0.52415566434258021</v>
      </c>
    </row>
    <row r="28" spans="1:3" x14ac:dyDescent="0.3">
      <c r="A28" s="8" t="s">
        <v>182</v>
      </c>
      <c r="B28" s="2">
        <v>386494</v>
      </c>
      <c r="C28" s="10">
        <v>0.90590413965006822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8"/>
  <sheetViews>
    <sheetView zoomScaleNormal="100" workbookViewId="0">
      <selection activeCell="I13" sqref="I13"/>
    </sheetView>
  </sheetViews>
  <sheetFormatPr defaultRowHeight="14.4" x14ac:dyDescent="0.3"/>
  <cols>
    <col min="1" max="1" width="14.6640625" bestFit="1" customWidth="1"/>
    <col min="2" max="3" width="8.88671875" bestFit="1" customWidth="1"/>
    <col min="4" max="4" width="9.109375" customWidth="1"/>
    <col min="5" max="5" width="10.109375" bestFit="1" customWidth="1"/>
    <col min="6" max="6" width="10.88671875" bestFit="1" customWidth="1"/>
    <col min="7" max="7" width="10" bestFit="1" customWidth="1"/>
    <col min="8" max="8" width="10.33203125" bestFit="1" customWidth="1"/>
    <col min="9" max="9" width="28" bestFit="1" customWidth="1"/>
  </cols>
  <sheetData>
    <row r="3" spans="1:8" x14ac:dyDescent="0.3">
      <c r="A3" s="7" t="s">
        <v>181</v>
      </c>
      <c r="B3" t="s">
        <v>216</v>
      </c>
      <c r="C3" t="s">
        <v>217</v>
      </c>
      <c r="D3" t="s">
        <v>218</v>
      </c>
      <c r="E3" t="s">
        <v>219</v>
      </c>
      <c r="F3" t="s">
        <v>220</v>
      </c>
      <c r="G3" t="s">
        <v>221</v>
      </c>
      <c r="H3" t="s">
        <v>222</v>
      </c>
    </row>
    <row r="4" spans="1:8" x14ac:dyDescent="0.3">
      <c r="A4" s="8" t="s">
        <v>50</v>
      </c>
      <c r="B4" s="13">
        <v>6743</v>
      </c>
      <c r="C4" s="13">
        <v>4679</v>
      </c>
      <c r="D4" s="13">
        <v>4679</v>
      </c>
      <c r="E4" s="13">
        <v>7398</v>
      </c>
      <c r="F4" s="13">
        <v>1523</v>
      </c>
      <c r="G4" s="13">
        <v>542</v>
      </c>
      <c r="H4" s="13">
        <v>0</v>
      </c>
    </row>
    <row r="5" spans="1:8" x14ac:dyDescent="0.3">
      <c r="A5" s="8" t="s">
        <v>45</v>
      </c>
      <c r="B5" s="13">
        <v>7143</v>
      </c>
      <c r="C5" s="13">
        <v>5987</v>
      </c>
      <c r="D5" s="13">
        <v>8541</v>
      </c>
      <c r="E5" s="13">
        <v>6832</v>
      </c>
      <c r="F5" s="13">
        <v>2175</v>
      </c>
      <c r="G5" s="13">
        <v>317</v>
      </c>
      <c r="H5" s="13">
        <v>0</v>
      </c>
    </row>
    <row r="6" spans="1:8" x14ac:dyDescent="0.3">
      <c r="A6" s="8" t="s">
        <v>65</v>
      </c>
      <c r="B6" s="13">
        <v>3459</v>
      </c>
      <c r="C6" s="13">
        <v>8541</v>
      </c>
      <c r="D6" s="13">
        <v>3459</v>
      </c>
      <c r="E6" s="13">
        <v>6832</v>
      </c>
      <c r="F6" s="13">
        <v>2915</v>
      </c>
      <c r="G6" s="13">
        <v>875</v>
      </c>
      <c r="H6" s="13">
        <v>235</v>
      </c>
    </row>
    <row r="7" spans="1:8" x14ac:dyDescent="0.3">
      <c r="A7" s="8" t="s">
        <v>34</v>
      </c>
      <c r="B7" s="13">
        <v>8541</v>
      </c>
      <c r="C7" s="13">
        <v>3981</v>
      </c>
      <c r="D7" s="13">
        <v>3459</v>
      </c>
      <c r="E7" s="13">
        <v>7398</v>
      </c>
      <c r="F7" s="13">
        <v>3171</v>
      </c>
      <c r="G7" s="13">
        <v>317</v>
      </c>
      <c r="H7" s="13">
        <v>421</v>
      </c>
    </row>
    <row r="8" spans="1:8" x14ac:dyDescent="0.3">
      <c r="A8" s="8" t="s">
        <v>14</v>
      </c>
      <c r="B8" s="13">
        <v>4679</v>
      </c>
      <c r="C8" s="13">
        <v>5963</v>
      </c>
      <c r="D8" s="13">
        <v>5134</v>
      </c>
      <c r="E8" s="13">
        <v>5769</v>
      </c>
      <c r="F8" s="13">
        <v>2175</v>
      </c>
      <c r="G8" s="13">
        <v>875</v>
      </c>
      <c r="H8" s="13">
        <v>143</v>
      </c>
    </row>
    <row r="9" spans="1:8" x14ac:dyDescent="0.3">
      <c r="A9" s="8" t="s">
        <v>63</v>
      </c>
      <c r="B9" s="13">
        <v>7143</v>
      </c>
      <c r="C9" s="13">
        <v>6348</v>
      </c>
      <c r="D9" s="13">
        <v>6743</v>
      </c>
      <c r="E9" s="13">
        <v>6382</v>
      </c>
      <c r="F9" s="13">
        <v>2915</v>
      </c>
      <c r="G9" s="13">
        <v>542</v>
      </c>
      <c r="H9" s="13">
        <v>0</v>
      </c>
    </row>
    <row r="10" spans="1:8" x14ac:dyDescent="0.3">
      <c r="A10" s="8" t="s">
        <v>29</v>
      </c>
      <c r="B10" s="13">
        <v>8541</v>
      </c>
      <c r="C10" s="13">
        <v>3981</v>
      </c>
      <c r="D10" s="13">
        <v>6743</v>
      </c>
      <c r="E10" s="13">
        <v>4287</v>
      </c>
      <c r="F10" s="13">
        <v>2641</v>
      </c>
      <c r="G10" s="13">
        <v>875</v>
      </c>
      <c r="H10" s="13">
        <v>421</v>
      </c>
    </row>
    <row r="11" spans="1:8" x14ac:dyDescent="0.3">
      <c r="A11" s="8" t="s">
        <v>58</v>
      </c>
      <c r="B11" s="13">
        <v>3459</v>
      </c>
      <c r="C11" s="13">
        <v>3981</v>
      </c>
      <c r="D11" s="13">
        <v>3981</v>
      </c>
      <c r="E11" s="13">
        <v>5769</v>
      </c>
      <c r="F11" s="13">
        <v>1523</v>
      </c>
      <c r="G11" s="13">
        <v>521</v>
      </c>
      <c r="H11" s="13">
        <v>321</v>
      </c>
    </row>
    <row r="12" spans="1:8" x14ac:dyDescent="0.3">
      <c r="A12" s="8" t="s">
        <v>19</v>
      </c>
      <c r="B12" s="13">
        <v>5987</v>
      </c>
      <c r="C12" s="13">
        <v>7143</v>
      </c>
      <c r="D12" s="13">
        <v>5987</v>
      </c>
      <c r="E12" s="13">
        <v>6832</v>
      </c>
      <c r="F12" s="13">
        <v>3171</v>
      </c>
      <c r="G12" s="13">
        <v>1236</v>
      </c>
      <c r="H12" s="13">
        <v>673</v>
      </c>
    </row>
    <row r="13" spans="1:8" x14ac:dyDescent="0.3">
      <c r="A13" s="8" t="s">
        <v>11</v>
      </c>
      <c r="B13" s="13">
        <v>3459</v>
      </c>
      <c r="C13" s="13">
        <v>5914</v>
      </c>
      <c r="D13" s="13">
        <v>3981</v>
      </c>
      <c r="E13" s="13">
        <v>4287</v>
      </c>
      <c r="F13" s="13">
        <v>3171</v>
      </c>
      <c r="G13" s="13">
        <v>542</v>
      </c>
      <c r="H13" s="13">
        <v>0</v>
      </c>
    </row>
    <row r="14" spans="1:8" x14ac:dyDescent="0.3">
      <c r="A14" s="8" t="s">
        <v>47</v>
      </c>
      <c r="B14" s="13">
        <v>3459</v>
      </c>
      <c r="C14" s="13">
        <v>4679</v>
      </c>
      <c r="D14" s="13">
        <v>5987</v>
      </c>
      <c r="E14" s="13">
        <v>4287</v>
      </c>
      <c r="F14" s="13">
        <v>2915</v>
      </c>
      <c r="G14" s="13">
        <v>673</v>
      </c>
      <c r="H14" s="13">
        <v>412</v>
      </c>
    </row>
    <row r="15" spans="1:8" x14ac:dyDescent="0.3">
      <c r="A15" s="8" t="s">
        <v>7</v>
      </c>
      <c r="B15" s="13">
        <v>2541</v>
      </c>
      <c r="C15" s="13">
        <v>3981</v>
      </c>
      <c r="D15" s="13">
        <v>5134</v>
      </c>
      <c r="E15" s="13">
        <v>6382</v>
      </c>
      <c r="F15" s="13">
        <v>2641</v>
      </c>
      <c r="G15" s="13">
        <v>317</v>
      </c>
      <c r="H15" s="13">
        <v>321</v>
      </c>
    </row>
    <row r="16" spans="1:8" x14ac:dyDescent="0.3">
      <c r="A16" s="8" t="s">
        <v>25</v>
      </c>
      <c r="B16" s="13">
        <v>5987</v>
      </c>
      <c r="C16" s="13">
        <v>2541</v>
      </c>
      <c r="D16" s="13">
        <v>3459</v>
      </c>
      <c r="E16" s="13">
        <v>6382</v>
      </c>
      <c r="F16" s="13">
        <v>2915</v>
      </c>
      <c r="G16" s="13">
        <v>941</v>
      </c>
      <c r="H16" s="13">
        <v>235</v>
      </c>
    </row>
    <row r="17" spans="1:8" x14ac:dyDescent="0.3">
      <c r="A17" s="8" t="s">
        <v>42</v>
      </c>
      <c r="B17" s="13">
        <v>3981</v>
      </c>
      <c r="C17" s="13">
        <v>2541</v>
      </c>
      <c r="D17" s="13">
        <v>3459</v>
      </c>
      <c r="E17" s="13">
        <v>5769</v>
      </c>
      <c r="F17" s="13">
        <v>1523</v>
      </c>
      <c r="G17" s="13">
        <v>317</v>
      </c>
      <c r="H17" s="13">
        <v>321</v>
      </c>
    </row>
    <row r="18" spans="1:8" x14ac:dyDescent="0.3">
      <c r="A18" s="8" t="s">
        <v>21</v>
      </c>
      <c r="B18" s="13">
        <v>2541</v>
      </c>
      <c r="C18" s="13">
        <v>3981</v>
      </c>
      <c r="D18" s="13">
        <v>2541</v>
      </c>
      <c r="E18" s="13">
        <v>7398</v>
      </c>
      <c r="F18" s="13">
        <v>2641</v>
      </c>
      <c r="G18" s="13">
        <v>753</v>
      </c>
      <c r="H18" s="13">
        <v>0</v>
      </c>
    </row>
    <row r="19" spans="1:8" x14ac:dyDescent="0.3">
      <c r="A19" s="8" t="s">
        <v>56</v>
      </c>
      <c r="B19" s="13">
        <v>3981</v>
      </c>
      <c r="C19" s="13">
        <v>8541</v>
      </c>
      <c r="D19" s="13">
        <v>5987</v>
      </c>
      <c r="E19" s="13">
        <v>4287</v>
      </c>
      <c r="F19" s="13">
        <v>2175</v>
      </c>
      <c r="G19" s="13">
        <v>317</v>
      </c>
      <c r="H19" s="13">
        <v>143</v>
      </c>
    </row>
    <row r="20" spans="1:8" x14ac:dyDescent="0.3">
      <c r="A20" s="8" t="s">
        <v>40</v>
      </c>
      <c r="B20" s="13">
        <v>6743</v>
      </c>
      <c r="C20" s="13">
        <v>3981</v>
      </c>
      <c r="D20" s="13">
        <v>7143</v>
      </c>
      <c r="E20" s="13">
        <v>4287</v>
      </c>
      <c r="F20" s="13">
        <v>2641</v>
      </c>
      <c r="G20" s="13">
        <v>875</v>
      </c>
      <c r="H20" s="13">
        <v>423</v>
      </c>
    </row>
    <row r="21" spans="1:8" x14ac:dyDescent="0.3">
      <c r="A21" s="8" t="s">
        <v>27</v>
      </c>
      <c r="B21" s="13">
        <v>3981</v>
      </c>
      <c r="C21" s="13">
        <v>6743</v>
      </c>
      <c r="D21" s="13">
        <v>6743</v>
      </c>
      <c r="E21" s="13">
        <v>5769</v>
      </c>
      <c r="F21" s="13">
        <v>1523</v>
      </c>
      <c r="G21" s="13">
        <v>542</v>
      </c>
      <c r="H21" s="13">
        <v>143</v>
      </c>
    </row>
    <row r="22" spans="1:8" x14ac:dyDescent="0.3">
      <c r="A22" s="8" t="s">
        <v>60</v>
      </c>
      <c r="B22" s="13">
        <v>8541</v>
      </c>
      <c r="C22" s="13">
        <v>8541</v>
      </c>
      <c r="D22" s="13">
        <v>9165</v>
      </c>
      <c r="E22" s="13">
        <v>4287</v>
      </c>
      <c r="F22" s="13">
        <v>2175</v>
      </c>
      <c r="G22" s="13">
        <v>317</v>
      </c>
      <c r="H22" s="13">
        <v>321</v>
      </c>
    </row>
    <row r="23" spans="1:8" x14ac:dyDescent="0.3">
      <c r="A23" s="8" t="s">
        <v>38</v>
      </c>
      <c r="B23" s="13">
        <v>2541</v>
      </c>
      <c r="C23" s="13">
        <v>3981</v>
      </c>
      <c r="D23" s="13">
        <v>8541</v>
      </c>
      <c r="E23" s="13">
        <v>6832</v>
      </c>
      <c r="F23" s="13">
        <v>3111</v>
      </c>
      <c r="G23" s="13">
        <v>532</v>
      </c>
      <c r="H23" s="13">
        <v>143</v>
      </c>
    </row>
    <row r="24" spans="1:8" x14ac:dyDescent="0.3">
      <c r="A24" s="8" t="s">
        <v>17</v>
      </c>
      <c r="B24" s="13">
        <v>3981</v>
      </c>
      <c r="C24" s="13">
        <v>5987</v>
      </c>
      <c r="D24" s="13">
        <v>3981</v>
      </c>
      <c r="E24" s="13">
        <v>7398</v>
      </c>
      <c r="F24" s="13">
        <v>1523</v>
      </c>
      <c r="G24" s="13">
        <v>542</v>
      </c>
      <c r="H24" s="13">
        <v>0</v>
      </c>
    </row>
    <row r="25" spans="1:8" x14ac:dyDescent="0.3">
      <c r="A25" s="8" t="s">
        <v>52</v>
      </c>
      <c r="B25" s="13">
        <v>6743</v>
      </c>
      <c r="C25" s="13">
        <v>4679</v>
      </c>
      <c r="D25" s="13">
        <v>9165</v>
      </c>
      <c r="E25" s="13">
        <v>6382</v>
      </c>
      <c r="F25" s="13">
        <v>2641</v>
      </c>
      <c r="G25" s="13">
        <v>421</v>
      </c>
      <c r="H25" s="13">
        <v>235</v>
      </c>
    </row>
    <row r="26" spans="1:8" x14ac:dyDescent="0.3">
      <c r="A26" s="8" t="s">
        <v>32</v>
      </c>
      <c r="B26" s="13">
        <v>3981</v>
      </c>
      <c r="C26" s="13">
        <v>5487</v>
      </c>
      <c r="D26" s="13">
        <v>3981</v>
      </c>
      <c r="E26" s="13">
        <v>7398</v>
      </c>
      <c r="F26" s="13">
        <v>3171</v>
      </c>
      <c r="G26" s="13">
        <v>542</v>
      </c>
      <c r="H26" s="13">
        <v>0</v>
      </c>
    </row>
    <row r="27" spans="1:8" x14ac:dyDescent="0.3">
      <c r="A27" s="8" t="s">
        <v>13</v>
      </c>
      <c r="B27" s="13">
        <v>4679</v>
      </c>
      <c r="C27" s="13">
        <v>6743</v>
      </c>
      <c r="D27" s="13">
        <v>6743</v>
      </c>
      <c r="E27" s="13">
        <v>6832</v>
      </c>
      <c r="F27" s="13">
        <v>2175</v>
      </c>
      <c r="G27" s="13">
        <v>875</v>
      </c>
      <c r="H27" s="13">
        <v>321</v>
      </c>
    </row>
    <row r="28" spans="1:8" x14ac:dyDescent="0.3">
      <c r="A28" s="8" t="s">
        <v>182</v>
      </c>
      <c r="B28" s="13">
        <v>122834</v>
      </c>
      <c r="C28" s="13">
        <v>128924</v>
      </c>
      <c r="D28" s="13">
        <v>134736</v>
      </c>
      <c r="E28" s="13">
        <v>145476</v>
      </c>
      <c r="F28" s="13">
        <v>59150</v>
      </c>
      <c r="G28" s="13">
        <v>14606</v>
      </c>
      <c r="H28" s="13">
        <v>5232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D1" zoomScale="80" zoomScaleNormal="80" workbookViewId="0">
      <selection activeCell="K27" sqref="K27"/>
    </sheetView>
  </sheetViews>
  <sheetFormatPr defaultRowHeight="14.4" x14ac:dyDescent="0.3"/>
  <cols>
    <col min="1" max="1" width="18.5546875" customWidth="1"/>
    <col min="2" max="2" width="19.6640625" bestFit="1" customWidth="1"/>
    <col min="3" max="3" width="17.44140625" customWidth="1"/>
    <col min="4" max="6" width="19.21875" bestFit="1" customWidth="1"/>
    <col min="7" max="7" width="26.33203125" bestFit="1" customWidth="1"/>
    <col min="8" max="8" width="18.88671875" customWidth="1"/>
    <col min="9" max="9" width="18.5546875" customWidth="1"/>
    <col min="10" max="10" width="18.5546875" style="10" bestFit="1" customWidth="1"/>
    <col min="11" max="11" width="19.5546875" style="10" bestFit="1" customWidth="1"/>
    <col min="12" max="13" width="26.77734375" bestFit="1" customWidth="1"/>
  </cols>
  <sheetData>
    <row r="1" spans="1:12" x14ac:dyDescent="0.3">
      <c r="A1" s="7" t="s">
        <v>2</v>
      </c>
      <c r="B1" t="s">
        <v>207</v>
      </c>
    </row>
    <row r="3" spans="1:12" x14ac:dyDescent="0.3">
      <c r="A3" t="s">
        <v>209</v>
      </c>
      <c r="B3" t="s">
        <v>210</v>
      </c>
      <c r="C3" t="s">
        <v>211</v>
      </c>
      <c r="D3" t="s">
        <v>212</v>
      </c>
      <c r="E3" t="s">
        <v>213</v>
      </c>
      <c r="F3" t="s">
        <v>214</v>
      </c>
      <c r="G3" t="s">
        <v>215</v>
      </c>
      <c r="H3" t="s">
        <v>190</v>
      </c>
      <c r="I3" s="10" t="s">
        <v>223</v>
      </c>
      <c r="J3" s="10" t="s">
        <v>224</v>
      </c>
      <c r="K3" t="s">
        <v>225</v>
      </c>
      <c r="L3" t="s">
        <v>226</v>
      </c>
    </row>
    <row r="4" spans="1:12" x14ac:dyDescent="0.3">
      <c r="A4" s="9">
        <v>122834</v>
      </c>
      <c r="B4" s="9">
        <v>128924</v>
      </c>
      <c r="C4" s="9">
        <v>134736</v>
      </c>
      <c r="D4" s="9">
        <v>145476</v>
      </c>
      <c r="E4" s="9">
        <v>59150</v>
      </c>
      <c r="F4" s="9">
        <v>14606</v>
      </c>
      <c r="G4" s="9">
        <v>5232</v>
      </c>
      <c r="H4" s="9">
        <v>1706555.84</v>
      </c>
      <c r="I4" s="10">
        <v>0.90590413965006844</v>
      </c>
      <c r="J4" s="10">
        <v>0.51385836867781598</v>
      </c>
      <c r="K4" s="2">
        <v>386494</v>
      </c>
      <c r="L4" s="2">
        <v>219232</v>
      </c>
    </row>
    <row r="5" spans="1:12" x14ac:dyDescent="0.3">
      <c r="J5"/>
      <c r="K5"/>
    </row>
    <row r="6" spans="1:12" x14ac:dyDescent="0.3">
      <c r="J6"/>
      <c r="K6"/>
    </row>
    <row r="7" spans="1:12" x14ac:dyDescent="0.3">
      <c r="J7"/>
      <c r="K7"/>
    </row>
    <row r="8" spans="1:12" x14ac:dyDescent="0.3">
      <c r="J8"/>
      <c r="K8"/>
    </row>
    <row r="9" spans="1:12" x14ac:dyDescent="0.3">
      <c r="J9"/>
      <c r="K9"/>
    </row>
    <row r="10" spans="1:12" x14ac:dyDescent="0.3">
      <c r="J10"/>
      <c r="K10"/>
    </row>
    <row r="11" spans="1:12" x14ac:dyDescent="0.3">
      <c r="J11"/>
      <c r="K11"/>
    </row>
    <row r="12" spans="1:12" x14ac:dyDescent="0.3">
      <c r="J12"/>
      <c r="K12"/>
    </row>
    <row r="13" spans="1:12" x14ac:dyDescent="0.3">
      <c r="J13"/>
      <c r="K13"/>
    </row>
    <row r="14" spans="1:12" x14ac:dyDescent="0.3">
      <c r="J14"/>
      <c r="K14"/>
    </row>
    <row r="15" spans="1:12" x14ac:dyDescent="0.3">
      <c r="J15"/>
      <c r="K15"/>
    </row>
    <row r="16" spans="1:12" x14ac:dyDescent="0.3">
      <c r="J16"/>
      <c r="K16"/>
    </row>
    <row r="17" spans="10:11" x14ac:dyDescent="0.3">
      <c r="J17"/>
      <c r="K17"/>
    </row>
    <row r="18" spans="10:11" x14ac:dyDescent="0.3">
      <c r="J18"/>
      <c r="K18"/>
    </row>
    <row r="19" spans="10:11" x14ac:dyDescent="0.3">
      <c r="J19"/>
      <c r="K19"/>
    </row>
    <row r="20" spans="10:11" x14ac:dyDescent="0.3">
      <c r="J20"/>
      <c r="K20"/>
    </row>
    <row r="21" spans="10:11" x14ac:dyDescent="0.3">
      <c r="J21"/>
      <c r="K21"/>
    </row>
    <row r="22" spans="10:11" x14ac:dyDescent="0.3">
      <c r="J22"/>
      <c r="K22"/>
    </row>
    <row r="23" spans="10:11" x14ac:dyDescent="0.3">
      <c r="J23"/>
      <c r="K23"/>
    </row>
    <row r="24" spans="10:11" x14ac:dyDescent="0.3">
      <c r="J24"/>
      <c r="K24"/>
    </row>
    <row r="25" spans="10:11" x14ac:dyDescent="0.3">
      <c r="J25"/>
      <c r="K25"/>
    </row>
    <row r="26" spans="10:11" x14ac:dyDescent="0.3">
      <c r="J26"/>
      <c r="K26"/>
    </row>
    <row r="27" spans="10:11" x14ac:dyDescent="0.3">
      <c r="J27"/>
      <c r="K27"/>
    </row>
    <row r="28" spans="10:11" x14ac:dyDescent="0.3">
      <c r="J28"/>
      <c r="K2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K18" sqref="K18"/>
    </sheetView>
  </sheetViews>
  <sheetFormatPr defaultRowHeight="14.4" x14ac:dyDescent="0.3"/>
  <sheetData>
    <row r="1" spans="1:26" x14ac:dyDescent="0.3">
      <c r="A1" s="1" t="s">
        <v>0</v>
      </c>
    </row>
    <row r="2" spans="1:26" x14ac:dyDescent="0.3">
      <c r="A2" s="1"/>
    </row>
    <row r="3" spans="1:26" x14ac:dyDescent="0.3">
      <c r="A3" t="s">
        <v>1</v>
      </c>
      <c r="B3" t="s">
        <v>2</v>
      </c>
      <c r="C3" t="s">
        <v>3</v>
      </c>
      <c r="D3" t="s">
        <v>4</v>
      </c>
      <c r="E3" t="s">
        <v>194</v>
      </c>
      <c r="F3" t="s">
        <v>195</v>
      </c>
      <c r="G3" t="s">
        <v>196</v>
      </c>
      <c r="H3" t="s">
        <v>197</v>
      </c>
      <c r="I3" t="s">
        <v>198</v>
      </c>
      <c r="J3" t="s">
        <v>208</v>
      </c>
      <c r="K3" t="s">
        <v>199</v>
      </c>
      <c r="L3" t="s">
        <v>200</v>
      </c>
      <c r="M3" t="s">
        <v>201</v>
      </c>
      <c r="N3" t="s">
        <v>202</v>
      </c>
      <c r="O3" t="s">
        <v>203</v>
      </c>
      <c r="P3" t="s">
        <v>204</v>
      </c>
      <c r="Q3" t="s">
        <v>5</v>
      </c>
      <c r="R3" t="s">
        <v>6</v>
      </c>
      <c r="S3" t="s">
        <v>193</v>
      </c>
      <c r="T3" t="s">
        <v>205</v>
      </c>
      <c r="U3" t="s">
        <v>206</v>
      </c>
      <c r="V3" t="s">
        <v>75</v>
      </c>
      <c r="W3" t="s">
        <v>76</v>
      </c>
      <c r="X3" t="s">
        <v>77</v>
      </c>
      <c r="Y3" s="5" t="s">
        <v>78</v>
      </c>
      <c r="Z3" s="5"/>
    </row>
    <row r="4" spans="1:26" x14ac:dyDescent="0.3">
      <c r="A4" t="s">
        <v>7</v>
      </c>
      <c r="B4" t="s">
        <v>8</v>
      </c>
      <c r="C4" t="s">
        <v>9</v>
      </c>
      <c r="D4" t="s">
        <v>10</v>
      </c>
      <c r="E4" s="2">
        <v>10437</v>
      </c>
      <c r="F4" s="2">
        <v>6735</v>
      </c>
      <c r="G4" s="2">
        <v>9478</v>
      </c>
      <c r="H4" s="2">
        <v>10679</v>
      </c>
      <c r="I4" s="2">
        <v>3981</v>
      </c>
      <c r="J4" s="2">
        <v>6981</v>
      </c>
      <c r="K4" s="2">
        <v>3981</v>
      </c>
      <c r="L4" s="2">
        <v>6743</v>
      </c>
      <c r="M4" s="2">
        <v>7143</v>
      </c>
      <c r="N4" s="2">
        <v>8541</v>
      </c>
      <c r="O4" s="2">
        <v>9165</v>
      </c>
      <c r="P4" s="2">
        <v>6981</v>
      </c>
      <c r="Q4" s="2">
        <f t="shared" ref="Q4:Q12" si="0">SUM(E4:P4)</f>
        <v>90845</v>
      </c>
      <c r="R4" s="2">
        <f>VLOOKUP(ActualSalesSC[[#This Row],[Sales Manager Name]],SalesTargetsSC[#Data],6,FALSE)</f>
        <v>72879.839999999997</v>
      </c>
      <c r="S4" s="2">
        <v>2541</v>
      </c>
      <c r="T4" s="2">
        <v>3981</v>
      </c>
      <c r="U4" s="2">
        <v>5134</v>
      </c>
      <c r="V4" s="2">
        <f>VLOOKUP(ActualSalesSC[[#This Row],[Sales Manager Name]],BacklogSC[#Data],5,FALSE)</f>
        <v>6382</v>
      </c>
      <c r="W4" s="2">
        <f>VLOOKUP(ActualSalesSC[[#This Row],[Sales Manager Name]],BacklogSC[#Data],6,FALSE)</f>
        <v>2641</v>
      </c>
      <c r="X4" s="2">
        <f>VLOOKUP(ActualSalesSC[[#This Row],[Sales Manager Name]],BacklogSC[#Data],7,FALSE)</f>
        <v>317</v>
      </c>
      <c r="Y4" s="2">
        <f>VLOOKUP(ActualSalesSC[[#This Row],[Sales Manager Name]],BacklogSC[#Data],8,FALSE)</f>
        <v>321</v>
      </c>
    </row>
    <row r="5" spans="1:26" x14ac:dyDescent="0.3">
      <c r="A5" t="s">
        <v>11</v>
      </c>
      <c r="B5" t="s">
        <v>8</v>
      </c>
      <c r="C5" t="s">
        <v>9</v>
      </c>
      <c r="D5" t="s">
        <v>12</v>
      </c>
      <c r="E5" s="2">
        <v>4679</v>
      </c>
      <c r="F5" s="2">
        <v>6893</v>
      </c>
      <c r="G5" s="2">
        <v>5987</v>
      </c>
      <c r="H5" s="2">
        <v>8541</v>
      </c>
      <c r="I5" s="2">
        <v>8541</v>
      </c>
      <c r="J5" s="2">
        <v>5963</v>
      </c>
      <c r="K5" s="2">
        <v>3981</v>
      </c>
      <c r="L5" s="2">
        <v>3981</v>
      </c>
      <c r="M5" s="2">
        <v>7143</v>
      </c>
      <c r="N5" s="2">
        <v>6981</v>
      </c>
      <c r="O5" s="2">
        <v>8541</v>
      </c>
      <c r="P5" s="2">
        <v>6743</v>
      </c>
      <c r="Q5" s="2">
        <f t="shared" si="0"/>
        <v>77974</v>
      </c>
      <c r="R5" s="2">
        <f>VLOOKUP(ActualSalesSC[[#This Row],[Sales Manager Name]],SalesTargetsSC[#Data],6,FALSE)</f>
        <v>72879.840000000011</v>
      </c>
      <c r="S5" s="2">
        <v>3459</v>
      </c>
      <c r="T5" s="2">
        <v>5914</v>
      </c>
      <c r="U5" s="2">
        <v>3981</v>
      </c>
      <c r="V5" s="2">
        <f>VLOOKUP(ActualSalesSC[[#This Row],[Sales Manager Name]],BacklogSC[#Data],5,FALSE)</f>
        <v>4287</v>
      </c>
      <c r="W5" s="2">
        <f>VLOOKUP(ActualSalesSC[[#This Row],[Sales Manager Name]],BacklogSC[#Data],6,FALSE)</f>
        <v>3171</v>
      </c>
      <c r="X5" s="2">
        <f>VLOOKUP(ActualSalesSC[[#This Row],[Sales Manager Name]],BacklogSC[#Data],7,FALSE)</f>
        <v>542</v>
      </c>
      <c r="Y5" s="2">
        <f>VLOOKUP(ActualSalesSC[[#This Row],[Sales Manager Name]],BacklogSC[#Data],8,FALSE)</f>
        <v>0</v>
      </c>
    </row>
    <row r="6" spans="1:26" x14ac:dyDescent="0.3">
      <c r="A6" t="s">
        <v>13</v>
      </c>
      <c r="B6" t="s">
        <v>8</v>
      </c>
      <c r="C6" t="s">
        <v>9</v>
      </c>
      <c r="D6" t="s">
        <v>10</v>
      </c>
      <c r="E6" s="2">
        <v>3459</v>
      </c>
      <c r="F6" s="2">
        <v>8541</v>
      </c>
      <c r="G6" s="2">
        <v>3981</v>
      </c>
      <c r="H6" s="2">
        <v>6951</v>
      </c>
      <c r="I6" s="2">
        <v>5487</v>
      </c>
      <c r="J6" s="2">
        <v>4679</v>
      </c>
      <c r="K6" s="2">
        <v>4679</v>
      </c>
      <c r="L6" s="2">
        <v>5134</v>
      </c>
      <c r="M6" s="2">
        <v>5987</v>
      </c>
      <c r="N6" s="2">
        <v>3981</v>
      </c>
      <c r="O6" s="2">
        <v>7143</v>
      </c>
      <c r="P6" s="2">
        <v>9165</v>
      </c>
      <c r="Q6" s="2">
        <f t="shared" si="0"/>
        <v>69187</v>
      </c>
      <c r="R6" s="2">
        <f>VLOOKUP(ActualSalesSC[[#This Row],[Sales Manager Name]],SalesTargetsSC[#Data],6,FALSE)</f>
        <v>74030.090000000011</v>
      </c>
      <c r="S6" s="2">
        <v>4679</v>
      </c>
      <c r="T6" s="2">
        <v>6743</v>
      </c>
      <c r="U6" s="2">
        <v>6743</v>
      </c>
      <c r="V6" s="2">
        <f>VLOOKUP(ActualSalesSC[[#This Row],[Sales Manager Name]],BacklogSC[#Data],5,FALSE)</f>
        <v>6832</v>
      </c>
      <c r="W6" s="2">
        <f>VLOOKUP(ActualSalesSC[[#This Row],[Sales Manager Name]],BacklogSC[#Data],6,FALSE)</f>
        <v>2175</v>
      </c>
      <c r="X6" s="2">
        <f>VLOOKUP(ActualSalesSC[[#This Row],[Sales Manager Name]],BacklogSC[#Data],7,FALSE)</f>
        <v>875</v>
      </c>
      <c r="Y6" s="2">
        <f>VLOOKUP(ActualSalesSC[[#This Row],[Sales Manager Name]],BacklogSC[#Data],8,FALSE)</f>
        <v>321</v>
      </c>
    </row>
    <row r="7" spans="1:26" x14ac:dyDescent="0.3">
      <c r="A7" t="s">
        <v>14</v>
      </c>
      <c r="B7" t="s">
        <v>8</v>
      </c>
      <c r="C7" t="s">
        <v>15</v>
      </c>
      <c r="D7" t="s">
        <v>16</v>
      </c>
      <c r="E7" s="2">
        <v>6215</v>
      </c>
      <c r="F7" s="2">
        <v>5876</v>
      </c>
      <c r="G7" s="2">
        <v>4679</v>
      </c>
      <c r="H7" s="2">
        <v>6981</v>
      </c>
      <c r="I7" s="2">
        <v>5963</v>
      </c>
      <c r="J7" s="2">
        <v>4679</v>
      </c>
      <c r="K7" s="2">
        <v>3981</v>
      </c>
      <c r="L7" s="2">
        <v>3981</v>
      </c>
      <c r="M7" s="2">
        <v>6215</v>
      </c>
      <c r="N7" s="2">
        <v>5914</v>
      </c>
      <c r="O7" s="2">
        <v>3459</v>
      </c>
      <c r="P7" s="2">
        <v>5963</v>
      </c>
      <c r="Q7" s="2">
        <f t="shared" si="0"/>
        <v>63906</v>
      </c>
      <c r="R7" s="2">
        <f>VLOOKUP(ActualSalesSC[[#This Row],[Sales Manager Name]],SalesTargetsSC[#Data],6,FALSE)</f>
        <v>66311.11</v>
      </c>
      <c r="S7" s="2">
        <v>4679</v>
      </c>
      <c r="T7" s="2">
        <v>5963</v>
      </c>
      <c r="U7" s="2">
        <v>5134</v>
      </c>
      <c r="V7" s="2">
        <f>VLOOKUP(ActualSalesSC[[#This Row],[Sales Manager Name]],BacklogSC[#Data],5,FALSE)</f>
        <v>5769</v>
      </c>
      <c r="W7" s="2">
        <f>VLOOKUP(ActualSalesSC[[#This Row],[Sales Manager Name]],BacklogSC[#Data],6,FALSE)</f>
        <v>2175</v>
      </c>
      <c r="X7" s="2">
        <f>VLOOKUP(ActualSalesSC[[#This Row],[Sales Manager Name]],BacklogSC[#Data],7,FALSE)</f>
        <v>875</v>
      </c>
      <c r="Y7" s="2">
        <f>VLOOKUP(ActualSalesSC[[#This Row],[Sales Manager Name]],BacklogSC[#Data],8,FALSE)</f>
        <v>143</v>
      </c>
    </row>
    <row r="8" spans="1:26" x14ac:dyDescent="0.3">
      <c r="A8" t="s">
        <v>17</v>
      </c>
      <c r="B8" t="s">
        <v>8</v>
      </c>
      <c r="C8" t="s">
        <v>15</v>
      </c>
      <c r="D8" t="s">
        <v>18</v>
      </c>
      <c r="E8" s="2">
        <v>8541</v>
      </c>
      <c r="F8" s="2">
        <v>6743</v>
      </c>
      <c r="G8" s="2">
        <v>6328</v>
      </c>
      <c r="H8" s="2">
        <v>5963</v>
      </c>
      <c r="I8" s="2">
        <v>3459</v>
      </c>
      <c r="J8" s="2">
        <v>3981</v>
      </c>
      <c r="K8" s="2">
        <v>5963</v>
      </c>
      <c r="L8" s="2">
        <v>3459</v>
      </c>
      <c r="M8" s="2">
        <v>2541</v>
      </c>
      <c r="N8" s="2">
        <v>6743</v>
      </c>
      <c r="O8" s="2">
        <v>2541</v>
      </c>
      <c r="P8" s="2">
        <v>6215</v>
      </c>
      <c r="Q8" s="2">
        <f t="shared" si="0"/>
        <v>62477</v>
      </c>
      <c r="R8" s="2">
        <f>VLOOKUP(ActualSalesSC[[#This Row],[Sales Manager Name]],SalesTargetsSC[#Data],6,FALSE)</f>
        <v>66850.39</v>
      </c>
      <c r="S8" s="2">
        <v>3981</v>
      </c>
      <c r="T8" s="2">
        <v>5987</v>
      </c>
      <c r="U8" s="2">
        <v>3981</v>
      </c>
      <c r="V8" s="2">
        <f>VLOOKUP(ActualSalesSC[[#This Row],[Sales Manager Name]],BacklogSC[#Data],5,FALSE)</f>
        <v>7398</v>
      </c>
      <c r="W8" s="2">
        <f>VLOOKUP(ActualSalesSC[[#This Row],[Sales Manager Name]],BacklogSC[#Data],6,FALSE)</f>
        <v>1523</v>
      </c>
      <c r="X8" s="2">
        <f>VLOOKUP(ActualSalesSC[[#This Row],[Sales Manager Name]],BacklogSC[#Data],7,FALSE)</f>
        <v>542</v>
      </c>
      <c r="Y8" s="2">
        <f>VLOOKUP(ActualSalesSC[[#This Row],[Sales Manager Name]],BacklogSC[#Data],8,FALSE)</f>
        <v>0</v>
      </c>
    </row>
    <row r="9" spans="1:26" x14ac:dyDescent="0.3">
      <c r="A9" t="s">
        <v>19</v>
      </c>
      <c r="B9" t="s">
        <v>8</v>
      </c>
      <c r="C9" t="s">
        <v>15</v>
      </c>
      <c r="D9" t="s">
        <v>20</v>
      </c>
      <c r="E9" s="2">
        <v>8541</v>
      </c>
      <c r="F9" s="2">
        <v>9165</v>
      </c>
      <c r="G9" s="2">
        <v>7143</v>
      </c>
      <c r="H9" s="2">
        <v>3981</v>
      </c>
      <c r="I9" s="2">
        <v>6572</v>
      </c>
      <c r="J9" s="2">
        <v>5987</v>
      </c>
      <c r="K9" s="2">
        <v>8541</v>
      </c>
      <c r="L9" s="2">
        <v>8541</v>
      </c>
      <c r="M9" s="2">
        <v>6215</v>
      </c>
      <c r="N9" s="2">
        <v>5963</v>
      </c>
      <c r="O9" s="2">
        <v>6743</v>
      </c>
      <c r="P9" s="2">
        <v>8541</v>
      </c>
      <c r="Q9" s="2">
        <f t="shared" si="0"/>
        <v>85933</v>
      </c>
      <c r="R9" s="2">
        <f>VLOOKUP(ActualSalesSC[[#This Row],[Sales Manager Name]],SalesTargetsSC[#Data],6,FALSE)</f>
        <v>83835.570000000007</v>
      </c>
      <c r="S9" s="2">
        <v>5987</v>
      </c>
      <c r="T9" s="2">
        <v>7143</v>
      </c>
      <c r="U9" s="2">
        <v>5987</v>
      </c>
      <c r="V9" s="2">
        <f>VLOOKUP(ActualSalesSC[[#This Row],[Sales Manager Name]],BacklogSC[#Data],5,FALSE)</f>
        <v>6832</v>
      </c>
      <c r="W9" s="2">
        <f>VLOOKUP(ActualSalesSC[[#This Row],[Sales Manager Name]],BacklogSC[#Data],6,FALSE)</f>
        <v>3171</v>
      </c>
      <c r="X9" s="2">
        <f>VLOOKUP(ActualSalesSC[[#This Row],[Sales Manager Name]],BacklogSC[#Data],7,FALSE)</f>
        <v>1236</v>
      </c>
      <c r="Y9" s="2">
        <f>VLOOKUP(ActualSalesSC[[#This Row],[Sales Manager Name]],BacklogSC[#Data],8,FALSE)</f>
        <v>673</v>
      </c>
    </row>
    <row r="10" spans="1:26" x14ac:dyDescent="0.3">
      <c r="A10" t="s">
        <v>21</v>
      </c>
      <c r="B10" t="s">
        <v>22</v>
      </c>
      <c r="C10" t="s">
        <v>23</v>
      </c>
      <c r="D10" t="s">
        <v>24</v>
      </c>
      <c r="E10" s="2">
        <v>6743</v>
      </c>
      <c r="F10" s="2">
        <v>6743</v>
      </c>
      <c r="G10" s="2">
        <v>4679</v>
      </c>
      <c r="H10" s="2">
        <v>6348</v>
      </c>
      <c r="I10" s="2">
        <v>3981</v>
      </c>
      <c r="J10" s="2">
        <v>2541</v>
      </c>
      <c r="K10" s="2">
        <v>5987</v>
      </c>
      <c r="L10" s="2">
        <v>7143</v>
      </c>
      <c r="M10" s="2">
        <v>4679</v>
      </c>
      <c r="N10" s="2">
        <v>5987</v>
      </c>
      <c r="O10" s="2">
        <v>3459</v>
      </c>
      <c r="P10" s="2">
        <v>6348</v>
      </c>
      <c r="Q10" s="2">
        <f t="shared" si="0"/>
        <v>64638</v>
      </c>
      <c r="R10" s="2">
        <f>VLOOKUP(ActualSalesSC[[#This Row],[Sales Manager Name]],SalesTargetsSC[#Data],6,FALSE)</f>
        <v>69162.66</v>
      </c>
      <c r="S10" s="2">
        <v>2541</v>
      </c>
      <c r="T10" s="2">
        <v>3981</v>
      </c>
      <c r="U10" s="2">
        <v>2541</v>
      </c>
      <c r="V10" s="2">
        <f>VLOOKUP(ActualSalesSC[[#This Row],[Sales Manager Name]],BacklogSC[#Data],5,FALSE)</f>
        <v>7398</v>
      </c>
      <c r="W10" s="2">
        <f>VLOOKUP(ActualSalesSC[[#This Row],[Sales Manager Name]],BacklogSC[#Data],6,FALSE)</f>
        <v>2641</v>
      </c>
      <c r="X10" s="2">
        <f>VLOOKUP(ActualSalesSC[[#This Row],[Sales Manager Name]],BacklogSC[#Data],7,FALSE)</f>
        <v>753</v>
      </c>
      <c r="Y10" s="2">
        <f>VLOOKUP(ActualSalesSC[[#This Row],[Sales Manager Name]],BacklogSC[#Data],8,FALSE)</f>
        <v>0</v>
      </c>
    </row>
    <row r="11" spans="1:26" x14ac:dyDescent="0.3">
      <c r="A11" t="s">
        <v>25</v>
      </c>
      <c r="B11" t="s">
        <v>22</v>
      </c>
      <c r="C11" t="s">
        <v>23</v>
      </c>
      <c r="D11" t="s">
        <v>26</v>
      </c>
      <c r="E11" s="2">
        <v>3981</v>
      </c>
      <c r="F11" s="2">
        <v>3459</v>
      </c>
      <c r="G11" s="2">
        <v>8541</v>
      </c>
      <c r="H11" s="2">
        <v>3459</v>
      </c>
      <c r="I11" s="2">
        <v>3981</v>
      </c>
      <c r="J11" s="2">
        <v>5987</v>
      </c>
      <c r="K11" s="2">
        <v>4791</v>
      </c>
      <c r="L11" s="2">
        <v>3459</v>
      </c>
      <c r="M11" s="2">
        <v>2541</v>
      </c>
      <c r="N11" s="2">
        <v>7143</v>
      </c>
      <c r="O11" s="2">
        <v>8541</v>
      </c>
      <c r="P11" s="2">
        <v>7643</v>
      </c>
      <c r="Q11" s="2">
        <f t="shared" si="0"/>
        <v>63526</v>
      </c>
      <c r="R11" s="2">
        <f>VLOOKUP(ActualSalesSC[[#This Row],[Sales Manager Name]],SalesTargetsSC[#Data],6,FALSE)</f>
        <v>67972.820000000007</v>
      </c>
      <c r="S11" s="2">
        <v>5987</v>
      </c>
      <c r="T11" s="2">
        <v>2541</v>
      </c>
      <c r="U11" s="2">
        <v>3459</v>
      </c>
      <c r="V11" s="2">
        <f>VLOOKUP(ActualSalesSC[[#This Row],[Sales Manager Name]],BacklogSC[#Data],5,FALSE)</f>
        <v>6382</v>
      </c>
      <c r="W11" s="2">
        <f>VLOOKUP(ActualSalesSC[[#This Row],[Sales Manager Name]],BacklogSC[#Data],6,FALSE)</f>
        <v>2915</v>
      </c>
      <c r="X11" s="2">
        <f>VLOOKUP(ActualSalesSC[[#This Row],[Sales Manager Name]],BacklogSC[#Data],7,FALSE)</f>
        <v>941</v>
      </c>
      <c r="Y11" s="2">
        <f>VLOOKUP(ActualSalesSC[[#This Row],[Sales Manager Name]],BacklogSC[#Data],8,FALSE)</f>
        <v>235</v>
      </c>
    </row>
    <row r="12" spans="1:26" x14ac:dyDescent="0.3">
      <c r="A12" t="s">
        <v>27</v>
      </c>
      <c r="B12" t="s">
        <v>22</v>
      </c>
      <c r="C12" t="s">
        <v>23</v>
      </c>
      <c r="D12" t="s">
        <v>28</v>
      </c>
      <c r="E12" s="2">
        <v>3459</v>
      </c>
      <c r="F12" s="2">
        <v>4679</v>
      </c>
      <c r="G12" s="2">
        <v>3981</v>
      </c>
      <c r="H12" s="2">
        <v>4791</v>
      </c>
      <c r="I12" s="2">
        <v>3981</v>
      </c>
      <c r="J12" s="2">
        <v>3981</v>
      </c>
      <c r="K12" s="2">
        <v>3459</v>
      </c>
      <c r="L12" s="2">
        <v>9165</v>
      </c>
      <c r="M12" s="2">
        <v>7143</v>
      </c>
      <c r="N12" s="2">
        <v>3981</v>
      </c>
      <c r="O12" s="2">
        <v>5987</v>
      </c>
      <c r="P12" s="2">
        <v>4357</v>
      </c>
      <c r="Q12" s="2">
        <f t="shared" si="0"/>
        <v>58964</v>
      </c>
      <c r="R12" s="2">
        <f>VLOOKUP(ActualSalesSC[[#This Row],[Sales Manager Name]],SalesTargetsSC[#Data],6,FALSE)</f>
        <v>63091.48</v>
      </c>
      <c r="S12" s="2">
        <v>3981</v>
      </c>
      <c r="T12" s="2">
        <v>6743</v>
      </c>
      <c r="U12" s="2">
        <v>6743</v>
      </c>
      <c r="V12" s="2">
        <f>VLOOKUP(ActualSalesSC[[#This Row],[Sales Manager Name]],BacklogSC[#Data],5,FALSE)</f>
        <v>5769</v>
      </c>
      <c r="W12" s="2">
        <f>VLOOKUP(ActualSalesSC[[#This Row],[Sales Manager Name]],BacklogSC[#Data],6,FALSE)</f>
        <v>1523</v>
      </c>
      <c r="X12" s="2">
        <f>VLOOKUP(ActualSalesSC[[#This Row],[Sales Manager Name]],BacklogSC[#Data],7,FALSE)</f>
        <v>542</v>
      </c>
      <c r="Y12" s="2">
        <f>VLOOKUP(ActualSalesSC[[#This Row],[Sales Manager Name]],BacklogSC[#Data],8,FALSE)</f>
        <v>143</v>
      </c>
    </row>
    <row r="13" spans="1:26" x14ac:dyDescent="0.3">
      <c r="A13" t="s">
        <v>29</v>
      </c>
      <c r="B13" t="s">
        <v>22</v>
      </c>
      <c r="C13" t="s">
        <v>30</v>
      </c>
      <c r="D13" t="s">
        <v>31</v>
      </c>
      <c r="E13" s="2">
        <v>5134</v>
      </c>
      <c r="F13" s="2">
        <v>6348</v>
      </c>
      <c r="G13" s="2">
        <v>8541</v>
      </c>
      <c r="H13" s="2">
        <v>4791</v>
      </c>
      <c r="I13" s="2">
        <v>5134</v>
      </c>
      <c r="J13" s="2">
        <v>8541</v>
      </c>
      <c r="K13" s="2">
        <v>3981</v>
      </c>
      <c r="L13" s="2">
        <v>3981</v>
      </c>
      <c r="M13" s="2">
        <v>5987</v>
      </c>
      <c r="N13" s="2">
        <v>2541</v>
      </c>
      <c r="O13" s="2">
        <v>4679</v>
      </c>
      <c r="P13" s="2">
        <v>5124</v>
      </c>
      <c r="Q13" s="2">
        <f t="shared" ref="Q13:Q26" si="1">SUM(E13:P13)</f>
        <v>64782</v>
      </c>
      <c r="R13" s="2">
        <f>VLOOKUP(ActualSalesSC[[#This Row],[Sales Manager Name]],SalesTargetsSC[#Data],6,FALSE)</f>
        <v>69316.740000000005</v>
      </c>
      <c r="S13" s="2">
        <v>8541</v>
      </c>
      <c r="T13" s="2">
        <v>3981</v>
      </c>
      <c r="U13" s="2">
        <v>6743</v>
      </c>
      <c r="V13" s="2">
        <f>VLOOKUP(ActualSalesSC[[#This Row],[Sales Manager Name]],BacklogSC[#Data],5,FALSE)</f>
        <v>4287</v>
      </c>
      <c r="W13" s="2">
        <f>VLOOKUP(ActualSalesSC[[#This Row],[Sales Manager Name]],BacklogSC[#Data],6,FALSE)</f>
        <v>2641</v>
      </c>
      <c r="X13" s="2">
        <f>VLOOKUP(ActualSalesSC[[#This Row],[Sales Manager Name]],BacklogSC[#Data],7,FALSE)</f>
        <v>875</v>
      </c>
      <c r="Y13" s="2">
        <f>VLOOKUP(ActualSalesSC[[#This Row],[Sales Manager Name]],BacklogSC[#Data],8,FALSE)</f>
        <v>421</v>
      </c>
    </row>
    <row r="14" spans="1:26" x14ac:dyDescent="0.3">
      <c r="A14" t="s">
        <v>32</v>
      </c>
      <c r="B14" t="s">
        <v>22</v>
      </c>
      <c r="C14" t="s">
        <v>30</v>
      </c>
      <c r="D14" t="s">
        <v>33</v>
      </c>
      <c r="E14" s="2">
        <v>3981</v>
      </c>
      <c r="F14" s="2">
        <v>6743</v>
      </c>
      <c r="G14" s="2">
        <v>6348</v>
      </c>
      <c r="H14" s="2">
        <v>7143</v>
      </c>
      <c r="I14" s="2">
        <v>6743</v>
      </c>
      <c r="J14" s="2">
        <v>3981</v>
      </c>
      <c r="K14" s="2">
        <v>4791</v>
      </c>
      <c r="L14" s="2">
        <v>4679</v>
      </c>
      <c r="M14" s="2">
        <v>6743</v>
      </c>
      <c r="N14" s="2">
        <v>6743</v>
      </c>
      <c r="O14" s="2">
        <v>9165</v>
      </c>
      <c r="P14" s="2">
        <v>6743</v>
      </c>
      <c r="Q14" s="2">
        <f t="shared" si="1"/>
        <v>73803</v>
      </c>
      <c r="R14" s="2">
        <f>VLOOKUP(ActualSalesSC[[#This Row],[Sales Manager Name]],SalesTargetsSC[#Data],6,FALSE)</f>
        <v>78969.210000000006</v>
      </c>
      <c r="S14" s="2">
        <v>3981</v>
      </c>
      <c r="T14" s="2">
        <v>5487</v>
      </c>
      <c r="U14" s="2">
        <v>3981</v>
      </c>
      <c r="V14" s="2">
        <f>VLOOKUP(ActualSalesSC[[#This Row],[Sales Manager Name]],BacklogSC[#Data],5,FALSE)</f>
        <v>7398</v>
      </c>
      <c r="W14" s="2">
        <f>VLOOKUP(ActualSalesSC[[#This Row],[Sales Manager Name]],BacklogSC[#Data],6,FALSE)</f>
        <v>3171</v>
      </c>
      <c r="X14" s="2">
        <f>VLOOKUP(ActualSalesSC[[#This Row],[Sales Manager Name]],BacklogSC[#Data],7,FALSE)</f>
        <v>542</v>
      </c>
      <c r="Y14" s="2">
        <f>VLOOKUP(ActualSalesSC[[#This Row],[Sales Manager Name]],BacklogSC[#Data],8,FALSE)</f>
        <v>0</v>
      </c>
    </row>
    <row r="15" spans="1:26" x14ac:dyDescent="0.3">
      <c r="A15" t="s">
        <v>34</v>
      </c>
      <c r="B15" t="s">
        <v>35</v>
      </c>
      <c r="C15" t="s">
        <v>36</v>
      </c>
      <c r="D15" t="s">
        <v>37</v>
      </c>
      <c r="E15" s="2">
        <v>3981</v>
      </c>
      <c r="F15" s="2">
        <v>4791</v>
      </c>
      <c r="G15" s="2">
        <v>8541</v>
      </c>
      <c r="H15" s="2">
        <v>6743</v>
      </c>
      <c r="I15" s="2">
        <v>4679</v>
      </c>
      <c r="J15" s="2">
        <v>8541</v>
      </c>
      <c r="K15" s="2">
        <v>5124</v>
      </c>
      <c r="L15" s="2">
        <v>7143</v>
      </c>
      <c r="M15" s="2">
        <v>8541</v>
      </c>
      <c r="N15" s="2">
        <v>3981</v>
      </c>
      <c r="O15" s="2">
        <v>5987</v>
      </c>
      <c r="P15" s="2">
        <v>3459</v>
      </c>
      <c r="Q15" s="2">
        <f t="shared" si="1"/>
        <v>71511</v>
      </c>
      <c r="R15" s="2">
        <f>VLOOKUP(ActualSalesSC[[#This Row],[Sales Manager Name]],SalesTargetsSC[#Data],6,FALSE)</f>
        <v>67505.23000000001</v>
      </c>
      <c r="S15" s="2">
        <v>8541</v>
      </c>
      <c r="T15" s="2">
        <v>3981</v>
      </c>
      <c r="U15" s="2">
        <v>3459</v>
      </c>
      <c r="V15" s="2">
        <f>VLOOKUP(ActualSalesSC[[#This Row],[Sales Manager Name]],BacklogSC[#Data],5,FALSE)</f>
        <v>7398</v>
      </c>
      <c r="W15" s="2">
        <f>VLOOKUP(ActualSalesSC[[#This Row],[Sales Manager Name]],BacklogSC[#Data],6,FALSE)</f>
        <v>3171</v>
      </c>
      <c r="X15" s="2">
        <f>VLOOKUP(ActualSalesSC[[#This Row],[Sales Manager Name]],BacklogSC[#Data],7,FALSE)</f>
        <v>317</v>
      </c>
      <c r="Y15" s="2">
        <f>VLOOKUP(ActualSalesSC[[#This Row],[Sales Manager Name]],BacklogSC[#Data],8,FALSE)</f>
        <v>421</v>
      </c>
    </row>
    <row r="16" spans="1:26" x14ac:dyDescent="0.3">
      <c r="A16" t="s">
        <v>38</v>
      </c>
      <c r="B16" t="s">
        <v>35</v>
      </c>
      <c r="C16" t="s">
        <v>36</v>
      </c>
      <c r="D16" t="s">
        <v>39</v>
      </c>
      <c r="E16" s="2">
        <v>2541</v>
      </c>
      <c r="F16" s="2">
        <v>6743</v>
      </c>
      <c r="G16" s="2">
        <v>3981</v>
      </c>
      <c r="H16" s="2">
        <v>4791</v>
      </c>
      <c r="I16" s="2">
        <v>8541</v>
      </c>
      <c r="J16" s="2">
        <v>2541</v>
      </c>
      <c r="K16" s="2">
        <v>6215</v>
      </c>
      <c r="L16" s="2">
        <v>7143</v>
      </c>
      <c r="M16" s="2">
        <v>6348</v>
      </c>
      <c r="N16" s="2">
        <v>5487</v>
      </c>
      <c r="O16" s="2">
        <v>4679</v>
      </c>
      <c r="P16" s="2">
        <v>4821</v>
      </c>
      <c r="Q16" s="2">
        <f t="shared" si="1"/>
        <v>63831</v>
      </c>
      <c r="R16" s="2">
        <f>VLOOKUP(ActualSalesSC[[#This Row],[Sales Manager Name]],SalesTargetsSC[#Data],6,FALSE)</f>
        <v>68299.17</v>
      </c>
      <c r="S16" s="2">
        <v>2541</v>
      </c>
      <c r="T16" s="2">
        <v>3981</v>
      </c>
      <c r="U16" s="2">
        <v>8541</v>
      </c>
      <c r="V16" s="2">
        <f>VLOOKUP(ActualSalesSC[[#This Row],[Sales Manager Name]],BacklogSC[#Data],5,FALSE)</f>
        <v>6832</v>
      </c>
      <c r="W16" s="2">
        <f>VLOOKUP(ActualSalesSC[[#This Row],[Sales Manager Name]],BacklogSC[#Data],6,FALSE)</f>
        <v>3111</v>
      </c>
      <c r="X16" s="2">
        <f>VLOOKUP(ActualSalesSC[[#This Row],[Sales Manager Name]],BacklogSC[#Data],7,FALSE)</f>
        <v>532</v>
      </c>
      <c r="Y16" s="2">
        <f>VLOOKUP(ActualSalesSC[[#This Row],[Sales Manager Name]],BacklogSC[#Data],8,FALSE)</f>
        <v>143</v>
      </c>
    </row>
    <row r="17" spans="1:25" x14ac:dyDescent="0.3">
      <c r="A17" t="s">
        <v>40</v>
      </c>
      <c r="B17" t="s">
        <v>35</v>
      </c>
      <c r="C17" t="s">
        <v>36</v>
      </c>
      <c r="D17" t="s">
        <v>41</v>
      </c>
      <c r="E17" s="2">
        <v>4679</v>
      </c>
      <c r="F17" s="2">
        <v>5987</v>
      </c>
      <c r="G17" s="2">
        <v>2541</v>
      </c>
      <c r="H17" s="2">
        <v>7143</v>
      </c>
      <c r="I17" s="2">
        <v>3981</v>
      </c>
      <c r="J17" s="2">
        <v>6743</v>
      </c>
      <c r="K17" s="2">
        <v>6348</v>
      </c>
      <c r="L17" s="2">
        <v>5914</v>
      </c>
      <c r="M17" s="2">
        <v>6348</v>
      </c>
      <c r="N17" s="2">
        <v>6743</v>
      </c>
      <c r="O17" s="2">
        <v>6432</v>
      </c>
      <c r="P17" s="2">
        <v>5914</v>
      </c>
      <c r="Q17" s="2">
        <f t="shared" si="1"/>
        <v>68773</v>
      </c>
      <c r="R17" s="2">
        <f>VLOOKUP(ActualSalesSC[[#This Row],[Sales Manager Name]],SalesTargetsSC[#Data],6,FALSE)</f>
        <v>71518.8</v>
      </c>
      <c r="S17" s="2">
        <v>6743</v>
      </c>
      <c r="T17" s="2">
        <v>3981</v>
      </c>
      <c r="U17" s="2">
        <v>7143</v>
      </c>
      <c r="V17" s="2">
        <f>VLOOKUP(ActualSalesSC[[#This Row],[Sales Manager Name]],BacklogSC[#Data],5,FALSE)</f>
        <v>4287</v>
      </c>
      <c r="W17" s="2">
        <f>VLOOKUP(ActualSalesSC[[#This Row],[Sales Manager Name]],BacklogSC[#Data],6,FALSE)</f>
        <v>2641</v>
      </c>
      <c r="X17" s="2">
        <f>VLOOKUP(ActualSalesSC[[#This Row],[Sales Manager Name]],BacklogSC[#Data],7,FALSE)</f>
        <v>875</v>
      </c>
      <c r="Y17" s="2">
        <f>VLOOKUP(ActualSalesSC[[#This Row],[Sales Manager Name]],BacklogSC[#Data],8,FALSE)</f>
        <v>423</v>
      </c>
    </row>
    <row r="18" spans="1:25" x14ac:dyDescent="0.3">
      <c r="A18" t="s">
        <v>42</v>
      </c>
      <c r="B18" t="s">
        <v>35</v>
      </c>
      <c r="C18" t="s">
        <v>43</v>
      </c>
      <c r="D18" t="s">
        <v>44</v>
      </c>
      <c r="E18" s="2">
        <v>4679</v>
      </c>
      <c r="F18" s="2">
        <v>5134</v>
      </c>
      <c r="G18" s="2">
        <v>3459</v>
      </c>
      <c r="H18" s="2">
        <v>6743</v>
      </c>
      <c r="I18" s="2">
        <v>6215</v>
      </c>
      <c r="J18" s="2">
        <v>3981</v>
      </c>
      <c r="K18" s="2">
        <v>6752</v>
      </c>
      <c r="L18" s="2">
        <v>5423</v>
      </c>
      <c r="M18" s="2">
        <v>6743</v>
      </c>
      <c r="N18" s="2">
        <v>4821</v>
      </c>
      <c r="O18" s="2">
        <v>6348</v>
      </c>
      <c r="P18" s="2">
        <v>5234</v>
      </c>
      <c r="Q18" s="2">
        <f t="shared" si="1"/>
        <v>65532</v>
      </c>
      <c r="R18" s="2">
        <f>VLOOKUP(ActualSalesSC[[#This Row],[Sales Manager Name]],SalesTargetsSC[#Data],6,FALSE)</f>
        <v>70119.240000000005</v>
      </c>
      <c r="S18" s="2">
        <v>3981</v>
      </c>
      <c r="T18" s="2">
        <v>2541</v>
      </c>
      <c r="U18" s="2">
        <v>3459</v>
      </c>
      <c r="V18" s="2">
        <f>VLOOKUP(ActualSalesSC[[#This Row],[Sales Manager Name]],BacklogSC[#Data],5,FALSE)</f>
        <v>5769</v>
      </c>
      <c r="W18" s="2">
        <f>VLOOKUP(ActualSalesSC[[#This Row],[Sales Manager Name]],BacklogSC[#Data],6,FALSE)</f>
        <v>1523</v>
      </c>
      <c r="X18" s="2">
        <f>VLOOKUP(ActualSalesSC[[#This Row],[Sales Manager Name]],BacklogSC[#Data],7,FALSE)</f>
        <v>317</v>
      </c>
      <c r="Y18" s="2">
        <f>VLOOKUP(ActualSalesSC[[#This Row],[Sales Manager Name]],BacklogSC[#Data],8,FALSE)</f>
        <v>321</v>
      </c>
    </row>
    <row r="19" spans="1:25" x14ac:dyDescent="0.3">
      <c r="A19" t="s">
        <v>45</v>
      </c>
      <c r="B19" t="s">
        <v>35</v>
      </c>
      <c r="C19" t="s">
        <v>43</v>
      </c>
      <c r="D19" t="s">
        <v>46</v>
      </c>
      <c r="E19" s="2">
        <v>7143</v>
      </c>
      <c r="F19" s="2">
        <v>4791</v>
      </c>
      <c r="G19" s="2">
        <v>4679</v>
      </c>
      <c r="H19" s="2">
        <v>6743</v>
      </c>
      <c r="I19" s="2">
        <v>3981</v>
      </c>
      <c r="J19" s="2">
        <v>7143</v>
      </c>
      <c r="K19" s="2">
        <v>3981</v>
      </c>
      <c r="L19" s="2">
        <v>5134</v>
      </c>
      <c r="M19" s="2">
        <v>8541</v>
      </c>
      <c r="N19" s="2">
        <v>6325</v>
      </c>
      <c r="O19" s="2">
        <v>5134</v>
      </c>
      <c r="P19" s="2">
        <v>5436</v>
      </c>
      <c r="Q19" s="2">
        <f t="shared" si="1"/>
        <v>69031</v>
      </c>
      <c r="R19" s="2">
        <f>VLOOKUP(ActualSalesSC[[#This Row],[Sales Manager Name]],SalesTargetsSC[#Data],6,FALSE)</f>
        <v>73863.17</v>
      </c>
      <c r="S19" s="2">
        <v>7143</v>
      </c>
      <c r="T19" s="2">
        <v>5987</v>
      </c>
      <c r="U19" s="2">
        <v>8541</v>
      </c>
      <c r="V19" s="2">
        <f>VLOOKUP(ActualSalesSC[[#This Row],[Sales Manager Name]],BacklogSC[#Data],5,FALSE)</f>
        <v>6832</v>
      </c>
      <c r="W19" s="2">
        <f>VLOOKUP(ActualSalesSC[[#This Row],[Sales Manager Name]],BacklogSC[#Data],6,FALSE)</f>
        <v>2175</v>
      </c>
      <c r="X19" s="2">
        <f>VLOOKUP(ActualSalesSC[[#This Row],[Sales Manager Name]],BacklogSC[#Data],7,FALSE)</f>
        <v>317</v>
      </c>
      <c r="Y19" s="2">
        <f>VLOOKUP(ActualSalesSC[[#This Row],[Sales Manager Name]],BacklogSC[#Data],8,FALSE)</f>
        <v>0</v>
      </c>
    </row>
    <row r="20" spans="1:25" x14ac:dyDescent="0.3">
      <c r="A20" t="s">
        <v>47</v>
      </c>
      <c r="B20" t="s">
        <v>35</v>
      </c>
      <c r="C20" t="s">
        <v>48</v>
      </c>
      <c r="D20" t="s">
        <v>49</v>
      </c>
      <c r="E20" s="2">
        <v>6215</v>
      </c>
      <c r="F20" s="2">
        <v>5987</v>
      </c>
      <c r="G20" s="2">
        <v>7143</v>
      </c>
      <c r="H20" s="2">
        <v>7143</v>
      </c>
      <c r="I20" s="2">
        <v>5987</v>
      </c>
      <c r="J20" s="2">
        <v>4679</v>
      </c>
      <c r="K20" s="2">
        <v>6743</v>
      </c>
      <c r="L20" s="2">
        <v>6982</v>
      </c>
      <c r="M20" s="2">
        <v>5987</v>
      </c>
      <c r="N20" s="2">
        <v>3981</v>
      </c>
      <c r="O20" s="2">
        <v>4679</v>
      </c>
      <c r="P20" s="2">
        <v>5134</v>
      </c>
      <c r="Q20" s="2">
        <f t="shared" si="1"/>
        <v>70660</v>
      </c>
      <c r="R20" s="2">
        <f>VLOOKUP(ActualSalesSC[[#This Row],[Sales Manager Name]],SalesTargetsSC[#Data],6,FALSE)</f>
        <v>75606.200000000012</v>
      </c>
      <c r="S20" s="2">
        <v>3459</v>
      </c>
      <c r="T20" s="2">
        <v>4679</v>
      </c>
      <c r="U20" s="2">
        <v>5987</v>
      </c>
      <c r="V20" s="2">
        <f>VLOOKUP(ActualSalesSC[[#This Row],[Sales Manager Name]],BacklogSC[#Data],5,FALSE)</f>
        <v>4287</v>
      </c>
      <c r="W20" s="2">
        <f>VLOOKUP(ActualSalesSC[[#This Row],[Sales Manager Name]],BacklogSC[#Data],6,FALSE)</f>
        <v>2915</v>
      </c>
      <c r="X20" s="2">
        <f>VLOOKUP(ActualSalesSC[[#This Row],[Sales Manager Name]],BacklogSC[#Data],7,FALSE)</f>
        <v>673</v>
      </c>
      <c r="Y20" s="2">
        <f>VLOOKUP(ActualSalesSC[[#This Row],[Sales Manager Name]],BacklogSC[#Data],8,FALSE)</f>
        <v>412</v>
      </c>
    </row>
    <row r="21" spans="1:25" x14ac:dyDescent="0.3">
      <c r="A21" t="s">
        <v>50</v>
      </c>
      <c r="B21" t="s">
        <v>35</v>
      </c>
      <c r="C21" t="s">
        <v>48</v>
      </c>
      <c r="D21" t="s">
        <v>51</v>
      </c>
      <c r="E21" s="2">
        <v>3459</v>
      </c>
      <c r="F21" s="2">
        <v>8541</v>
      </c>
      <c r="G21" s="2">
        <v>3981</v>
      </c>
      <c r="H21" s="2">
        <v>5987</v>
      </c>
      <c r="I21" s="2">
        <v>4679</v>
      </c>
      <c r="J21" s="2">
        <v>8541</v>
      </c>
      <c r="K21" s="2">
        <v>3981</v>
      </c>
      <c r="L21" s="2">
        <v>3981</v>
      </c>
      <c r="M21" s="2">
        <v>5124</v>
      </c>
      <c r="N21" s="2">
        <v>9165</v>
      </c>
      <c r="O21" s="2">
        <v>6348</v>
      </c>
      <c r="P21" s="2">
        <v>6981</v>
      </c>
      <c r="Q21" s="2">
        <f t="shared" si="1"/>
        <v>70768</v>
      </c>
      <c r="R21" s="2">
        <f>VLOOKUP(ActualSalesSC[[#This Row],[Sales Manager Name]],SalesTargetsSC[#Data],6,FALSE)</f>
        <v>71709.260000000009</v>
      </c>
      <c r="S21" s="2">
        <v>6743</v>
      </c>
      <c r="T21" s="2">
        <v>4679</v>
      </c>
      <c r="U21" s="2">
        <v>4679</v>
      </c>
      <c r="V21" s="2">
        <f>VLOOKUP(ActualSalesSC[[#This Row],[Sales Manager Name]],BacklogSC[#Data],5,FALSE)</f>
        <v>7398</v>
      </c>
      <c r="W21" s="2">
        <f>VLOOKUP(ActualSalesSC[[#This Row],[Sales Manager Name]],BacklogSC[#Data],6,FALSE)</f>
        <v>1523</v>
      </c>
      <c r="X21" s="2">
        <f>VLOOKUP(ActualSalesSC[[#This Row],[Sales Manager Name]],BacklogSC[#Data],7,FALSE)</f>
        <v>542</v>
      </c>
      <c r="Y21" s="2">
        <f>VLOOKUP(ActualSalesSC[[#This Row],[Sales Manager Name]],BacklogSC[#Data],8,FALSE)</f>
        <v>0</v>
      </c>
    </row>
    <row r="22" spans="1:25" x14ac:dyDescent="0.3">
      <c r="A22" t="s">
        <v>52</v>
      </c>
      <c r="B22" t="s">
        <v>53</v>
      </c>
      <c r="C22" t="s">
        <v>54</v>
      </c>
      <c r="D22" t="s">
        <v>55</v>
      </c>
      <c r="E22" s="2">
        <v>9165</v>
      </c>
      <c r="F22" s="2">
        <v>4791</v>
      </c>
      <c r="G22" s="2">
        <v>5134</v>
      </c>
      <c r="H22" s="2">
        <v>3459</v>
      </c>
      <c r="I22" s="2">
        <v>6348</v>
      </c>
      <c r="J22" s="2">
        <v>5987</v>
      </c>
      <c r="K22" s="2">
        <v>8541</v>
      </c>
      <c r="L22" s="2">
        <v>5134</v>
      </c>
      <c r="M22" s="2">
        <v>8541</v>
      </c>
      <c r="N22" s="2">
        <v>6743</v>
      </c>
      <c r="O22" s="2">
        <v>3459</v>
      </c>
      <c r="P22" s="2">
        <v>6743</v>
      </c>
      <c r="Q22" s="2">
        <f t="shared" si="1"/>
        <v>74045</v>
      </c>
      <c r="R22" s="2">
        <f>VLOOKUP(ActualSalesSC[[#This Row],[Sales Manager Name]],SalesTargetsSC[#Data],6,FALSE)</f>
        <v>79228.150000000009</v>
      </c>
      <c r="S22" s="2">
        <v>6743</v>
      </c>
      <c r="T22" s="2">
        <v>4679</v>
      </c>
      <c r="U22" s="2">
        <v>9165</v>
      </c>
      <c r="V22" s="2">
        <f>VLOOKUP(ActualSalesSC[[#This Row],[Sales Manager Name]],BacklogSC[#Data],5,FALSE)</f>
        <v>6382</v>
      </c>
      <c r="W22" s="2">
        <f>VLOOKUP(ActualSalesSC[[#This Row],[Sales Manager Name]],BacklogSC[#Data],6,FALSE)</f>
        <v>2641</v>
      </c>
      <c r="X22" s="2">
        <f>VLOOKUP(ActualSalesSC[[#This Row],[Sales Manager Name]],BacklogSC[#Data],7,FALSE)</f>
        <v>421</v>
      </c>
      <c r="Y22" s="2">
        <f>VLOOKUP(ActualSalesSC[[#This Row],[Sales Manager Name]],BacklogSC[#Data],8,FALSE)</f>
        <v>235</v>
      </c>
    </row>
    <row r="23" spans="1:25" x14ac:dyDescent="0.3">
      <c r="A23" t="s">
        <v>56</v>
      </c>
      <c r="B23" t="s">
        <v>53</v>
      </c>
      <c r="C23" t="s">
        <v>54</v>
      </c>
      <c r="D23" t="s">
        <v>57</v>
      </c>
      <c r="E23" s="2">
        <v>4679</v>
      </c>
      <c r="F23" s="2">
        <v>3981</v>
      </c>
      <c r="G23" s="2">
        <v>3981</v>
      </c>
      <c r="H23" s="2">
        <v>6743</v>
      </c>
      <c r="I23" s="2">
        <v>3981</v>
      </c>
      <c r="J23" s="2">
        <v>8541</v>
      </c>
      <c r="K23" s="2">
        <v>4791</v>
      </c>
      <c r="L23" s="2">
        <v>2541</v>
      </c>
      <c r="M23" s="2">
        <v>3981</v>
      </c>
      <c r="N23" s="2">
        <v>3459</v>
      </c>
      <c r="O23" s="2">
        <v>8541</v>
      </c>
      <c r="P23" s="2">
        <v>7653</v>
      </c>
      <c r="Q23" s="2">
        <f t="shared" si="1"/>
        <v>62872</v>
      </c>
      <c r="R23" s="2">
        <f>VLOOKUP(ActualSalesSC[[#This Row],[Sales Manager Name]],SalesTargetsSC[#Data],6,FALSE)</f>
        <v>65349.18</v>
      </c>
      <c r="S23" s="2">
        <v>3981</v>
      </c>
      <c r="T23" s="2">
        <v>8541</v>
      </c>
      <c r="U23" s="2">
        <v>5987</v>
      </c>
      <c r="V23" s="2">
        <f>VLOOKUP(ActualSalesSC[[#This Row],[Sales Manager Name]],BacklogSC[#Data],5,FALSE)</f>
        <v>4287</v>
      </c>
      <c r="W23" s="2">
        <f>VLOOKUP(ActualSalesSC[[#This Row],[Sales Manager Name]],BacklogSC[#Data],6,FALSE)</f>
        <v>2175</v>
      </c>
      <c r="X23" s="2">
        <f>VLOOKUP(ActualSalesSC[[#This Row],[Sales Manager Name]],BacklogSC[#Data],7,FALSE)</f>
        <v>317</v>
      </c>
      <c r="Y23" s="2">
        <f>VLOOKUP(ActualSalesSC[[#This Row],[Sales Manager Name]],BacklogSC[#Data],8,FALSE)</f>
        <v>143</v>
      </c>
    </row>
    <row r="24" spans="1:25" x14ac:dyDescent="0.3">
      <c r="A24" t="s">
        <v>58</v>
      </c>
      <c r="B24" t="s">
        <v>53</v>
      </c>
      <c r="C24" t="s">
        <v>54</v>
      </c>
      <c r="D24" t="s">
        <v>59</v>
      </c>
      <c r="E24" s="2">
        <v>3981</v>
      </c>
      <c r="F24" s="2">
        <v>7143</v>
      </c>
      <c r="G24" s="2">
        <v>6743</v>
      </c>
      <c r="H24" s="2">
        <v>6743</v>
      </c>
      <c r="I24" s="2">
        <v>3981</v>
      </c>
      <c r="J24" s="2">
        <v>4679</v>
      </c>
      <c r="K24" s="2">
        <v>6348</v>
      </c>
      <c r="L24" s="2">
        <v>5987</v>
      </c>
      <c r="M24" s="2">
        <v>3459</v>
      </c>
      <c r="N24" s="2">
        <v>5134</v>
      </c>
      <c r="O24" s="2">
        <v>5987</v>
      </c>
      <c r="P24" s="2">
        <v>3981</v>
      </c>
      <c r="Q24" s="2">
        <f t="shared" si="1"/>
        <v>64166</v>
      </c>
      <c r="R24" s="2">
        <f>VLOOKUP(ActualSalesSC[[#This Row],[Sales Manager Name]],SalesTargetsSC[#Data],6,FALSE)</f>
        <v>68657.62000000001</v>
      </c>
      <c r="S24" s="2">
        <v>3459</v>
      </c>
      <c r="T24" s="2">
        <v>3981</v>
      </c>
      <c r="U24" s="2">
        <v>3981</v>
      </c>
      <c r="V24" s="2">
        <f>VLOOKUP(ActualSalesSC[[#This Row],[Sales Manager Name]],BacklogSC[#Data],5,FALSE)</f>
        <v>5769</v>
      </c>
      <c r="W24" s="2">
        <f>VLOOKUP(ActualSalesSC[[#This Row],[Sales Manager Name]],BacklogSC[#Data],6,FALSE)</f>
        <v>1523</v>
      </c>
      <c r="X24" s="2">
        <f>VLOOKUP(ActualSalesSC[[#This Row],[Sales Manager Name]],BacklogSC[#Data],7,FALSE)</f>
        <v>521</v>
      </c>
      <c r="Y24" s="2">
        <f>VLOOKUP(ActualSalesSC[[#This Row],[Sales Manager Name]],BacklogSC[#Data],8,FALSE)</f>
        <v>321</v>
      </c>
    </row>
    <row r="25" spans="1:25" x14ac:dyDescent="0.3">
      <c r="A25" t="s">
        <v>60</v>
      </c>
      <c r="B25" t="s">
        <v>53</v>
      </c>
      <c r="C25" t="s">
        <v>61</v>
      </c>
      <c r="D25" t="s">
        <v>62</v>
      </c>
      <c r="E25" s="2">
        <v>3981</v>
      </c>
      <c r="F25" s="2">
        <v>3981</v>
      </c>
      <c r="G25" s="2">
        <v>5134</v>
      </c>
      <c r="H25" s="2">
        <v>4791</v>
      </c>
      <c r="I25" s="2">
        <v>3981</v>
      </c>
      <c r="J25" s="2">
        <v>6743</v>
      </c>
      <c r="K25" s="2">
        <v>3981</v>
      </c>
      <c r="L25" s="2">
        <v>7143</v>
      </c>
      <c r="M25" s="2">
        <v>6215</v>
      </c>
      <c r="N25" s="2">
        <v>4679</v>
      </c>
      <c r="O25" s="2">
        <v>2541</v>
      </c>
      <c r="P25" s="2">
        <v>8712</v>
      </c>
      <c r="Q25" s="2">
        <f t="shared" si="1"/>
        <v>61882</v>
      </c>
      <c r="R25" s="2">
        <f>VLOOKUP(ActualSalesSC[[#This Row],[Sales Manager Name]],SalesTargetsSC[#Data],6,FALSE)</f>
        <v>66213.740000000005</v>
      </c>
      <c r="S25" s="2">
        <v>8541</v>
      </c>
      <c r="T25" s="2">
        <v>8541</v>
      </c>
      <c r="U25" s="2">
        <v>9165</v>
      </c>
      <c r="V25" s="2">
        <f>VLOOKUP(ActualSalesSC[[#This Row],[Sales Manager Name]],BacklogSC[#Data],5,FALSE)</f>
        <v>4287</v>
      </c>
      <c r="W25" s="2">
        <f>VLOOKUP(ActualSalesSC[[#This Row],[Sales Manager Name]],BacklogSC[#Data],6,FALSE)</f>
        <v>2175</v>
      </c>
      <c r="X25" s="2">
        <f>VLOOKUP(ActualSalesSC[[#This Row],[Sales Manager Name]],BacklogSC[#Data],7,FALSE)</f>
        <v>317</v>
      </c>
      <c r="Y25" s="2">
        <f>VLOOKUP(ActualSalesSC[[#This Row],[Sales Manager Name]],BacklogSC[#Data],8,FALSE)</f>
        <v>321</v>
      </c>
    </row>
    <row r="26" spans="1:25" x14ac:dyDescent="0.3">
      <c r="A26" t="s">
        <v>63</v>
      </c>
      <c r="B26" t="s">
        <v>53</v>
      </c>
      <c r="C26" t="s">
        <v>61</v>
      </c>
      <c r="D26" t="s">
        <v>64</v>
      </c>
      <c r="E26" s="2">
        <v>6743</v>
      </c>
      <c r="F26" s="2">
        <v>4679</v>
      </c>
      <c r="G26" s="2">
        <v>7143</v>
      </c>
      <c r="H26" s="2">
        <v>3981</v>
      </c>
      <c r="I26" s="2">
        <v>2541</v>
      </c>
      <c r="J26" s="2">
        <v>8541</v>
      </c>
      <c r="K26" s="2">
        <v>4791</v>
      </c>
      <c r="L26" s="2">
        <v>8541</v>
      </c>
      <c r="M26" s="2">
        <v>7143</v>
      </c>
      <c r="N26" s="2">
        <v>5987</v>
      </c>
      <c r="O26" s="2">
        <v>6743</v>
      </c>
      <c r="P26" s="2">
        <v>7143</v>
      </c>
      <c r="Q26" s="2">
        <f t="shared" si="1"/>
        <v>73976</v>
      </c>
      <c r="R26" s="2">
        <f>VLOOKUP(ActualSalesSC[[#This Row],[Sales Manager Name]],SalesTargetsSC[#Data],6,FALSE)</f>
        <v>74275.12000000001</v>
      </c>
      <c r="S26" s="2">
        <v>7143</v>
      </c>
      <c r="T26" s="2">
        <v>6348</v>
      </c>
      <c r="U26" s="2">
        <v>6743</v>
      </c>
      <c r="V26" s="2">
        <f>VLOOKUP(ActualSalesSC[[#This Row],[Sales Manager Name]],BacklogSC[#Data],5,FALSE)</f>
        <v>6382</v>
      </c>
      <c r="W26" s="2">
        <f>VLOOKUP(ActualSalesSC[[#This Row],[Sales Manager Name]],BacklogSC[#Data],6,FALSE)</f>
        <v>2915</v>
      </c>
      <c r="X26" s="2">
        <f>VLOOKUP(ActualSalesSC[[#This Row],[Sales Manager Name]],BacklogSC[#Data],7,FALSE)</f>
        <v>542</v>
      </c>
      <c r="Y26" s="2">
        <f>VLOOKUP(ActualSalesSC[[#This Row],[Sales Manager Name]],BacklogSC[#Data],8,FALSE)</f>
        <v>0</v>
      </c>
    </row>
    <row r="27" spans="1:25" x14ac:dyDescent="0.3">
      <c r="A27" t="s">
        <v>65</v>
      </c>
      <c r="B27" t="s">
        <v>53</v>
      </c>
      <c r="C27" t="s">
        <v>66</v>
      </c>
      <c r="D27" t="s">
        <v>67</v>
      </c>
      <c r="E27" s="2">
        <v>3459</v>
      </c>
      <c r="F27" s="2">
        <v>2541</v>
      </c>
      <c r="G27" s="2">
        <v>8541</v>
      </c>
      <c r="H27" s="2">
        <v>3459</v>
      </c>
      <c r="I27" s="2">
        <v>5987</v>
      </c>
      <c r="J27" s="2">
        <v>4791</v>
      </c>
      <c r="K27" s="2">
        <v>3981</v>
      </c>
      <c r="L27" s="2">
        <v>7143</v>
      </c>
      <c r="M27" s="2">
        <v>5134</v>
      </c>
      <c r="N27" s="2">
        <v>9165</v>
      </c>
      <c r="O27" s="2">
        <v>3459</v>
      </c>
      <c r="P27" s="2">
        <v>6743</v>
      </c>
      <c r="Q27" s="2">
        <f>SUM(E27:P27)</f>
        <v>64403</v>
      </c>
      <c r="R27" s="2">
        <f>VLOOKUP(ActualSalesSC[[#This Row],[Sales Manager Name]],SalesTargetsSC[#Data],6,FALSE)</f>
        <v>68911.210000000006</v>
      </c>
      <c r="S27" s="2">
        <v>3459</v>
      </c>
      <c r="T27" s="2">
        <v>8541</v>
      </c>
      <c r="U27" s="2">
        <v>3459</v>
      </c>
      <c r="V27" s="2">
        <f>VLOOKUP(ActualSalesSC[[#This Row],[Sales Manager Name]],BacklogSC[#Data],5,FALSE)</f>
        <v>6832</v>
      </c>
      <c r="W27" s="2">
        <f>VLOOKUP(ActualSalesSC[[#This Row],[Sales Manager Name]],BacklogSC[#Data],6,FALSE)</f>
        <v>2915</v>
      </c>
      <c r="X27" s="2">
        <f>VLOOKUP(ActualSalesSC[[#This Row],[Sales Manager Name]],BacklogSC[#Data],7,FALSE)</f>
        <v>875</v>
      </c>
      <c r="Y27" s="2">
        <f>VLOOKUP(ActualSalesSC[[#This Row],[Sales Manager Name]],BacklogSC[#Data],8,FALSE)</f>
        <v>235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4" sqref="D4"/>
    </sheetView>
  </sheetViews>
  <sheetFormatPr defaultRowHeight="14.4" x14ac:dyDescent="0.3"/>
  <cols>
    <col min="1" max="1" width="21.44140625" customWidth="1"/>
    <col min="2" max="2" width="15.109375" customWidth="1"/>
    <col min="3" max="3" width="10.6640625" customWidth="1"/>
    <col min="4" max="4" width="19.88671875" customWidth="1"/>
    <col min="5" max="5" width="13.44140625" customWidth="1"/>
    <col min="6" max="6" width="14.44140625" customWidth="1"/>
    <col min="7" max="7" width="19.88671875" customWidth="1"/>
    <col min="8" max="8" width="13.44140625" customWidth="1"/>
    <col min="9" max="9" width="16.44140625" customWidth="1"/>
    <col min="10" max="10" width="15.6640625" customWidth="1"/>
  </cols>
  <sheetData>
    <row r="1" spans="1:10" x14ac:dyDescent="0.3">
      <c r="A1" s="1" t="s">
        <v>68</v>
      </c>
    </row>
    <row r="3" spans="1:10" x14ac:dyDescent="0.3">
      <c r="A3" t="s">
        <v>1</v>
      </c>
      <c r="B3" t="s">
        <v>2</v>
      </c>
      <c r="C3" t="s">
        <v>3</v>
      </c>
      <c r="D3" t="s">
        <v>4</v>
      </c>
      <c r="E3" t="s">
        <v>69</v>
      </c>
      <c r="F3" t="s">
        <v>6</v>
      </c>
      <c r="G3" t="s">
        <v>70</v>
      </c>
      <c r="H3" t="s">
        <v>71</v>
      </c>
      <c r="I3" t="s">
        <v>72</v>
      </c>
      <c r="J3" t="s">
        <v>73</v>
      </c>
    </row>
    <row r="4" spans="1:10" x14ac:dyDescent="0.3">
      <c r="A4" t="s">
        <v>7</v>
      </c>
      <c r="B4" t="str">
        <f>VLOOKUP(SalesTargetsSC[[#This Row],[Sales Manager Name]],ActualSalesSC[#Data],2,FALSE)</f>
        <v>Dave Samuels</v>
      </c>
      <c r="C4" t="str">
        <f>VLOOKUP(SalesTargetsSC[[#This Row],[Sales Manager Name]],ActualSalesSC[#Data],3,FALSE)</f>
        <v>BC</v>
      </c>
      <c r="D4" t="str">
        <f>VLOOKUP(SalesTargetsSC[[#This Row],[Sales Manager Name]],ActualSalesSC[#Data],4,FALSE)</f>
        <v>BC Industrial</v>
      </c>
      <c r="E4" s="3">
        <f>VLOOKUP(SalesTargetsSC[[#This Row],[Sales Manager Name]],ActualSalesSC[#Data],17,FALSE)</f>
        <v>90845</v>
      </c>
      <c r="F4" s="2">
        <v>72879.839999999997</v>
      </c>
      <c r="G4" s="2">
        <f>F4/2</f>
        <v>36439.919999999998</v>
      </c>
      <c r="H4" s="2">
        <f>F4/4</f>
        <v>18219.96</v>
      </c>
      <c r="I4" s="4">
        <f>F4/12</f>
        <v>6073.32</v>
      </c>
      <c r="J4" s="4">
        <f>F4/52</f>
        <v>1401.5353846153846</v>
      </c>
    </row>
    <row r="5" spans="1:10" x14ac:dyDescent="0.3">
      <c r="A5" t="s">
        <v>11</v>
      </c>
      <c r="B5" t="str">
        <f>VLOOKUP(SalesTargetsSC[[#This Row],[Sales Manager Name]],ActualSalesSC[#Data],2,FALSE)</f>
        <v>Dave Samuels</v>
      </c>
      <c r="C5" t="str">
        <f>VLOOKUP(SalesTargetsSC[[#This Row],[Sales Manager Name]],ActualSalesSC[#Data],3,FALSE)</f>
        <v>BC</v>
      </c>
      <c r="D5" t="str">
        <f>VLOOKUP(SalesTargetsSC[[#This Row],[Sales Manager Name]],ActualSalesSC[#Data],4,FALSE)</f>
        <v>Konaco</v>
      </c>
      <c r="E5" s="3">
        <f>VLOOKUP(SalesTargetsSC[[#This Row],[Sales Manager Name]],ActualSalesSC[#Data],17,FALSE)</f>
        <v>77974</v>
      </c>
      <c r="F5" s="2">
        <v>72879.840000000011</v>
      </c>
      <c r="G5" s="2">
        <f t="shared" ref="G5:G28" si="0">F5/2</f>
        <v>36439.920000000006</v>
      </c>
      <c r="H5" s="2">
        <f t="shared" ref="H5:H28" si="1">F5/4</f>
        <v>18219.960000000003</v>
      </c>
      <c r="I5" s="4">
        <f t="shared" ref="I5:I28" si="2">F5/12</f>
        <v>6073.3200000000006</v>
      </c>
      <c r="J5" s="4">
        <f t="shared" ref="J5:J28" si="3">F5/52</f>
        <v>1401.5353846153848</v>
      </c>
    </row>
    <row r="6" spans="1:10" x14ac:dyDescent="0.3">
      <c r="A6" t="s">
        <v>13</v>
      </c>
      <c r="B6" t="str">
        <f>VLOOKUP(SalesTargetsSC[[#This Row],[Sales Manager Name]],ActualSalesSC[#Data],2,FALSE)</f>
        <v>Dave Samuels</v>
      </c>
      <c r="C6" t="str">
        <f>VLOOKUP(SalesTargetsSC[[#This Row],[Sales Manager Name]],ActualSalesSC[#Data],3,FALSE)</f>
        <v>BC</v>
      </c>
      <c r="D6" t="str">
        <f>VLOOKUP(SalesTargetsSC[[#This Row],[Sales Manager Name]],ActualSalesSC[#Data],4,FALSE)</f>
        <v>BC Industrial</v>
      </c>
      <c r="E6" s="3">
        <f>VLOOKUP(SalesTargetsSC[[#This Row],[Sales Manager Name]],ActualSalesSC[#Data],17,FALSE)</f>
        <v>69187</v>
      </c>
      <c r="F6" s="2">
        <v>74030.090000000011</v>
      </c>
      <c r="G6" s="2">
        <f t="shared" si="0"/>
        <v>37015.045000000006</v>
      </c>
      <c r="H6" s="2">
        <f t="shared" si="1"/>
        <v>18507.522500000003</v>
      </c>
      <c r="I6" s="4">
        <f t="shared" si="2"/>
        <v>6169.1741666666676</v>
      </c>
      <c r="J6" s="4">
        <f t="shared" si="3"/>
        <v>1423.6555769230772</v>
      </c>
    </row>
    <row r="7" spans="1:10" x14ac:dyDescent="0.3">
      <c r="A7" t="s">
        <v>14</v>
      </c>
      <c r="B7" t="str">
        <f>VLOOKUP(SalesTargetsSC[[#This Row],[Sales Manager Name]],ActualSalesSC[#Data],2,FALSE)</f>
        <v>Dave Samuels</v>
      </c>
      <c r="C7" t="str">
        <f>VLOOKUP(SalesTargetsSC[[#This Row],[Sales Manager Name]],ActualSalesSC[#Data],3,FALSE)</f>
        <v>AB</v>
      </c>
      <c r="D7" t="str">
        <f>VLOOKUP(SalesTargetsSC[[#This Row],[Sales Manager Name]],ActualSalesSC[#Data],4,FALSE)</f>
        <v>Nova Instruments</v>
      </c>
      <c r="E7" s="3">
        <f>VLOOKUP(SalesTargetsSC[[#This Row],[Sales Manager Name]],ActualSalesSC[#Data],17,FALSE)</f>
        <v>63906</v>
      </c>
      <c r="F7" s="2">
        <v>66311.11</v>
      </c>
      <c r="G7" s="2">
        <f t="shared" si="0"/>
        <v>33155.555</v>
      </c>
      <c r="H7" s="2">
        <f t="shared" si="1"/>
        <v>16577.7775</v>
      </c>
      <c r="I7" s="4">
        <f t="shared" si="2"/>
        <v>5525.9258333333337</v>
      </c>
      <c r="J7" s="4">
        <f t="shared" si="3"/>
        <v>1275.2136538461539</v>
      </c>
    </row>
    <row r="8" spans="1:10" x14ac:dyDescent="0.3">
      <c r="A8" t="s">
        <v>17</v>
      </c>
      <c r="B8" t="str">
        <f>VLOOKUP(SalesTargetsSC[[#This Row],[Sales Manager Name]],ActualSalesSC[#Data],2,FALSE)</f>
        <v>Dave Samuels</v>
      </c>
      <c r="C8" t="str">
        <f>VLOOKUP(SalesTargetsSC[[#This Row],[Sales Manager Name]],ActualSalesSC[#Data],3,FALSE)</f>
        <v>AB</v>
      </c>
      <c r="D8" t="str">
        <f>VLOOKUP(SalesTargetsSC[[#This Row],[Sales Manager Name]],ActualSalesSC[#Data],4,FALSE)</f>
        <v>Top Industrial</v>
      </c>
      <c r="E8" s="3">
        <f>VLOOKUP(SalesTargetsSC[[#This Row],[Sales Manager Name]],ActualSalesSC[#Data],17,FALSE)</f>
        <v>62477</v>
      </c>
      <c r="F8" s="2">
        <v>66850.39</v>
      </c>
      <c r="G8" s="2">
        <f t="shared" si="0"/>
        <v>33425.195</v>
      </c>
      <c r="H8" s="2">
        <f t="shared" si="1"/>
        <v>16712.5975</v>
      </c>
      <c r="I8" s="4">
        <f t="shared" si="2"/>
        <v>5570.8658333333333</v>
      </c>
      <c r="J8" s="4">
        <f t="shared" si="3"/>
        <v>1285.584423076923</v>
      </c>
    </row>
    <row r="9" spans="1:10" x14ac:dyDescent="0.3">
      <c r="A9" t="s">
        <v>19</v>
      </c>
      <c r="B9" t="str">
        <f>VLOOKUP(SalesTargetsSC[[#This Row],[Sales Manager Name]],ActualSalesSC[#Data],2,FALSE)</f>
        <v>Dave Samuels</v>
      </c>
      <c r="C9" t="str">
        <f>VLOOKUP(SalesTargetsSC[[#This Row],[Sales Manager Name]],ActualSalesSC[#Data],3,FALSE)</f>
        <v>AB</v>
      </c>
      <c r="D9" t="str">
        <f>VLOOKUP(SalesTargetsSC[[#This Row],[Sales Manager Name]],ActualSalesSC[#Data],4,FALSE)</f>
        <v>Prime Business</v>
      </c>
      <c r="E9" s="3">
        <f>VLOOKUP(SalesTargetsSC[[#This Row],[Sales Manager Name]],ActualSalesSC[#Data],17,FALSE)</f>
        <v>85933</v>
      </c>
      <c r="F9" s="2">
        <v>83835.570000000007</v>
      </c>
      <c r="G9" s="2">
        <f t="shared" si="0"/>
        <v>41917.785000000003</v>
      </c>
      <c r="H9" s="2">
        <f t="shared" si="1"/>
        <v>20958.892500000002</v>
      </c>
      <c r="I9" s="4">
        <f t="shared" si="2"/>
        <v>6986.2975000000006</v>
      </c>
      <c r="J9" s="4">
        <f t="shared" si="3"/>
        <v>1612.2225000000001</v>
      </c>
    </row>
    <row r="10" spans="1:10" x14ac:dyDescent="0.3">
      <c r="A10" t="s">
        <v>21</v>
      </c>
      <c r="B10" t="str">
        <f>VLOOKUP(SalesTargetsSC[[#This Row],[Sales Manager Name]],ActualSalesSC[#Data],2,FALSE)</f>
        <v>Mila Trung</v>
      </c>
      <c r="C10" t="str">
        <f>VLOOKUP(SalesTargetsSC[[#This Row],[Sales Manager Name]],ActualSalesSC[#Data],3,FALSE)</f>
        <v>MB</v>
      </c>
      <c r="D10" t="str">
        <f>VLOOKUP(SalesTargetsSC[[#This Row],[Sales Manager Name]],ActualSalesSC[#Data],4,FALSE)</f>
        <v>New Solutions Inc</v>
      </c>
      <c r="E10" s="3">
        <f>VLOOKUP(SalesTargetsSC[[#This Row],[Sales Manager Name]],ActualSalesSC[#Data],17,FALSE)</f>
        <v>64638</v>
      </c>
      <c r="F10" s="2">
        <v>69162.66</v>
      </c>
      <c r="G10" s="2">
        <f t="shared" si="0"/>
        <v>34581.33</v>
      </c>
      <c r="H10" s="2">
        <f t="shared" si="1"/>
        <v>17290.665000000001</v>
      </c>
      <c r="I10" s="4">
        <f t="shared" si="2"/>
        <v>5763.5550000000003</v>
      </c>
      <c r="J10" s="4">
        <f t="shared" si="3"/>
        <v>1330.051153846154</v>
      </c>
    </row>
    <row r="11" spans="1:10" x14ac:dyDescent="0.3">
      <c r="A11" t="s">
        <v>25</v>
      </c>
      <c r="B11" t="str">
        <f>VLOOKUP(SalesTargetsSC[[#This Row],[Sales Manager Name]],ActualSalesSC[#Data],2,FALSE)</f>
        <v>Mila Trung</v>
      </c>
      <c r="C11" t="str">
        <f>VLOOKUP(SalesTargetsSC[[#This Row],[Sales Manager Name]],ActualSalesSC[#Data],3,FALSE)</f>
        <v>MB</v>
      </c>
      <c r="D11" t="str">
        <f>VLOOKUP(SalesTargetsSC[[#This Row],[Sales Manager Name]],ActualSalesSC[#Data],4,FALSE)</f>
        <v>Sapco</v>
      </c>
      <c r="E11" s="3">
        <f>VLOOKUP(SalesTargetsSC[[#This Row],[Sales Manager Name]],ActualSalesSC[#Data],17,FALSE)</f>
        <v>63526</v>
      </c>
      <c r="F11" s="2">
        <v>67972.820000000007</v>
      </c>
      <c r="G11" s="2">
        <f t="shared" si="0"/>
        <v>33986.410000000003</v>
      </c>
      <c r="H11" s="2">
        <f t="shared" si="1"/>
        <v>16993.205000000002</v>
      </c>
      <c r="I11" s="4">
        <f t="shared" si="2"/>
        <v>5664.4016666666676</v>
      </c>
      <c r="J11" s="4">
        <f t="shared" si="3"/>
        <v>1307.1696153846156</v>
      </c>
    </row>
    <row r="12" spans="1:10" x14ac:dyDescent="0.3">
      <c r="A12" t="s">
        <v>27</v>
      </c>
      <c r="B12" t="str">
        <f>VLOOKUP(SalesTargetsSC[[#This Row],[Sales Manager Name]],ActualSalesSC[#Data],2,FALSE)</f>
        <v>Mila Trung</v>
      </c>
      <c r="C12" t="str">
        <f>VLOOKUP(SalesTargetsSC[[#This Row],[Sales Manager Name]],ActualSalesSC[#Data],3,FALSE)</f>
        <v>MB</v>
      </c>
      <c r="D12" t="str">
        <f>VLOOKUP(SalesTargetsSC[[#This Row],[Sales Manager Name]],ActualSalesSC[#Data],4,FALSE)</f>
        <v>Sapco Plus</v>
      </c>
      <c r="E12" s="3">
        <f>VLOOKUP(SalesTargetsSC[[#This Row],[Sales Manager Name]],ActualSalesSC[#Data],17,FALSE)</f>
        <v>58964</v>
      </c>
      <c r="F12" s="2">
        <v>63091.48</v>
      </c>
      <c r="G12" s="2">
        <f t="shared" si="0"/>
        <v>31545.74</v>
      </c>
      <c r="H12" s="2">
        <f t="shared" si="1"/>
        <v>15772.87</v>
      </c>
      <c r="I12" s="4">
        <f t="shared" si="2"/>
        <v>5257.6233333333339</v>
      </c>
      <c r="J12" s="4">
        <f t="shared" si="3"/>
        <v>1213.2976923076924</v>
      </c>
    </row>
    <row r="13" spans="1:10" x14ac:dyDescent="0.3">
      <c r="A13" t="s">
        <v>29</v>
      </c>
      <c r="B13" t="str">
        <f>VLOOKUP(SalesTargetsSC[[#This Row],[Sales Manager Name]],ActualSalesSC[#Data],2,FALSE)</f>
        <v>Mila Trung</v>
      </c>
      <c r="C13" t="str">
        <f>VLOOKUP(SalesTargetsSC[[#This Row],[Sales Manager Name]],ActualSalesSC[#Data],3,FALSE)</f>
        <v>SK</v>
      </c>
      <c r="D13" t="str">
        <f>VLOOKUP(SalesTargetsSC[[#This Row],[Sales Manager Name]],ActualSalesSC[#Data],4,FALSE)</f>
        <v>Maritimes Business</v>
      </c>
      <c r="E13" s="3">
        <f>VLOOKUP(SalesTargetsSC[[#This Row],[Sales Manager Name]],ActualSalesSC[#Data],17,FALSE)</f>
        <v>64782</v>
      </c>
      <c r="F13" s="2">
        <v>69316.740000000005</v>
      </c>
      <c r="G13" s="2">
        <f t="shared" si="0"/>
        <v>34658.370000000003</v>
      </c>
      <c r="H13" s="2">
        <f t="shared" si="1"/>
        <v>17329.185000000001</v>
      </c>
      <c r="I13" s="4">
        <f t="shared" si="2"/>
        <v>5776.3950000000004</v>
      </c>
      <c r="J13" s="4">
        <f t="shared" si="3"/>
        <v>1333.0142307692308</v>
      </c>
    </row>
    <row r="14" spans="1:10" x14ac:dyDescent="0.3">
      <c r="A14" t="s">
        <v>32</v>
      </c>
      <c r="B14" t="str">
        <f>VLOOKUP(SalesTargetsSC[[#This Row],[Sales Manager Name]],ActualSalesSC[#Data],2,FALSE)</f>
        <v>Mila Trung</v>
      </c>
      <c r="C14" t="str">
        <f>VLOOKUP(SalesTargetsSC[[#This Row],[Sales Manager Name]],ActualSalesSC[#Data],3,FALSE)</f>
        <v>SK</v>
      </c>
      <c r="D14" t="str">
        <f>VLOOKUP(SalesTargetsSC[[#This Row],[Sales Manager Name]],ActualSalesSC[#Data],4,FALSE)</f>
        <v>SaskPower</v>
      </c>
      <c r="E14" s="3">
        <f>VLOOKUP(SalesTargetsSC[[#This Row],[Sales Manager Name]],ActualSalesSC[#Data],17,FALSE)</f>
        <v>73803</v>
      </c>
      <c r="F14" s="2">
        <v>78969.210000000006</v>
      </c>
      <c r="G14" s="2">
        <f t="shared" si="0"/>
        <v>39484.605000000003</v>
      </c>
      <c r="H14" s="2">
        <f t="shared" si="1"/>
        <v>19742.302500000002</v>
      </c>
      <c r="I14" s="4">
        <f t="shared" si="2"/>
        <v>6580.7675000000008</v>
      </c>
      <c r="J14" s="4">
        <f t="shared" si="3"/>
        <v>1518.6386538461541</v>
      </c>
    </row>
    <row r="15" spans="1:10" x14ac:dyDescent="0.3">
      <c r="A15" t="s">
        <v>34</v>
      </c>
      <c r="B15" t="str">
        <f>VLOOKUP(SalesTargetsSC[[#This Row],[Sales Manager Name]],ActualSalesSC[#Data],2,FALSE)</f>
        <v>Kate Ryan</v>
      </c>
      <c r="C15" t="str">
        <f>VLOOKUP(SalesTargetsSC[[#This Row],[Sales Manager Name]],ActualSalesSC[#Data],3,FALSE)</f>
        <v>ON, GTA</v>
      </c>
      <c r="D15" t="str">
        <f>VLOOKUP(SalesTargetsSC[[#This Row],[Sales Manager Name]],ActualSalesSC[#Data],4,FALSE)</f>
        <v>SOI Investments</v>
      </c>
      <c r="E15" s="3">
        <f>VLOOKUP(SalesTargetsSC[[#This Row],[Sales Manager Name]],ActualSalesSC[#Data],17,FALSE)</f>
        <v>71511</v>
      </c>
      <c r="F15" s="2">
        <v>67505.23000000001</v>
      </c>
      <c r="G15" s="2">
        <f t="shared" si="0"/>
        <v>33752.615000000005</v>
      </c>
      <c r="H15" s="2">
        <f t="shared" si="1"/>
        <v>16876.307500000003</v>
      </c>
      <c r="I15" s="4">
        <f t="shared" si="2"/>
        <v>5625.4358333333339</v>
      </c>
      <c r="J15" s="4">
        <f t="shared" si="3"/>
        <v>1298.1775000000002</v>
      </c>
    </row>
    <row r="16" spans="1:10" x14ac:dyDescent="0.3">
      <c r="A16" t="s">
        <v>38</v>
      </c>
      <c r="B16" t="str">
        <f>VLOOKUP(SalesTargetsSC[[#This Row],[Sales Manager Name]],ActualSalesSC[#Data],2,FALSE)</f>
        <v>Kate Ryan</v>
      </c>
      <c r="C16" t="str">
        <f>VLOOKUP(SalesTargetsSC[[#This Row],[Sales Manager Name]],ActualSalesSC[#Data],3,FALSE)</f>
        <v>ON, GTA</v>
      </c>
      <c r="D16" t="str">
        <f>VLOOKUP(SalesTargetsSC[[#This Row],[Sales Manager Name]],ActualSalesSC[#Data],4,FALSE)</f>
        <v>Polar Bear</v>
      </c>
      <c r="E16" s="3">
        <f>VLOOKUP(SalesTargetsSC[[#This Row],[Sales Manager Name]],ActualSalesSC[#Data],17,FALSE)</f>
        <v>63831</v>
      </c>
      <c r="F16" s="2">
        <v>68299.17</v>
      </c>
      <c r="G16" s="2">
        <f t="shared" si="0"/>
        <v>34149.584999999999</v>
      </c>
      <c r="H16" s="2">
        <f t="shared" si="1"/>
        <v>17074.7925</v>
      </c>
      <c r="I16" s="4">
        <f t="shared" si="2"/>
        <v>5691.5974999999999</v>
      </c>
      <c r="J16" s="4">
        <f t="shared" si="3"/>
        <v>1313.4455769230769</v>
      </c>
    </row>
    <row r="17" spans="1:10" x14ac:dyDescent="0.3">
      <c r="A17" t="s">
        <v>40</v>
      </c>
      <c r="B17" t="str">
        <f>VLOOKUP(SalesTargetsSC[[#This Row],[Sales Manager Name]],ActualSalesSC[#Data],2,FALSE)</f>
        <v>Kate Ryan</v>
      </c>
      <c r="C17" t="str">
        <f>VLOOKUP(SalesTargetsSC[[#This Row],[Sales Manager Name]],ActualSalesSC[#Data],3,FALSE)</f>
        <v>ON, GTA</v>
      </c>
      <c r="D17" t="str">
        <f>VLOOKUP(SalesTargetsSC[[#This Row],[Sales Manager Name]],ActualSalesSC[#Data],4,FALSE)</f>
        <v>Britania Corp</v>
      </c>
      <c r="E17" s="3">
        <f>VLOOKUP(SalesTargetsSC[[#This Row],[Sales Manager Name]],ActualSalesSC[#Data],17,FALSE)</f>
        <v>68773</v>
      </c>
      <c r="F17" s="2">
        <v>71518.8</v>
      </c>
      <c r="G17" s="2">
        <f t="shared" si="0"/>
        <v>35759.4</v>
      </c>
      <c r="H17" s="2">
        <f t="shared" si="1"/>
        <v>17879.7</v>
      </c>
      <c r="I17" s="4">
        <f t="shared" si="2"/>
        <v>5959.9000000000005</v>
      </c>
      <c r="J17" s="4">
        <f t="shared" si="3"/>
        <v>1375.3615384615384</v>
      </c>
    </row>
    <row r="18" spans="1:10" x14ac:dyDescent="0.3">
      <c r="A18" t="s">
        <v>42</v>
      </c>
      <c r="B18" t="str">
        <f>VLOOKUP(SalesTargetsSC[[#This Row],[Sales Manager Name]],ActualSalesSC[#Data],2,FALSE)</f>
        <v>Kate Ryan</v>
      </c>
      <c r="C18" t="str">
        <f>VLOOKUP(SalesTargetsSC[[#This Row],[Sales Manager Name]],ActualSalesSC[#Data],3,FALSE)</f>
        <v>ON, Ottawa</v>
      </c>
      <c r="D18" t="str">
        <f>VLOOKUP(SalesTargetsSC[[#This Row],[Sales Manager Name]],ActualSalesSC[#Data],4,FALSE)</f>
        <v>Crystal Incorprated</v>
      </c>
      <c r="E18" s="3">
        <f>VLOOKUP(SalesTargetsSC[[#This Row],[Sales Manager Name]],ActualSalesSC[#Data],17,FALSE)</f>
        <v>65532</v>
      </c>
      <c r="F18" s="2">
        <v>70119.240000000005</v>
      </c>
      <c r="G18" s="2">
        <f t="shared" si="0"/>
        <v>35059.620000000003</v>
      </c>
      <c r="H18" s="2">
        <f t="shared" si="1"/>
        <v>17529.810000000001</v>
      </c>
      <c r="I18" s="4">
        <f t="shared" si="2"/>
        <v>5843.27</v>
      </c>
      <c r="J18" s="4">
        <f t="shared" si="3"/>
        <v>1348.4469230769232</v>
      </c>
    </row>
    <row r="19" spans="1:10" x14ac:dyDescent="0.3">
      <c r="A19" t="s">
        <v>45</v>
      </c>
      <c r="B19" t="str">
        <f>VLOOKUP(SalesTargetsSC[[#This Row],[Sales Manager Name]],ActualSalesSC[#Data],2,FALSE)</f>
        <v>Kate Ryan</v>
      </c>
      <c r="C19" t="str">
        <f>VLOOKUP(SalesTargetsSC[[#This Row],[Sales Manager Name]],ActualSalesSC[#Data],3,FALSE)</f>
        <v>ON, Ottawa</v>
      </c>
      <c r="D19" t="str">
        <f>VLOOKUP(SalesTargetsSC[[#This Row],[Sales Manager Name]],ActualSalesSC[#Data],4,FALSE)</f>
        <v>Belamore</v>
      </c>
      <c r="E19" s="3">
        <f>VLOOKUP(SalesTargetsSC[[#This Row],[Sales Manager Name]],ActualSalesSC[#Data],17,FALSE)</f>
        <v>69031</v>
      </c>
      <c r="F19" s="2">
        <v>73863.17</v>
      </c>
      <c r="G19" s="2">
        <f t="shared" si="0"/>
        <v>36931.584999999999</v>
      </c>
      <c r="H19" s="2">
        <f t="shared" si="1"/>
        <v>18465.7925</v>
      </c>
      <c r="I19" s="4">
        <f t="shared" si="2"/>
        <v>6155.2641666666668</v>
      </c>
      <c r="J19" s="4">
        <f t="shared" si="3"/>
        <v>1420.4455769230769</v>
      </c>
    </row>
    <row r="20" spans="1:10" x14ac:dyDescent="0.3">
      <c r="A20" t="s">
        <v>47</v>
      </c>
      <c r="B20" t="str">
        <f>VLOOKUP(SalesTargetsSC[[#This Row],[Sales Manager Name]],ActualSalesSC[#Data],2,FALSE)</f>
        <v>Kate Ryan</v>
      </c>
      <c r="C20" t="str">
        <f>VLOOKUP(SalesTargetsSC[[#This Row],[Sales Manager Name]],ActualSalesSC[#Data],3,FALSE)</f>
        <v>ON, South</v>
      </c>
      <c r="D20" t="str">
        <f>VLOOKUP(SalesTargetsSC[[#This Row],[Sales Manager Name]],ActualSalesSC[#Data],4,FALSE)</f>
        <v>Horizons</v>
      </c>
      <c r="E20" s="3">
        <f>VLOOKUP(SalesTargetsSC[[#This Row],[Sales Manager Name]],ActualSalesSC[#Data],17,FALSE)</f>
        <v>70660</v>
      </c>
      <c r="F20" s="2">
        <v>75606.200000000012</v>
      </c>
      <c r="G20" s="2">
        <f t="shared" si="0"/>
        <v>37803.100000000006</v>
      </c>
      <c r="H20" s="2">
        <f t="shared" si="1"/>
        <v>18901.550000000003</v>
      </c>
      <c r="I20" s="4">
        <f t="shared" si="2"/>
        <v>6300.5166666666673</v>
      </c>
      <c r="J20" s="4">
        <f t="shared" si="3"/>
        <v>1453.9653846153849</v>
      </c>
    </row>
    <row r="21" spans="1:10" x14ac:dyDescent="0.3">
      <c r="A21" t="s">
        <v>50</v>
      </c>
      <c r="B21" t="str">
        <f>VLOOKUP(SalesTargetsSC[[#This Row],[Sales Manager Name]],ActualSalesSC[#Data],2,FALSE)</f>
        <v>Kate Ryan</v>
      </c>
      <c r="C21" t="str">
        <f>VLOOKUP(SalesTargetsSC[[#This Row],[Sales Manager Name]],ActualSalesSC[#Data],3,FALSE)</f>
        <v>ON, South</v>
      </c>
      <c r="D21" t="str">
        <f>VLOOKUP(SalesTargetsSC[[#This Row],[Sales Manager Name]],ActualSalesSC[#Data],4,FALSE)</f>
        <v>Niagara Industrial</v>
      </c>
      <c r="E21" s="3">
        <f>VLOOKUP(SalesTargetsSC[[#This Row],[Sales Manager Name]],ActualSalesSC[#Data],17,FALSE)</f>
        <v>70768</v>
      </c>
      <c r="F21" s="2">
        <v>71709.260000000009</v>
      </c>
      <c r="G21" s="2">
        <f t="shared" si="0"/>
        <v>35854.630000000005</v>
      </c>
      <c r="H21" s="2">
        <f t="shared" si="1"/>
        <v>17927.315000000002</v>
      </c>
      <c r="I21" s="4">
        <f t="shared" si="2"/>
        <v>5975.7716666666674</v>
      </c>
      <c r="J21" s="4">
        <f t="shared" si="3"/>
        <v>1379.0242307692311</v>
      </c>
    </row>
    <row r="22" spans="1:10" x14ac:dyDescent="0.3">
      <c r="A22" t="s">
        <v>52</v>
      </c>
      <c r="B22" t="str">
        <f>VLOOKUP(SalesTargetsSC[[#This Row],[Sales Manager Name]],ActualSalesSC[#Data],2,FALSE)</f>
        <v>Steve Jones</v>
      </c>
      <c r="C22" t="str">
        <f>VLOOKUP(SalesTargetsSC[[#This Row],[Sales Manager Name]],ActualSalesSC[#Data],3,FALSE)</f>
        <v>QC</v>
      </c>
      <c r="D22" t="str">
        <f>VLOOKUP(SalesTargetsSC[[#This Row],[Sales Manager Name]],ActualSalesSC[#Data],4,FALSE)</f>
        <v>St. Laurent Solutions</v>
      </c>
      <c r="E22" s="3">
        <f>VLOOKUP(SalesTargetsSC[[#This Row],[Sales Manager Name]],ActualSalesSC[#Data],17,FALSE)</f>
        <v>74045</v>
      </c>
      <c r="F22" s="2">
        <v>79228.150000000009</v>
      </c>
      <c r="G22" s="2">
        <f t="shared" si="0"/>
        <v>39614.075000000004</v>
      </c>
      <c r="H22" s="2">
        <f t="shared" si="1"/>
        <v>19807.037500000002</v>
      </c>
      <c r="I22" s="4">
        <f t="shared" si="2"/>
        <v>6602.3458333333338</v>
      </c>
      <c r="J22" s="4">
        <f t="shared" si="3"/>
        <v>1523.6182692307693</v>
      </c>
    </row>
    <row r="23" spans="1:10" x14ac:dyDescent="0.3">
      <c r="A23" t="s">
        <v>56</v>
      </c>
      <c r="B23" t="str">
        <f>VLOOKUP(SalesTargetsSC[[#This Row],[Sales Manager Name]],ActualSalesSC[#Data],2,FALSE)</f>
        <v>Steve Jones</v>
      </c>
      <c r="C23" t="str">
        <f>VLOOKUP(SalesTargetsSC[[#This Row],[Sales Manager Name]],ActualSalesSC[#Data],3,FALSE)</f>
        <v>QC</v>
      </c>
      <c r="D23" t="str">
        <f>VLOOKUP(SalesTargetsSC[[#This Row],[Sales Manager Name]],ActualSalesSC[#Data],4,FALSE)</f>
        <v>Lucent King</v>
      </c>
      <c r="E23" s="3">
        <f>VLOOKUP(SalesTargetsSC[[#This Row],[Sales Manager Name]],ActualSalesSC[#Data],17,FALSE)</f>
        <v>62872</v>
      </c>
      <c r="F23" s="2">
        <v>65349.18</v>
      </c>
      <c r="G23" s="2">
        <f t="shared" si="0"/>
        <v>32674.59</v>
      </c>
      <c r="H23" s="2">
        <f t="shared" si="1"/>
        <v>16337.295</v>
      </c>
      <c r="I23" s="4">
        <f t="shared" si="2"/>
        <v>5445.7650000000003</v>
      </c>
      <c r="J23" s="4">
        <f t="shared" si="3"/>
        <v>1256.7149999999999</v>
      </c>
    </row>
    <row r="24" spans="1:10" x14ac:dyDescent="0.3">
      <c r="A24" t="s">
        <v>58</v>
      </c>
      <c r="B24" t="str">
        <f>VLOOKUP(SalesTargetsSC[[#This Row],[Sales Manager Name]],ActualSalesSC[#Data],2,FALSE)</f>
        <v>Steve Jones</v>
      </c>
      <c r="C24" t="str">
        <f>VLOOKUP(SalesTargetsSC[[#This Row],[Sales Manager Name]],ActualSalesSC[#Data],3,FALSE)</f>
        <v>QC</v>
      </c>
      <c r="D24" t="str">
        <f>VLOOKUP(SalesTargetsSC[[#This Row],[Sales Manager Name]],ActualSalesSC[#Data],4,FALSE)</f>
        <v>QC Top</v>
      </c>
      <c r="E24" s="3">
        <f>VLOOKUP(SalesTargetsSC[[#This Row],[Sales Manager Name]],ActualSalesSC[#Data],17,FALSE)</f>
        <v>64166</v>
      </c>
      <c r="F24" s="2">
        <v>68657.62000000001</v>
      </c>
      <c r="G24" s="2">
        <f t="shared" si="0"/>
        <v>34328.810000000005</v>
      </c>
      <c r="H24" s="2">
        <f t="shared" si="1"/>
        <v>17164.405000000002</v>
      </c>
      <c r="I24" s="4">
        <f t="shared" si="2"/>
        <v>5721.4683333333342</v>
      </c>
      <c r="J24" s="4">
        <f t="shared" si="3"/>
        <v>1320.3388461538464</v>
      </c>
    </row>
    <row r="25" spans="1:10" x14ac:dyDescent="0.3">
      <c r="A25" t="s">
        <v>60</v>
      </c>
      <c r="B25" t="str">
        <f>VLOOKUP(SalesTargetsSC[[#This Row],[Sales Manager Name]],ActualSalesSC[#Data],2,FALSE)</f>
        <v>Steve Jones</v>
      </c>
      <c r="C25" t="str">
        <f>VLOOKUP(SalesTargetsSC[[#This Row],[Sales Manager Name]],ActualSalesSC[#Data],3,FALSE)</f>
        <v>NS</v>
      </c>
      <c r="D25" t="str">
        <f>VLOOKUP(SalesTargetsSC[[#This Row],[Sales Manager Name]],ActualSalesSC[#Data],4,FALSE)</f>
        <v>Xtra Voyage</v>
      </c>
      <c r="E25" s="3">
        <f>VLOOKUP(SalesTargetsSC[[#This Row],[Sales Manager Name]],ActualSalesSC[#Data],17,FALSE)</f>
        <v>61882</v>
      </c>
      <c r="F25" s="2">
        <v>66213.740000000005</v>
      </c>
      <c r="G25" s="2">
        <f t="shared" si="0"/>
        <v>33106.870000000003</v>
      </c>
      <c r="H25" s="2">
        <f t="shared" si="1"/>
        <v>16553.435000000001</v>
      </c>
      <c r="I25" s="4">
        <f t="shared" si="2"/>
        <v>5517.8116666666674</v>
      </c>
      <c r="J25" s="4">
        <f t="shared" si="3"/>
        <v>1273.3411538461539</v>
      </c>
    </row>
    <row r="26" spans="1:10" x14ac:dyDescent="0.3">
      <c r="A26" t="s">
        <v>63</v>
      </c>
      <c r="B26" t="str">
        <f>VLOOKUP(SalesTargetsSC[[#This Row],[Sales Manager Name]],ActualSalesSC[#Data],2,FALSE)</f>
        <v>Steve Jones</v>
      </c>
      <c r="C26" t="str">
        <f>VLOOKUP(SalesTargetsSC[[#This Row],[Sales Manager Name]],ActualSalesSC[#Data],3,FALSE)</f>
        <v>NS</v>
      </c>
      <c r="D26" t="str">
        <f>VLOOKUP(SalesTargetsSC[[#This Row],[Sales Manager Name]],ActualSalesSC[#Data],4,FALSE)</f>
        <v>Optimum Top</v>
      </c>
      <c r="E26" s="3">
        <f>VLOOKUP(SalesTargetsSC[[#This Row],[Sales Manager Name]],ActualSalesSC[#Data],17,FALSE)</f>
        <v>73976</v>
      </c>
      <c r="F26" s="2">
        <v>74275.12000000001</v>
      </c>
      <c r="G26" s="2">
        <f t="shared" si="0"/>
        <v>37137.560000000005</v>
      </c>
      <c r="H26" s="2">
        <f t="shared" si="1"/>
        <v>18568.780000000002</v>
      </c>
      <c r="I26" s="4">
        <f t="shared" si="2"/>
        <v>6189.5933333333342</v>
      </c>
      <c r="J26" s="4">
        <f t="shared" si="3"/>
        <v>1428.3676923076926</v>
      </c>
    </row>
    <row r="27" spans="1:10" x14ac:dyDescent="0.3">
      <c r="A27" t="s">
        <v>65</v>
      </c>
      <c r="B27" t="str">
        <f>VLOOKUP(SalesTargetsSC[[#This Row],[Sales Manager Name]],ActualSalesSC[#Data],2,FALSE)</f>
        <v>Steve Jones</v>
      </c>
      <c r="C27" t="str">
        <f>VLOOKUP(SalesTargetsSC[[#This Row],[Sales Manager Name]],ActualSalesSC[#Data],3,FALSE)</f>
        <v>NB</v>
      </c>
      <c r="D27" t="str">
        <f>VLOOKUP(SalesTargetsSC[[#This Row],[Sales Manager Name]],ActualSalesSC[#Data],4,FALSE)</f>
        <v>Vericon Industrial</v>
      </c>
      <c r="E27" s="3">
        <f>VLOOKUP(SalesTargetsSC[[#This Row],[Sales Manager Name]],ActualSalesSC[#Data],17,FALSE)</f>
        <v>64403</v>
      </c>
      <c r="F27" s="2">
        <v>68911.210000000006</v>
      </c>
      <c r="G27" s="2">
        <f t="shared" si="0"/>
        <v>34455.605000000003</v>
      </c>
      <c r="H27" s="2">
        <f t="shared" si="1"/>
        <v>17227.802500000002</v>
      </c>
      <c r="I27" s="4">
        <f t="shared" si="2"/>
        <v>5742.6008333333339</v>
      </c>
      <c r="J27" s="4">
        <f t="shared" si="3"/>
        <v>1325.2155769230772</v>
      </c>
    </row>
    <row r="28" spans="1:10" x14ac:dyDescent="0.3">
      <c r="F28" s="2">
        <f>SUM(F4:F27)</f>
        <v>1706555.84</v>
      </c>
      <c r="G28" s="2">
        <f t="shared" si="0"/>
        <v>853277.92</v>
      </c>
      <c r="H28" s="2">
        <f t="shared" si="1"/>
        <v>426638.96</v>
      </c>
      <c r="I28" s="4">
        <f t="shared" si="2"/>
        <v>142212.98666666666</v>
      </c>
      <c r="J28" s="4">
        <f t="shared" si="3"/>
        <v>32818.381538461537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C16" sqref="C16"/>
    </sheetView>
  </sheetViews>
  <sheetFormatPr defaultRowHeight="14.4" x14ac:dyDescent="0.3"/>
  <cols>
    <col min="1" max="1" width="21.44140625" customWidth="1"/>
    <col min="2" max="2" width="15.109375" customWidth="1"/>
    <col min="3" max="3" width="10.6640625" customWidth="1"/>
    <col min="4" max="4" width="17.6640625" customWidth="1"/>
    <col min="5" max="7" width="14.88671875" customWidth="1"/>
    <col min="8" max="8" width="22.109375" style="5" customWidth="1"/>
    <col min="9" max="9" width="14.44140625" customWidth="1"/>
  </cols>
  <sheetData>
    <row r="1" spans="1:9" x14ac:dyDescent="0.3">
      <c r="A1" s="1" t="s">
        <v>74</v>
      </c>
    </row>
    <row r="3" spans="1:9" x14ac:dyDescent="0.3">
      <c r="A3" t="s">
        <v>1</v>
      </c>
      <c r="B3" t="s">
        <v>2</v>
      </c>
      <c r="C3" t="s">
        <v>3</v>
      </c>
      <c r="D3" t="s">
        <v>4</v>
      </c>
      <c r="E3" t="s">
        <v>75</v>
      </c>
      <c r="F3" t="s">
        <v>76</v>
      </c>
      <c r="G3" t="s">
        <v>77</v>
      </c>
      <c r="H3" s="5" t="s">
        <v>78</v>
      </c>
      <c r="I3" t="s">
        <v>79</v>
      </c>
    </row>
    <row r="4" spans="1:9" x14ac:dyDescent="0.3">
      <c r="A4" t="s">
        <v>14</v>
      </c>
      <c r="B4" t="s">
        <v>8</v>
      </c>
      <c r="C4" t="s">
        <v>15</v>
      </c>
      <c r="D4" t="str">
        <f>VLOOKUP(BacklogSC[[#This Row],[Sales Manager Name]],ActualSalesSC[#Data],4,FALSE)</f>
        <v>Nova Instruments</v>
      </c>
      <c r="E4" s="3">
        <v>5769</v>
      </c>
      <c r="F4" s="3">
        <v>2175</v>
      </c>
      <c r="G4" s="3">
        <v>875</v>
      </c>
      <c r="H4" s="6">
        <v>143</v>
      </c>
      <c r="I4" s="3">
        <f>SUM(E4:H4)</f>
        <v>8962</v>
      </c>
    </row>
    <row r="5" spans="1:9" x14ac:dyDescent="0.3">
      <c r="A5" t="s">
        <v>17</v>
      </c>
      <c r="B5" t="s">
        <v>8</v>
      </c>
      <c r="C5" t="s">
        <v>15</v>
      </c>
      <c r="D5" t="str">
        <f>VLOOKUP(BacklogSC[[#This Row],[Sales Manager Name]],ActualSalesSC[#Data],4,FALSE)</f>
        <v>Top Industrial</v>
      </c>
      <c r="E5" s="3">
        <v>7398</v>
      </c>
      <c r="F5" s="3">
        <v>1523</v>
      </c>
      <c r="G5" s="3">
        <v>542</v>
      </c>
      <c r="H5" s="6">
        <v>0</v>
      </c>
      <c r="I5" s="3">
        <f t="shared" ref="I5:I27" si="0">SUM(E5:H5)</f>
        <v>9463</v>
      </c>
    </row>
    <row r="6" spans="1:9" x14ac:dyDescent="0.3">
      <c r="A6" t="s">
        <v>19</v>
      </c>
      <c r="B6" t="s">
        <v>8</v>
      </c>
      <c r="C6" t="s">
        <v>15</v>
      </c>
      <c r="D6" t="str">
        <f>VLOOKUP(BacklogSC[[#This Row],[Sales Manager Name]],ActualSalesSC[#Data],4,FALSE)</f>
        <v>Prime Business</v>
      </c>
      <c r="E6" s="3">
        <v>6832</v>
      </c>
      <c r="F6" s="3">
        <v>3171</v>
      </c>
      <c r="G6" s="3">
        <v>1236</v>
      </c>
      <c r="H6" s="6">
        <v>673</v>
      </c>
      <c r="I6" s="3">
        <f t="shared" si="0"/>
        <v>11912</v>
      </c>
    </row>
    <row r="7" spans="1:9" x14ac:dyDescent="0.3">
      <c r="A7" t="s">
        <v>7</v>
      </c>
      <c r="B7" t="s">
        <v>8</v>
      </c>
      <c r="C7" t="s">
        <v>9</v>
      </c>
      <c r="D7" t="str">
        <f>VLOOKUP(BacklogSC[[#This Row],[Sales Manager Name]],ActualSalesSC[#Data],4,FALSE)</f>
        <v>BC Industrial</v>
      </c>
      <c r="E7" s="3">
        <v>6382</v>
      </c>
      <c r="F7" s="3">
        <v>2641</v>
      </c>
      <c r="G7" s="3">
        <v>317</v>
      </c>
      <c r="H7" s="6">
        <v>321</v>
      </c>
      <c r="I7" s="3">
        <f t="shared" si="0"/>
        <v>9661</v>
      </c>
    </row>
    <row r="8" spans="1:9" x14ac:dyDescent="0.3">
      <c r="A8" t="s">
        <v>11</v>
      </c>
      <c r="B8" t="s">
        <v>8</v>
      </c>
      <c r="C8" t="s">
        <v>9</v>
      </c>
      <c r="D8" t="str">
        <f>VLOOKUP(BacklogSC[[#This Row],[Sales Manager Name]],ActualSalesSC[#Data],4,FALSE)</f>
        <v>Konaco</v>
      </c>
      <c r="E8" s="3">
        <v>4287</v>
      </c>
      <c r="F8" s="3">
        <v>3171</v>
      </c>
      <c r="G8" s="3">
        <v>542</v>
      </c>
      <c r="H8" s="6">
        <v>0</v>
      </c>
      <c r="I8" s="3">
        <f t="shared" si="0"/>
        <v>8000</v>
      </c>
    </row>
    <row r="9" spans="1:9" x14ac:dyDescent="0.3">
      <c r="A9" t="s">
        <v>13</v>
      </c>
      <c r="B9" t="s">
        <v>8</v>
      </c>
      <c r="C9" t="s">
        <v>9</v>
      </c>
      <c r="D9" t="str">
        <f>VLOOKUP(BacklogSC[[#This Row],[Sales Manager Name]],ActualSalesSC[#Data],4,FALSE)</f>
        <v>BC Industrial</v>
      </c>
      <c r="E9" s="3">
        <v>6832</v>
      </c>
      <c r="F9" s="3">
        <v>2175</v>
      </c>
      <c r="G9" s="3">
        <v>875</v>
      </c>
      <c r="H9" s="6">
        <v>321</v>
      </c>
      <c r="I9" s="3">
        <f t="shared" si="0"/>
        <v>10203</v>
      </c>
    </row>
    <row r="10" spans="1:9" x14ac:dyDescent="0.3">
      <c r="A10" t="s">
        <v>21</v>
      </c>
      <c r="B10" t="s">
        <v>22</v>
      </c>
      <c r="C10" t="s">
        <v>23</v>
      </c>
      <c r="D10" t="str">
        <f>VLOOKUP(BacklogSC[[#This Row],[Sales Manager Name]],ActualSalesSC[#Data],4,FALSE)</f>
        <v>New Solutions Inc</v>
      </c>
      <c r="E10" s="3">
        <v>7398</v>
      </c>
      <c r="F10" s="3">
        <v>2641</v>
      </c>
      <c r="G10" s="3">
        <v>753</v>
      </c>
      <c r="H10" s="6">
        <v>0</v>
      </c>
      <c r="I10" s="3">
        <f t="shared" si="0"/>
        <v>10792</v>
      </c>
    </row>
    <row r="11" spans="1:9" x14ac:dyDescent="0.3">
      <c r="A11" t="s">
        <v>25</v>
      </c>
      <c r="B11" t="s">
        <v>22</v>
      </c>
      <c r="C11" t="s">
        <v>23</v>
      </c>
      <c r="D11" t="str">
        <f>VLOOKUP(BacklogSC[[#This Row],[Sales Manager Name]],ActualSalesSC[#Data],4,FALSE)</f>
        <v>Sapco</v>
      </c>
      <c r="E11" s="3">
        <v>6382</v>
      </c>
      <c r="F11" s="3">
        <v>2915</v>
      </c>
      <c r="G11" s="3">
        <v>941</v>
      </c>
      <c r="H11" s="6">
        <v>235</v>
      </c>
      <c r="I11" s="3">
        <f t="shared" si="0"/>
        <v>10473</v>
      </c>
    </row>
    <row r="12" spans="1:9" x14ac:dyDescent="0.3">
      <c r="A12" t="s">
        <v>27</v>
      </c>
      <c r="B12" t="s">
        <v>22</v>
      </c>
      <c r="C12" t="s">
        <v>23</v>
      </c>
      <c r="D12" t="str">
        <f>VLOOKUP(BacklogSC[[#This Row],[Sales Manager Name]],ActualSalesSC[#Data],4,FALSE)</f>
        <v>Sapco Plus</v>
      </c>
      <c r="E12" s="3">
        <v>5769</v>
      </c>
      <c r="F12" s="3">
        <v>1523</v>
      </c>
      <c r="G12" s="3">
        <v>542</v>
      </c>
      <c r="H12" s="6">
        <v>143</v>
      </c>
      <c r="I12" s="3">
        <f t="shared" si="0"/>
        <v>7977</v>
      </c>
    </row>
    <row r="13" spans="1:9" x14ac:dyDescent="0.3">
      <c r="A13" t="s">
        <v>65</v>
      </c>
      <c r="B13" t="s">
        <v>53</v>
      </c>
      <c r="C13" t="s">
        <v>66</v>
      </c>
      <c r="D13" t="str">
        <f>VLOOKUP(BacklogSC[[#This Row],[Sales Manager Name]],ActualSalesSC[#Data],4,FALSE)</f>
        <v>Vericon Industrial</v>
      </c>
      <c r="E13" s="3">
        <v>6832</v>
      </c>
      <c r="F13" s="3">
        <v>2915</v>
      </c>
      <c r="G13" s="3">
        <v>875</v>
      </c>
      <c r="H13" s="6">
        <v>235</v>
      </c>
      <c r="I13" s="3">
        <f t="shared" si="0"/>
        <v>10857</v>
      </c>
    </row>
    <row r="14" spans="1:9" x14ac:dyDescent="0.3">
      <c r="A14" t="s">
        <v>60</v>
      </c>
      <c r="B14" t="s">
        <v>53</v>
      </c>
      <c r="C14" t="s">
        <v>61</v>
      </c>
      <c r="D14" t="str">
        <f>VLOOKUP(BacklogSC[[#This Row],[Sales Manager Name]],ActualSalesSC[#Data],4,FALSE)</f>
        <v>Xtra Voyage</v>
      </c>
      <c r="E14" s="3">
        <v>4287</v>
      </c>
      <c r="F14" s="3">
        <v>2175</v>
      </c>
      <c r="G14" s="3">
        <v>317</v>
      </c>
      <c r="H14" s="6">
        <v>321</v>
      </c>
      <c r="I14" s="3">
        <f t="shared" si="0"/>
        <v>7100</v>
      </c>
    </row>
    <row r="15" spans="1:9" x14ac:dyDescent="0.3">
      <c r="A15" t="s">
        <v>63</v>
      </c>
      <c r="B15" t="s">
        <v>53</v>
      </c>
      <c r="C15" t="s">
        <v>61</v>
      </c>
      <c r="D15" t="str">
        <f>VLOOKUP(BacklogSC[[#This Row],[Sales Manager Name]],ActualSalesSC[#Data],4,FALSE)</f>
        <v>Optimum Top</v>
      </c>
      <c r="E15" s="3">
        <v>6382</v>
      </c>
      <c r="F15" s="3">
        <v>2915</v>
      </c>
      <c r="G15" s="3">
        <v>542</v>
      </c>
      <c r="H15" s="6">
        <v>0</v>
      </c>
      <c r="I15" s="3">
        <f t="shared" si="0"/>
        <v>9839</v>
      </c>
    </row>
    <row r="16" spans="1:9" x14ac:dyDescent="0.3">
      <c r="A16" t="s">
        <v>34</v>
      </c>
      <c r="B16" t="s">
        <v>35</v>
      </c>
      <c r="C16" t="s">
        <v>36</v>
      </c>
      <c r="D16" t="str">
        <f>VLOOKUP(BacklogSC[[#This Row],[Sales Manager Name]],ActualSalesSC[#Data],4,FALSE)</f>
        <v>SOI Investments</v>
      </c>
      <c r="E16" s="3">
        <v>7398</v>
      </c>
      <c r="F16" s="3">
        <v>3171</v>
      </c>
      <c r="G16" s="3">
        <v>317</v>
      </c>
      <c r="H16" s="6">
        <v>421</v>
      </c>
      <c r="I16" s="3">
        <f t="shared" si="0"/>
        <v>11307</v>
      </c>
    </row>
    <row r="17" spans="1:9" x14ac:dyDescent="0.3">
      <c r="A17" t="s">
        <v>38</v>
      </c>
      <c r="B17" t="s">
        <v>35</v>
      </c>
      <c r="C17" t="s">
        <v>36</v>
      </c>
      <c r="D17" t="str">
        <f>VLOOKUP(BacklogSC[[#This Row],[Sales Manager Name]],ActualSalesSC[#Data],4,FALSE)</f>
        <v>Polar Bear</v>
      </c>
      <c r="E17" s="3">
        <v>6832</v>
      </c>
      <c r="F17" s="3">
        <v>3111</v>
      </c>
      <c r="G17" s="3">
        <v>532</v>
      </c>
      <c r="H17" s="6">
        <v>143</v>
      </c>
      <c r="I17" s="3">
        <f t="shared" si="0"/>
        <v>10618</v>
      </c>
    </row>
    <row r="18" spans="1:9" x14ac:dyDescent="0.3">
      <c r="A18" t="s">
        <v>40</v>
      </c>
      <c r="B18" t="s">
        <v>35</v>
      </c>
      <c r="C18" t="s">
        <v>36</v>
      </c>
      <c r="D18" t="str">
        <f>VLOOKUP(BacklogSC[[#This Row],[Sales Manager Name]],ActualSalesSC[#Data],4,FALSE)</f>
        <v>Britania Corp</v>
      </c>
      <c r="E18" s="3">
        <v>4287</v>
      </c>
      <c r="F18" s="3">
        <v>2641</v>
      </c>
      <c r="G18" s="3">
        <v>875</v>
      </c>
      <c r="H18" s="6">
        <v>423</v>
      </c>
      <c r="I18" s="3">
        <f t="shared" si="0"/>
        <v>8226</v>
      </c>
    </row>
    <row r="19" spans="1:9" x14ac:dyDescent="0.3">
      <c r="A19" t="s">
        <v>42</v>
      </c>
      <c r="B19" t="s">
        <v>35</v>
      </c>
      <c r="C19" t="s">
        <v>43</v>
      </c>
      <c r="D19" t="str">
        <f>VLOOKUP(BacklogSC[[#This Row],[Sales Manager Name]],ActualSalesSC[#Data],4,FALSE)</f>
        <v>Crystal Incorprated</v>
      </c>
      <c r="E19" s="3">
        <v>5769</v>
      </c>
      <c r="F19" s="3">
        <v>1523</v>
      </c>
      <c r="G19" s="3">
        <v>317</v>
      </c>
      <c r="H19" s="6">
        <v>321</v>
      </c>
      <c r="I19" s="3">
        <f t="shared" si="0"/>
        <v>7930</v>
      </c>
    </row>
    <row r="20" spans="1:9" x14ac:dyDescent="0.3">
      <c r="A20" t="s">
        <v>45</v>
      </c>
      <c r="B20" t="s">
        <v>35</v>
      </c>
      <c r="C20" t="s">
        <v>43</v>
      </c>
      <c r="D20" t="str">
        <f>VLOOKUP(BacklogSC[[#This Row],[Sales Manager Name]],ActualSalesSC[#Data],4,FALSE)</f>
        <v>Belamore</v>
      </c>
      <c r="E20" s="3">
        <v>6832</v>
      </c>
      <c r="F20" s="3">
        <v>2175</v>
      </c>
      <c r="G20" s="3">
        <v>317</v>
      </c>
      <c r="H20" s="6">
        <v>0</v>
      </c>
      <c r="I20" s="3">
        <f t="shared" si="0"/>
        <v>9324</v>
      </c>
    </row>
    <row r="21" spans="1:9" x14ac:dyDescent="0.3">
      <c r="A21" t="s">
        <v>47</v>
      </c>
      <c r="B21" t="s">
        <v>35</v>
      </c>
      <c r="C21" t="s">
        <v>48</v>
      </c>
      <c r="D21" t="str">
        <f>VLOOKUP(BacklogSC[[#This Row],[Sales Manager Name]],ActualSalesSC[#Data],4,FALSE)</f>
        <v>Horizons</v>
      </c>
      <c r="E21" s="3">
        <v>4287</v>
      </c>
      <c r="F21" s="3">
        <v>2915</v>
      </c>
      <c r="G21" s="3">
        <v>673</v>
      </c>
      <c r="H21" s="6">
        <v>412</v>
      </c>
      <c r="I21" s="3">
        <f t="shared" si="0"/>
        <v>8287</v>
      </c>
    </row>
    <row r="22" spans="1:9" x14ac:dyDescent="0.3">
      <c r="A22" t="s">
        <v>50</v>
      </c>
      <c r="B22" t="s">
        <v>35</v>
      </c>
      <c r="C22" t="s">
        <v>48</v>
      </c>
      <c r="D22" t="str">
        <f>VLOOKUP(BacklogSC[[#This Row],[Sales Manager Name]],ActualSalesSC[#Data],4,FALSE)</f>
        <v>Niagara Industrial</v>
      </c>
      <c r="E22" s="3">
        <v>7398</v>
      </c>
      <c r="F22" s="3">
        <v>1523</v>
      </c>
      <c r="G22" s="3">
        <v>542</v>
      </c>
      <c r="H22" s="6">
        <v>0</v>
      </c>
      <c r="I22" s="3">
        <f t="shared" si="0"/>
        <v>9463</v>
      </c>
    </row>
    <row r="23" spans="1:9" x14ac:dyDescent="0.3">
      <c r="A23" t="s">
        <v>52</v>
      </c>
      <c r="B23" t="s">
        <v>53</v>
      </c>
      <c r="C23" t="s">
        <v>54</v>
      </c>
      <c r="D23" t="str">
        <f>VLOOKUP(BacklogSC[[#This Row],[Sales Manager Name]],ActualSalesSC[#Data],4,FALSE)</f>
        <v>St. Laurent Solutions</v>
      </c>
      <c r="E23" s="3">
        <v>6382</v>
      </c>
      <c r="F23" s="3">
        <v>2641</v>
      </c>
      <c r="G23" s="3">
        <v>421</v>
      </c>
      <c r="H23" s="6">
        <v>235</v>
      </c>
      <c r="I23" s="3">
        <f t="shared" si="0"/>
        <v>9679</v>
      </c>
    </row>
    <row r="24" spans="1:9" x14ac:dyDescent="0.3">
      <c r="A24" t="s">
        <v>56</v>
      </c>
      <c r="B24" t="s">
        <v>53</v>
      </c>
      <c r="C24" t="s">
        <v>54</v>
      </c>
      <c r="D24" t="str">
        <f>VLOOKUP(BacklogSC[[#This Row],[Sales Manager Name]],ActualSalesSC[#Data],4,FALSE)</f>
        <v>Lucent King</v>
      </c>
      <c r="E24" s="3">
        <v>4287</v>
      </c>
      <c r="F24" s="3">
        <v>2175</v>
      </c>
      <c r="G24" s="3">
        <v>317</v>
      </c>
      <c r="H24" s="6">
        <v>143</v>
      </c>
      <c r="I24" s="3">
        <f t="shared" si="0"/>
        <v>6922</v>
      </c>
    </row>
    <row r="25" spans="1:9" x14ac:dyDescent="0.3">
      <c r="A25" t="s">
        <v>58</v>
      </c>
      <c r="B25" t="s">
        <v>53</v>
      </c>
      <c r="C25" t="s">
        <v>54</v>
      </c>
      <c r="D25" t="str">
        <f>VLOOKUP(BacklogSC[[#This Row],[Sales Manager Name]],ActualSalesSC[#Data],4,FALSE)</f>
        <v>QC Top</v>
      </c>
      <c r="E25" s="3">
        <v>5769</v>
      </c>
      <c r="F25" s="3">
        <v>1523</v>
      </c>
      <c r="G25" s="3">
        <v>521</v>
      </c>
      <c r="H25" s="6">
        <v>321</v>
      </c>
      <c r="I25" s="3">
        <f t="shared" si="0"/>
        <v>8134</v>
      </c>
    </row>
    <row r="26" spans="1:9" x14ac:dyDescent="0.3">
      <c r="A26" t="s">
        <v>29</v>
      </c>
      <c r="B26" t="s">
        <v>22</v>
      </c>
      <c r="C26" t="s">
        <v>30</v>
      </c>
      <c r="D26" t="str">
        <f>VLOOKUP(BacklogSC[[#This Row],[Sales Manager Name]],ActualSalesSC[#Data],4,FALSE)</f>
        <v>Maritimes Business</v>
      </c>
      <c r="E26" s="3">
        <v>4287</v>
      </c>
      <c r="F26" s="3">
        <v>2641</v>
      </c>
      <c r="G26" s="3">
        <v>875</v>
      </c>
      <c r="H26" s="6">
        <v>421</v>
      </c>
      <c r="I26" s="3">
        <f t="shared" si="0"/>
        <v>8224</v>
      </c>
    </row>
    <row r="27" spans="1:9" x14ac:dyDescent="0.3">
      <c r="A27" t="s">
        <v>32</v>
      </c>
      <c r="B27" t="s">
        <v>22</v>
      </c>
      <c r="C27" t="s">
        <v>30</v>
      </c>
      <c r="D27" t="str">
        <f>VLOOKUP(BacklogSC[[#This Row],[Sales Manager Name]],ActualSalesSC[#Data],4,FALSE)</f>
        <v>SaskPower</v>
      </c>
      <c r="E27" s="3">
        <v>7398</v>
      </c>
      <c r="F27" s="3">
        <v>3171</v>
      </c>
      <c r="G27" s="3">
        <v>542</v>
      </c>
      <c r="H27" s="6">
        <v>0</v>
      </c>
      <c r="I27" s="3">
        <f t="shared" si="0"/>
        <v>11111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7"/>
  <sheetViews>
    <sheetView topLeftCell="C1" workbookViewId="0">
      <selection activeCell="P6" sqref="P6"/>
    </sheetView>
  </sheetViews>
  <sheetFormatPr defaultRowHeight="14.4" x14ac:dyDescent="0.3"/>
  <cols>
    <col min="1" max="1" width="14.109375" customWidth="1"/>
    <col min="2" max="2" width="4.21875" customWidth="1"/>
    <col min="3" max="3" width="2.77734375" customWidth="1"/>
    <col min="4" max="4" width="14.109375" customWidth="1"/>
    <col min="5" max="5" width="5.21875" customWidth="1"/>
    <col min="6" max="6" width="2.77734375" customWidth="1"/>
    <col min="7" max="7" width="14.109375" customWidth="1"/>
    <col min="8" max="8" width="5.21875" customWidth="1"/>
    <col min="9" max="9" width="2.77734375" customWidth="1"/>
    <col min="10" max="10" width="14.109375" customWidth="1"/>
    <col min="11" max="11" width="5.21875" customWidth="1"/>
    <col min="12" max="12" width="2.77734375" customWidth="1"/>
    <col min="13" max="13" width="14.109375" customWidth="1"/>
    <col min="14" max="14" width="5.21875" customWidth="1"/>
    <col min="15" max="15" width="2.77734375" customWidth="1"/>
    <col min="16" max="16" width="14.109375" bestFit="1" customWidth="1"/>
    <col min="17" max="17" width="6.21875" customWidth="1"/>
  </cols>
  <sheetData>
    <row r="3" spans="1:17" x14ac:dyDescent="0.3">
      <c r="A3" s="7" t="s">
        <v>228</v>
      </c>
      <c r="B3" s="8">
        <v>0</v>
      </c>
      <c r="D3" s="7" t="s">
        <v>228</v>
      </c>
      <c r="E3" s="8">
        <v>25</v>
      </c>
      <c r="G3" s="7" t="s">
        <v>228</v>
      </c>
      <c r="H3" s="8">
        <v>50</v>
      </c>
      <c r="J3" s="7" t="s">
        <v>228</v>
      </c>
      <c r="K3" s="8">
        <v>75</v>
      </c>
      <c r="M3" s="7" t="s">
        <v>228</v>
      </c>
      <c r="N3" s="8">
        <v>90</v>
      </c>
      <c r="P3" s="7" t="s">
        <v>228</v>
      </c>
      <c r="Q3" s="8">
        <v>100</v>
      </c>
    </row>
    <row r="5" spans="1:17" x14ac:dyDescent="0.3">
      <c r="A5" t="s">
        <v>231</v>
      </c>
      <c r="D5" t="s">
        <v>231</v>
      </c>
      <c r="G5" t="s">
        <v>231</v>
      </c>
      <c r="J5" t="s">
        <v>231</v>
      </c>
      <c r="M5" t="s">
        <v>231</v>
      </c>
      <c r="P5" t="s">
        <v>231</v>
      </c>
    </row>
    <row r="6" spans="1:17" x14ac:dyDescent="0.3">
      <c r="A6" s="13">
        <v>344775</v>
      </c>
      <c r="D6" s="13">
        <v>473001</v>
      </c>
      <c r="G6" s="13">
        <v>597687</v>
      </c>
      <c r="J6" s="13">
        <v>395930</v>
      </c>
      <c r="M6" s="13">
        <v>325259</v>
      </c>
      <c r="P6" s="13">
        <v>229140</v>
      </c>
    </row>
    <row r="7" spans="1:17" x14ac:dyDescent="0.3">
      <c r="A7" t="str">
        <f>ROUND(GETPIVOTDATA("Volume",$A$5)/1000,0)&amp;"K"</f>
        <v>345K</v>
      </c>
      <c r="D7" t="str">
        <f>ROUND(GETPIVOTDATA("Volume",$D$5)/1000,0)&amp;"K"</f>
        <v>473K</v>
      </c>
      <c r="G7" t="str">
        <f>ROUND(GETPIVOTDATA("Volume",$G$5)/1000,0)&amp;"K"</f>
        <v>598K</v>
      </c>
      <c r="J7" t="str">
        <f>ROUND(GETPIVOTDATA("Volume",$J$5)/1000,0)&amp;"K"</f>
        <v>396K</v>
      </c>
      <c r="M7" t="str">
        <f>ROUND(GETPIVOTDATA("Volume",$M$5)/1000,0)&amp;"K"</f>
        <v>325K</v>
      </c>
      <c r="P7" t="str">
        <f>ROUND(GETPIVOTDATA("Volume",$P$5)/1000,0)&amp;"K"</f>
        <v>229K</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5"/>
  <sheetViews>
    <sheetView topLeftCell="B1" zoomScale="90" zoomScaleNormal="90" workbookViewId="0">
      <selection activeCell="K14" sqref="K14"/>
    </sheetView>
  </sheetViews>
  <sheetFormatPr defaultRowHeight="14.4" x14ac:dyDescent="0.3"/>
  <cols>
    <col min="1" max="1" width="54.109375" bestFit="1" customWidth="1"/>
    <col min="2" max="2" width="17.5546875" bestFit="1" customWidth="1"/>
    <col min="3" max="3" width="45.77734375" customWidth="1"/>
    <col min="4" max="4" width="54.109375" customWidth="1"/>
    <col min="5" max="5" width="17.5546875" bestFit="1" customWidth="1"/>
    <col min="6" max="6" width="31.6640625" customWidth="1"/>
    <col min="7" max="7" width="54.109375" bestFit="1" customWidth="1"/>
    <col min="8" max="8" width="17.5546875" bestFit="1" customWidth="1"/>
    <col min="9" max="9" width="31.6640625" customWidth="1"/>
  </cols>
  <sheetData>
    <row r="2" spans="1:8" x14ac:dyDescent="0.3">
      <c r="A2" s="7" t="s">
        <v>228</v>
      </c>
      <c r="B2" t="s">
        <v>243</v>
      </c>
      <c r="D2" s="7" t="s">
        <v>228</v>
      </c>
      <c r="E2" t="s">
        <v>243</v>
      </c>
      <c r="G2" s="7" t="s">
        <v>228</v>
      </c>
      <c r="H2" t="s">
        <v>243</v>
      </c>
    </row>
    <row r="4" spans="1:8" x14ac:dyDescent="0.3">
      <c r="A4" s="7" t="s">
        <v>181</v>
      </c>
      <c r="B4" t="s">
        <v>231</v>
      </c>
      <c r="D4" s="7" t="s">
        <v>181</v>
      </c>
      <c r="E4" t="s">
        <v>231</v>
      </c>
      <c r="G4" s="7" t="s">
        <v>181</v>
      </c>
      <c r="H4" t="s">
        <v>231</v>
      </c>
    </row>
    <row r="5" spans="1:8" x14ac:dyDescent="0.3">
      <c r="A5" s="8" t="s">
        <v>159</v>
      </c>
      <c r="B5" s="14">
        <v>13315</v>
      </c>
      <c r="D5" s="8" t="s">
        <v>122</v>
      </c>
      <c r="E5" s="14">
        <v>23397</v>
      </c>
      <c r="G5" s="8" t="s">
        <v>85</v>
      </c>
      <c r="H5" s="14">
        <v>19638</v>
      </c>
    </row>
    <row r="6" spans="1:8" x14ac:dyDescent="0.3">
      <c r="A6" s="15" t="s">
        <v>90</v>
      </c>
      <c r="B6" s="16">
        <v>12958</v>
      </c>
      <c r="D6" s="8" t="s">
        <v>117</v>
      </c>
      <c r="E6" s="14">
        <v>21397</v>
      </c>
      <c r="G6" s="8" t="s">
        <v>105</v>
      </c>
      <c r="H6" s="14">
        <v>19322</v>
      </c>
    </row>
    <row r="7" spans="1:8" x14ac:dyDescent="0.3">
      <c r="A7" s="8" t="s">
        <v>137</v>
      </c>
      <c r="B7" s="14">
        <v>12945</v>
      </c>
      <c r="D7" s="8" t="s">
        <v>160</v>
      </c>
      <c r="E7" s="14">
        <v>20433</v>
      </c>
      <c r="G7" s="8" t="s">
        <v>150</v>
      </c>
      <c r="H7" s="14">
        <v>17702</v>
      </c>
    </row>
    <row r="8" spans="1:8" x14ac:dyDescent="0.3">
      <c r="A8" s="15" t="s">
        <v>92</v>
      </c>
      <c r="B8" s="16">
        <v>12651</v>
      </c>
      <c r="D8" s="8" t="s">
        <v>83</v>
      </c>
      <c r="E8" s="14">
        <v>19638</v>
      </c>
      <c r="G8" s="8" t="s">
        <v>100</v>
      </c>
      <c r="H8" s="14">
        <v>17672</v>
      </c>
    </row>
    <row r="9" spans="1:8" x14ac:dyDescent="0.3">
      <c r="A9" s="8" t="s">
        <v>154</v>
      </c>
      <c r="B9" s="14">
        <v>11662</v>
      </c>
      <c r="D9" s="8" t="s">
        <v>139</v>
      </c>
      <c r="E9" s="14">
        <v>18581</v>
      </c>
      <c r="G9" s="8" t="s">
        <v>141</v>
      </c>
      <c r="H9" s="14">
        <v>17134</v>
      </c>
    </row>
    <row r="10" spans="1:8" x14ac:dyDescent="0.3">
      <c r="A10" s="15" t="s">
        <v>141</v>
      </c>
      <c r="B10" s="16">
        <v>11301</v>
      </c>
      <c r="D10" s="8" t="s">
        <v>95</v>
      </c>
      <c r="E10" s="14">
        <v>18437</v>
      </c>
      <c r="G10" s="8" t="s">
        <v>127</v>
      </c>
      <c r="H10" s="14">
        <v>16616</v>
      </c>
    </row>
    <row r="11" spans="1:8" x14ac:dyDescent="0.3">
      <c r="A11" s="15" t="s">
        <v>130</v>
      </c>
      <c r="B11" s="16">
        <v>11086</v>
      </c>
      <c r="D11" s="8" t="s">
        <v>179</v>
      </c>
      <c r="E11" s="14">
        <v>17606</v>
      </c>
      <c r="G11" s="8" t="s">
        <v>158</v>
      </c>
      <c r="H11" s="14">
        <v>14991</v>
      </c>
    </row>
    <row r="12" spans="1:8" x14ac:dyDescent="0.3">
      <c r="A12" s="8" t="s">
        <v>120</v>
      </c>
      <c r="B12" s="14">
        <v>10643</v>
      </c>
      <c r="D12" s="8" t="s">
        <v>135</v>
      </c>
      <c r="E12" s="14">
        <v>17163</v>
      </c>
      <c r="G12" s="8" t="s">
        <v>146</v>
      </c>
      <c r="H12" s="14">
        <v>14953</v>
      </c>
    </row>
    <row r="13" spans="1:8" x14ac:dyDescent="0.3">
      <c r="A13" s="8" t="s">
        <v>134</v>
      </c>
      <c r="B13" s="14">
        <v>10005</v>
      </c>
      <c r="D13" s="8" t="s">
        <v>85</v>
      </c>
      <c r="E13" s="14">
        <v>17020</v>
      </c>
      <c r="G13" s="8" t="s">
        <v>155</v>
      </c>
      <c r="H13" s="14">
        <v>14512</v>
      </c>
    </row>
    <row r="14" spans="1:8" x14ac:dyDescent="0.3">
      <c r="A14" s="8" t="s">
        <v>113</v>
      </c>
      <c r="B14" s="14">
        <v>9975</v>
      </c>
      <c r="D14" s="8" t="s">
        <v>156</v>
      </c>
      <c r="E14" s="14">
        <v>16969</v>
      </c>
      <c r="G14" s="8" t="s">
        <v>151</v>
      </c>
      <c r="H14" s="14">
        <v>14272</v>
      </c>
    </row>
    <row r="15" spans="1:8" x14ac:dyDescent="0.3">
      <c r="A15" s="8" t="s">
        <v>101</v>
      </c>
      <c r="B15" s="14">
        <v>9878</v>
      </c>
      <c r="D15" s="8" t="s">
        <v>112</v>
      </c>
      <c r="E15" s="14">
        <v>16459</v>
      </c>
      <c r="G15" s="8" t="s">
        <v>110</v>
      </c>
      <c r="H15" s="14">
        <v>13476</v>
      </c>
    </row>
    <row r="16" spans="1:8" x14ac:dyDescent="0.3">
      <c r="A16" s="8" t="s">
        <v>176</v>
      </c>
      <c r="B16" s="14">
        <v>9487</v>
      </c>
      <c r="D16" s="8" t="s">
        <v>90</v>
      </c>
      <c r="E16" s="14">
        <v>16322</v>
      </c>
      <c r="G16" s="8" t="s">
        <v>93</v>
      </c>
      <c r="H16" s="14">
        <v>13302</v>
      </c>
    </row>
    <row r="17" spans="1:8" x14ac:dyDescent="0.3">
      <c r="A17" s="8" t="s">
        <v>86</v>
      </c>
      <c r="B17" s="14">
        <v>9317</v>
      </c>
      <c r="D17" s="8" t="s">
        <v>146</v>
      </c>
      <c r="E17" s="14">
        <v>16244</v>
      </c>
      <c r="G17" s="8" t="s">
        <v>173</v>
      </c>
      <c r="H17" s="14">
        <v>12981</v>
      </c>
    </row>
    <row r="18" spans="1:8" x14ac:dyDescent="0.3">
      <c r="A18" s="8" t="s">
        <v>114</v>
      </c>
      <c r="B18" s="14">
        <v>9317</v>
      </c>
      <c r="D18" s="8" t="s">
        <v>110</v>
      </c>
      <c r="E18" s="14">
        <v>15191</v>
      </c>
      <c r="G18" s="8" t="s">
        <v>126</v>
      </c>
      <c r="H18" s="14">
        <v>12928</v>
      </c>
    </row>
    <row r="19" spans="1:8" x14ac:dyDescent="0.3">
      <c r="A19" s="8" t="s">
        <v>171</v>
      </c>
      <c r="B19" s="14">
        <v>8881</v>
      </c>
      <c r="D19" s="8" t="s">
        <v>151</v>
      </c>
      <c r="E19" s="14">
        <v>14953</v>
      </c>
      <c r="G19" s="8" t="s">
        <v>81</v>
      </c>
      <c r="H19" s="14">
        <v>12742</v>
      </c>
    </row>
    <row r="20" spans="1:8" x14ac:dyDescent="0.3">
      <c r="A20" s="8" t="s">
        <v>144</v>
      </c>
      <c r="B20" s="14">
        <v>8799</v>
      </c>
      <c r="D20" s="8" t="s">
        <v>136</v>
      </c>
      <c r="E20" s="14">
        <v>14684</v>
      </c>
      <c r="G20" s="8" t="s">
        <v>171</v>
      </c>
      <c r="H20" s="14">
        <v>12457</v>
      </c>
    </row>
    <row r="21" spans="1:8" x14ac:dyDescent="0.3">
      <c r="A21" s="8" t="s">
        <v>162</v>
      </c>
      <c r="B21" s="14">
        <v>8679</v>
      </c>
      <c r="D21" s="8" t="s">
        <v>134</v>
      </c>
      <c r="E21" s="14">
        <v>14594</v>
      </c>
      <c r="G21" s="8" t="s">
        <v>168</v>
      </c>
      <c r="H21" s="14">
        <v>12096</v>
      </c>
    </row>
    <row r="22" spans="1:8" x14ac:dyDescent="0.3">
      <c r="A22" s="8" t="s">
        <v>93</v>
      </c>
      <c r="B22" s="14">
        <v>8596</v>
      </c>
      <c r="D22" s="8" t="s">
        <v>163</v>
      </c>
      <c r="E22" s="14">
        <v>14508</v>
      </c>
      <c r="G22" s="8" t="s">
        <v>112</v>
      </c>
      <c r="H22" s="14">
        <v>12090</v>
      </c>
    </row>
    <row r="23" spans="1:8" x14ac:dyDescent="0.3">
      <c r="A23" s="8" t="s">
        <v>125</v>
      </c>
      <c r="B23" s="14">
        <v>8582</v>
      </c>
      <c r="D23" s="8" t="s">
        <v>81</v>
      </c>
      <c r="E23" s="14">
        <v>14241</v>
      </c>
      <c r="G23" s="8" t="s">
        <v>144</v>
      </c>
      <c r="H23" s="14">
        <v>11896</v>
      </c>
    </row>
    <row r="24" spans="1:8" x14ac:dyDescent="0.3">
      <c r="A24" s="8" t="s">
        <v>116</v>
      </c>
      <c r="B24" s="14">
        <v>8507</v>
      </c>
      <c r="D24" s="8" t="s">
        <v>111</v>
      </c>
      <c r="E24" s="14">
        <v>13751</v>
      </c>
      <c r="G24" s="8" t="s">
        <v>120</v>
      </c>
      <c r="H24" s="14">
        <v>11789</v>
      </c>
    </row>
    <row r="25" spans="1:8" x14ac:dyDescent="0.3">
      <c r="A25" s="8" t="s">
        <v>109</v>
      </c>
      <c r="B25" s="14">
        <v>8462</v>
      </c>
      <c r="D25" s="8" t="s">
        <v>92</v>
      </c>
      <c r="E25" s="14">
        <v>13489</v>
      </c>
      <c r="G25" s="8" t="s">
        <v>130</v>
      </c>
      <c r="H25" s="14">
        <v>11572</v>
      </c>
    </row>
    <row r="26" spans="1:8" x14ac:dyDescent="0.3">
      <c r="A26" s="8" t="s">
        <v>178</v>
      </c>
      <c r="B26" s="14">
        <v>8253</v>
      </c>
      <c r="D26" s="8" t="s">
        <v>88</v>
      </c>
      <c r="E26" s="14">
        <v>13341</v>
      </c>
      <c r="G26" s="8" t="s">
        <v>172</v>
      </c>
      <c r="H26" s="14">
        <v>11278</v>
      </c>
    </row>
    <row r="27" spans="1:8" x14ac:dyDescent="0.3">
      <c r="A27" s="8" t="s">
        <v>121</v>
      </c>
      <c r="B27" s="14">
        <v>7703</v>
      </c>
      <c r="D27" s="8" t="s">
        <v>108</v>
      </c>
      <c r="E27" s="14">
        <v>13285</v>
      </c>
      <c r="G27" s="8" t="s">
        <v>88</v>
      </c>
      <c r="H27" s="14">
        <v>11037</v>
      </c>
    </row>
    <row r="28" spans="1:8" x14ac:dyDescent="0.3">
      <c r="A28" s="8" t="s">
        <v>169</v>
      </c>
      <c r="B28" s="14">
        <v>7465</v>
      </c>
      <c r="D28" s="8" t="s">
        <v>167</v>
      </c>
      <c r="E28" s="14">
        <v>12743</v>
      </c>
      <c r="G28" s="8" t="s">
        <v>99</v>
      </c>
      <c r="H28" s="14">
        <v>10910</v>
      </c>
    </row>
    <row r="29" spans="1:8" x14ac:dyDescent="0.3">
      <c r="A29" s="15" t="s">
        <v>151</v>
      </c>
      <c r="B29" s="16">
        <v>7458</v>
      </c>
      <c r="D29" s="8" t="s">
        <v>180</v>
      </c>
      <c r="E29" s="14">
        <v>12639</v>
      </c>
      <c r="G29" s="8" t="s">
        <v>148</v>
      </c>
      <c r="H29" s="14">
        <v>10649</v>
      </c>
    </row>
    <row r="30" spans="1:8" x14ac:dyDescent="0.3">
      <c r="A30" s="8" t="s">
        <v>118</v>
      </c>
      <c r="B30" s="14">
        <v>7458</v>
      </c>
      <c r="D30" s="8" t="s">
        <v>164</v>
      </c>
      <c r="E30" s="14">
        <v>12347</v>
      </c>
      <c r="G30" s="8" t="s">
        <v>107</v>
      </c>
      <c r="H30" s="14">
        <v>10555</v>
      </c>
    </row>
    <row r="31" spans="1:8" x14ac:dyDescent="0.3">
      <c r="A31" s="8" t="s">
        <v>106</v>
      </c>
      <c r="B31" s="14">
        <v>7305</v>
      </c>
      <c r="D31" s="8" t="s">
        <v>98</v>
      </c>
      <c r="E31" s="14">
        <v>12224</v>
      </c>
      <c r="G31" s="8" t="s">
        <v>101</v>
      </c>
      <c r="H31" s="14">
        <v>10452</v>
      </c>
    </row>
    <row r="32" spans="1:8" x14ac:dyDescent="0.3">
      <c r="A32" s="8" t="s">
        <v>123</v>
      </c>
      <c r="B32" s="14">
        <v>7276</v>
      </c>
      <c r="D32" s="8" t="s">
        <v>123</v>
      </c>
      <c r="E32" s="14">
        <v>12215</v>
      </c>
      <c r="G32" s="8" t="s">
        <v>143</v>
      </c>
      <c r="H32" s="14">
        <v>10441</v>
      </c>
    </row>
    <row r="33" spans="1:8" x14ac:dyDescent="0.3">
      <c r="A33" s="8" t="s">
        <v>97</v>
      </c>
      <c r="B33" s="14">
        <v>7256</v>
      </c>
      <c r="D33" s="8" t="s">
        <v>170</v>
      </c>
      <c r="E33" s="14">
        <v>12090</v>
      </c>
      <c r="G33" s="8" t="s">
        <v>153</v>
      </c>
      <c r="H33" s="14">
        <v>10226</v>
      </c>
    </row>
    <row r="34" spans="1:8" x14ac:dyDescent="0.3">
      <c r="A34" s="8" t="s">
        <v>165</v>
      </c>
      <c r="B34" s="14">
        <v>7249</v>
      </c>
      <c r="D34" s="8" t="s">
        <v>107</v>
      </c>
      <c r="E34" s="14">
        <v>12066</v>
      </c>
      <c r="G34" s="8" t="s">
        <v>177</v>
      </c>
      <c r="H34" s="14">
        <v>10115</v>
      </c>
    </row>
    <row r="35" spans="1:8" x14ac:dyDescent="0.3">
      <c r="A35" s="15" t="s">
        <v>81</v>
      </c>
      <c r="B35" s="16">
        <v>7142</v>
      </c>
      <c r="D35" s="8" t="s">
        <v>130</v>
      </c>
      <c r="E35" s="14">
        <v>11862</v>
      </c>
      <c r="G35" s="8" t="s">
        <v>102</v>
      </c>
      <c r="H35" s="14">
        <v>10112</v>
      </c>
    </row>
    <row r="36" spans="1:8" x14ac:dyDescent="0.3">
      <c r="A36" s="8" t="s">
        <v>160</v>
      </c>
      <c r="B36" s="14">
        <v>7136</v>
      </c>
      <c r="D36" s="8" t="s">
        <v>175</v>
      </c>
      <c r="E36" s="14">
        <v>11660</v>
      </c>
      <c r="G36" s="8" t="s">
        <v>91</v>
      </c>
      <c r="H36" s="14">
        <v>10011</v>
      </c>
    </row>
    <row r="37" spans="1:8" x14ac:dyDescent="0.3">
      <c r="A37" s="8" t="s">
        <v>147</v>
      </c>
      <c r="B37" s="14">
        <v>7136</v>
      </c>
      <c r="D37" s="8" t="s">
        <v>143</v>
      </c>
      <c r="E37" s="14">
        <v>11535</v>
      </c>
      <c r="G37" s="8" t="s">
        <v>163</v>
      </c>
      <c r="H37" s="14">
        <v>9999</v>
      </c>
    </row>
    <row r="38" spans="1:8" x14ac:dyDescent="0.3">
      <c r="A38" s="8" t="s">
        <v>128</v>
      </c>
      <c r="B38" s="14">
        <v>6927</v>
      </c>
      <c r="D38" s="8" t="s">
        <v>118</v>
      </c>
      <c r="E38" s="14">
        <v>11444</v>
      </c>
      <c r="G38" s="8" t="s">
        <v>94</v>
      </c>
      <c r="H38" s="14">
        <v>9783</v>
      </c>
    </row>
    <row r="39" spans="1:8" x14ac:dyDescent="0.3">
      <c r="A39" s="8" t="s">
        <v>149</v>
      </c>
      <c r="B39" s="14">
        <v>6927</v>
      </c>
      <c r="D39" s="8" t="s">
        <v>138</v>
      </c>
      <c r="E39" s="14">
        <v>11428</v>
      </c>
      <c r="G39" s="8" t="s">
        <v>86</v>
      </c>
      <c r="H39" s="14">
        <v>9352</v>
      </c>
    </row>
    <row r="40" spans="1:8" x14ac:dyDescent="0.3">
      <c r="A40" s="8" t="s">
        <v>96</v>
      </c>
      <c r="B40" s="14">
        <v>6474</v>
      </c>
      <c r="D40" s="8" t="s">
        <v>103</v>
      </c>
      <c r="E40" s="14">
        <v>11408</v>
      </c>
      <c r="G40" s="8" t="s">
        <v>117</v>
      </c>
      <c r="H40" s="14">
        <v>9347</v>
      </c>
    </row>
    <row r="41" spans="1:8" x14ac:dyDescent="0.3">
      <c r="A41" s="8" t="s">
        <v>153</v>
      </c>
      <c r="B41" s="14">
        <v>6383</v>
      </c>
      <c r="D41" s="8" t="s">
        <v>169</v>
      </c>
      <c r="E41" s="14">
        <v>11325</v>
      </c>
      <c r="G41" s="8" t="s">
        <v>149</v>
      </c>
      <c r="H41" s="14">
        <v>9239</v>
      </c>
    </row>
    <row r="42" spans="1:8" x14ac:dyDescent="0.3">
      <c r="A42" s="8" t="s">
        <v>108</v>
      </c>
      <c r="B42" s="14">
        <v>6377</v>
      </c>
      <c r="D42" s="8" t="s">
        <v>97</v>
      </c>
      <c r="E42" s="14">
        <v>10996</v>
      </c>
      <c r="G42" s="8" t="s">
        <v>109</v>
      </c>
      <c r="H42" s="14">
        <v>9132</v>
      </c>
    </row>
    <row r="43" spans="1:8" x14ac:dyDescent="0.3">
      <c r="A43" s="15" t="s">
        <v>146</v>
      </c>
      <c r="B43" s="16">
        <v>6377</v>
      </c>
      <c r="D43" s="8" t="s">
        <v>115</v>
      </c>
      <c r="E43" s="14">
        <v>10933</v>
      </c>
      <c r="G43" s="8" t="s">
        <v>115</v>
      </c>
      <c r="H43" s="14">
        <v>9018</v>
      </c>
    </row>
    <row r="44" spans="1:8" x14ac:dyDescent="0.3">
      <c r="A44" s="8" t="s">
        <v>166</v>
      </c>
      <c r="B44" s="14">
        <v>6347</v>
      </c>
      <c r="D44" s="8" t="s">
        <v>132</v>
      </c>
      <c r="E44" s="14">
        <v>10802</v>
      </c>
      <c r="G44" s="8" t="s">
        <v>95</v>
      </c>
      <c r="H44" s="14">
        <v>8999</v>
      </c>
    </row>
    <row r="45" spans="1:8" x14ac:dyDescent="0.3">
      <c r="A45" s="15" t="s">
        <v>158</v>
      </c>
      <c r="B45" s="16">
        <v>6347</v>
      </c>
      <c r="D45" s="8" t="s">
        <v>174</v>
      </c>
      <c r="E45" s="14">
        <v>10770</v>
      </c>
      <c r="G45" s="8" t="s">
        <v>128</v>
      </c>
      <c r="H45" s="14">
        <v>8790</v>
      </c>
    </row>
    <row r="46" spans="1:8" x14ac:dyDescent="0.3">
      <c r="A46" s="8" t="s">
        <v>135</v>
      </c>
      <c r="B46" s="14">
        <v>6042</v>
      </c>
      <c r="D46" s="8" t="s">
        <v>158</v>
      </c>
      <c r="E46" s="14">
        <v>10770</v>
      </c>
      <c r="G46" s="8" t="s">
        <v>133</v>
      </c>
      <c r="H46" s="14">
        <v>8722</v>
      </c>
    </row>
    <row r="47" spans="1:8" x14ac:dyDescent="0.3">
      <c r="A47" s="8" t="s">
        <v>161</v>
      </c>
      <c r="B47" s="14">
        <v>5853</v>
      </c>
      <c r="D47" s="8" t="s">
        <v>155</v>
      </c>
      <c r="E47" s="14">
        <v>10770</v>
      </c>
      <c r="G47" s="8" t="s">
        <v>89</v>
      </c>
      <c r="H47" s="14">
        <v>8662</v>
      </c>
    </row>
    <row r="48" spans="1:8" x14ac:dyDescent="0.3">
      <c r="A48" s="8" t="s">
        <v>102</v>
      </c>
      <c r="B48" s="14">
        <v>5844</v>
      </c>
      <c r="D48" s="8" t="s">
        <v>140</v>
      </c>
      <c r="E48" s="14">
        <v>10747</v>
      </c>
      <c r="G48" s="8" t="s">
        <v>98</v>
      </c>
      <c r="H48" s="14">
        <v>8642</v>
      </c>
    </row>
    <row r="49" spans="1:8" x14ac:dyDescent="0.3">
      <c r="A49" s="8" t="s">
        <v>180</v>
      </c>
      <c r="B49" s="14">
        <v>5816</v>
      </c>
      <c r="D49" s="8" t="s">
        <v>173</v>
      </c>
      <c r="E49" s="14">
        <v>10542</v>
      </c>
      <c r="G49" s="8" t="s">
        <v>137</v>
      </c>
      <c r="H49" s="14">
        <v>8571</v>
      </c>
    </row>
    <row r="50" spans="1:8" x14ac:dyDescent="0.3">
      <c r="A50" s="8" t="s">
        <v>168</v>
      </c>
      <c r="B50" s="14">
        <v>5719</v>
      </c>
      <c r="D50" s="8" t="s">
        <v>165</v>
      </c>
      <c r="E50" s="14">
        <v>10316</v>
      </c>
      <c r="G50" s="8" t="s">
        <v>162</v>
      </c>
      <c r="H50" s="14">
        <v>8565</v>
      </c>
    </row>
    <row r="51" spans="1:8" x14ac:dyDescent="0.3">
      <c r="A51" s="8" t="s">
        <v>127</v>
      </c>
      <c r="B51" s="14">
        <v>5689</v>
      </c>
      <c r="D51" s="8" t="s">
        <v>113</v>
      </c>
      <c r="E51" s="14">
        <v>10089</v>
      </c>
      <c r="G51" s="8" t="s">
        <v>92</v>
      </c>
      <c r="H51" s="14">
        <v>8552</v>
      </c>
    </row>
    <row r="52" spans="1:8" x14ac:dyDescent="0.3">
      <c r="A52" s="8" t="s">
        <v>103</v>
      </c>
      <c r="B52" s="14">
        <v>5689</v>
      </c>
      <c r="D52" s="8" t="s">
        <v>129</v>
      </c>
      <c r="E52" s="14">
        <v>9783</v>
      </c>
      <c r="G52" s="8" t="s">
        <v>166</v>
      </c>
      <c r="H52" s="14">
        <v>8507</v>
      </c>
    </row>
    <row r="53" spans="1:8" x14ac:dyDescent="0.3">
      <c r="A53" s="8" t="s">
        <v>84</v>
      </c>
      <c r="B53" s="14">
        <v>5689</v>
      </c>
      <c r="D53" s="8" t="s">
        <v>96</v>
      </c>
      <c r="E53" s="14">
        <v>9764</v>
      </c>
      <c r="G53" s="8" t="s">
        <v>103</v>
      </c>
      <c r="H53" s="14">
        <v>8230</v>
      </c>
    </row>
    <row r="54" spans="1:8" x14ac:dyDescent="0.3">
      <c r="A54" s="8" t="s">
        <v>142</v>
      </c>
      <c r="B54" s="14">
        <v>5521</v>
      </c>
      <c r="D54" s="8" t="s">
        <v>86</v>
      </c>
      <c r="E54" s="14">
        <v>9686</v>
      </c>
      <c r="G54" s="8" t="s">
        <v>97</v>
      </c>
      <c r="H54" s="14">
        <v>8070</v>
      </c>
    </row>
    <row r="55" spans="1:8" x14ac:dyDescent="0.3">
      <c r="A55" s="8" t="s">
        <v>104</v>
      </c>
      <c r="B55" s="14">
        <v>5491</v>
      </c>
      <c r="D55" s="8" t="s">
        <v>133</v>
      </c>
      <c r="E55" s="14">
        <v>9464</v>
      </c>
      <c r="G55" s="8" t="s">
        <v>90</v>
      </c>
      <c r="H55" s="14">
        <v>8034</v>
      </c>
    </row>
    <row r="56" spans="1:8" x14ac:dyDescent="0.3">
      <c r="A56" s="8" t="s">
        <v>157</v>
      </c>
      <c r="B56" s="14">
        <v>5298</v>
      </c>
      <c r="D56" s="8" t="s">
        <v>148</v>
      </c>
      <c r="E56" s="14">
        <v>9461</v>
      </c>
      <c r="G56" s="8" t="s">
        <v>104</v>
      </c>
      <c r="H56" s="14">
        <v>7913</v>
      </c>
    </row>
    <row r="57" spans="1:8" x14ac:dyDescent="0.3">
      <c r="A57" s="8" t="s">
        <v>99</v>
      </c>
      <c r="B57" s="14">
        <v>5289</v>
      </c>
      <c r="D57" s="8" t="s">
        <v>126</v>
      </c>
      <c r="E57" s="14">
        <v>9444</v>
      </c>
      <c r="G57" s="8" t="s">
        <v>145</v>
      </c>
      <c r="H57" s="14">
        <v>7800</v>
      </c>
    </row>
    <row r="58" spans="1:8" x14ac:dyDescent="0.3">
      <c r="A58" s="8" t="s">
        <v>164</v>
      </c>
      <c r="B58" s="14">
        <v>5277</v>
      </c>
      <c r="D58" s="8" t="s">
        <v>109</v>
      </c>
      <c r="E58" s="14">
        <v>9317</v>
      </c>
      <c r="G58" s="8" t="s">
        <v>129</v>
      </c>
      <c r="H58" s="14">
        <v>7709</v>
      </c>
    </row>
    <row r="59" spans="1:8" x14ac:dyDescent="0.3">
      <c r="A59" s="8" t="s">
        <v>133</v>
      </c>
      <c r="B59" s="14">
        <v>5051</v>
      </c>
      <c r="D59" s="8" t="s">
        <v>150</v>
      </c>
      <c r="E59" s="14">
        <v>9223</v>
      </c>
      <c r="G59" s="8" t="s">
        <v>159</v>
      </c>
      <c r="H59" s="14">
        <v>7697</v>
      </c>
    </row>
    <row r="60" spans="1:8" x14ac:dyDescent="0.3">
      <c r="A60" s="8" t="s">
        <v>100</v>
      </c>
      <c r="B60" s="14">
        <v>4960</v>
      </c>
      <c r="D60" s="8" t="s">
        <v>82</v>
      </c>
      <c r="E60" s="14">
        <v>9115</v>
      </c>
      <c r="G60" s="8" t="s">
        <v>176</v>
      </c>
      <c r="H60" s="14">
        <v>7503</v>
      </c>
    </row>
    <row r="61" spans="1:8" x14ac:dyDescent="0.3">
      <c r="A61" s="8" t="s">
        <v>163</v>
      </c>
      <c r="B61" s="14">
        <v>4954</v>
      </c>
      <c r="D61" s="8" t="s">
        <v>102</v>
      </c>
      <c r="E61" s="14">
        <v>8559</v>
      </c>
      <c r="G61" s="8" t="s">
        <v>169</v>
      </c>
      <c r="H61" s="14">
        <v>7276</v>
      </c>
    </row>
    <row r="62" spans="1:8" x14ac:dyDescent="0.3">
      <c r="A62" s="8" t="s">
        <v>107</v>
      </c>
      <c r="B62" s="14">
        <v>4533</v>
      </c>
      <c r="D62" s="8" t="s">
        <v>101</v>
      </c>
      <c r="E62" s="14">
        <v>8507</v>
      </c>
      <c r="G62" s="8" t="s">
        <v>174</v>
      </c>
      <c r="H62" s="14">
        <v>7112</v>
      </c>
    </row>
    <row r="63" spans="1:8" x14ac:dyDescent="0.3">
      <c r="A63" s="8" t="s">
        <v>173</v>
      </c>
      <c r="B63" s="14">
        <v>4393</v>
      </c>
      <c r="D63" s="8" t="s">
        <v>166</v>
      </c>
      <c r="E63" s="14">
        <v>8501</v>
      </c>
      <c r="G63" s="8" t="s">
        <v>131</v>
      </c>
      <c r="H63" s="14">
        <v>7112</v>
      </c>
    </row>
    <row r="64" spans="1:8" x14ac:dyDescent="0.3">
      <c r="A64" s="8" t="s">
        <v>89</v>
      </c>
      <c r="B64" s="14">
        <v>4273</v>
      </c>
      <c r="D64" s="8" t="s">
        <v>142</v>
      </c>
      <c r="E64" s="14">
        <v>8230</v>
      </c>
      <c r="G64" s="8" t="s">
        <v>116</v>
      </c>
      <c r="H64" s="14">
        <v>7012</v>
      </c>
    </row>
    <row r="65" spans="1:8" x14ac:dyDescent="0.3">
      <c r="A65" s="8" t="s">
        <v>167</v>
      </c>
      <c r="B65" s="14">
        <v>4195</v>
      </c>
      <c r="D65" s="8" t="s">
        <v>176</v>
      </c>
      <c r="E65" s="14">
        <v>8021</v>
      </c>
      <c r="G65" s="8" t="s">
        <v>170</v>
      </c>
      <c r="H65" s="14">
        <v>6910</v>
      </c>
    </row>
    <row r="66" spans="1:8" x14ac:dyDescent="0.3">
      <c r="A66" s="8" t="s">
        <v>82</v>
      </c>
      <c r="B66" s="14">
        <v>4166</v>
      </c>
      <c r="D66" s="8" t="s">
        <v>116</v>
      </c>
      <c r="E66" s="14">
        <v>7907</v>
      </c>
      <c r="G66" s="8" t="s">
        <v>83</v>
      </c>
      <c r="H66" s="14">
        <v>6598</v>
      </c>
    </row>
    <row r="67" spans="1:8" x14ac:dyDescent="0.3">
      <c r="A67" s="8" t="s">
        <v>177</v>
      </c>
      <c r="B67" s="14">
        <v>4166</v>
      </c>
      <c r="D67" s="8" t="s">
        <v>94</v>
      </c>
      <c r="E67" s="14">
        <v>7907</v>
      </c>
      <c r="G67" s="8" t="s">
        <v>132</v>
      </c>
      <c r="H67" s="14">
        <v>6484</v>
      </c>
    </row>
    <row r="68" spans="1:8" x14ac:dyDescent="0.3">
      <c r="A68" s="8" t="s">
        <v>156</v>
      </c>
      <c r="B68" s="14">
        <v>4064</v>
      </c>
      <c r="D68" s="8" t="s">
        <v>119</v>
      </c>
      <c r="E68" s="14">
        <v>7901</v>
      </c>
      <c r="G68" s="8" t="s">
        <v>134</v>
      </c>
      <c r="H68" s="14">
        <v>6474</v>
      </c>
    </row>
    <row r="69" spans="1:8" x14ac:dyDescent="0.3">
      <c r="A69" s="8" t="s">
        <v>88</v>
      </c>
      <c r="B69" s="14">
        <v>3866</v>
      </c>
      <c r="D69" s="8" t="s">
        <v>91</v>
      </c>
      <c r="E69" s="14">
        <v>7816</v>
      </c>
      <c r="G69" s="8" t="s">
        <v>121</v>
      </c>
      <c r="H69" s="14">
        <v>6383</v>
      </c>
    </row>
    <row r="70" spans="1:8" x14ac:dyDescent="0.3">
      <c r="A70" s="8" t="s">
        <v>175</v>
      </c>
      <c r="B70" s="14">
        <v>3611</v>
      </c>
      <c r="D70" s="8" t="s">
        <v>87</v>
      </c>
      <c r="E70" s="14">
        <v>7786</v>
      </c>
      <c r="G70" s="8" t="s">
        <v>122</v>
      </c>
      <c r="H70" s="14">
        <v>6162</v>
      </c>
    </row>
    <row r="71" spans="1:8" x14ac:dyDescent="0.3">
      <c r="A71" s="8" t="s">
        <v>126</v>
      </c>
      <c r="B71" s="14">
        <v>3508</v>
      </c>
      <c r="D71" s="8" t="s">
        <v>128</v>
      </c>
      <c r="E71" s="14">
        <v>7267</v>
      </c>
      <c r="G71" s="8" t="s">
        <v>125</v>
      </c>
      <c r="H71" s="14">
        <v>6054</v>
      </c>
    </row>
    <row r="72" spans="1:8" x14ac:dyDescent="0.3">
      <c r="A72" s="8" t="s">
        <v>143</v>
      </c>
      <c r="B72" s="14">
        <v>3508</v>
      </c>
      <c r="D72" s="8" t="s">
        <v>105</v>
      </c>
      <c r="E72" s="14">
        <v>7112</v>
      </c>
      <c r="G72" s="8" t="s">
        <v>106</v>
      </c>
      <c r="H72" s="14">
        <v>6042</v>
      </c>
    </row>
    <row r="73" spans="1:8" x14ac:dyDescent="0.3">
      <c r="A73" s="8" t="s">
        <v>179</v>
      </c>
      <c r="B73" s="14">
        <v>3508</v>
      </c>
      <c r="D73" s="8" t="s">
        <v>125</v>
      </c>
      <c r="E73" s="14">
        <v>7067</v>
      </c>
      <c r="G73" s="8" t="s">
        <v>175</v>
      </c>
      <c r="H73" s="14">
        <v>5816</v>
      </c>
    </row>
    <row r="74" spans="1:8" x14ac:dyDescent="0.3">
      <c r="A74" s="15" t="s">
        <v>110</v>
      </c>
      <c r="B74" s="16">
        <v>3508</v>
      </c>
      <c r="D74" s="8" t="s">
        <v>114</v>
      </c>
      <c r="E74" s="14">
        <v>7041</v>
      </c>
      <c r="G74" s="8" t="s">
        <v>140</v>
      </c>
      <c r="H74" s="14">
        <v>5816</v>
      </c>
    </row>
    <row r="75" spans="1:8" x14ac:dyDescent="0.3">
      <c r="A75" s="8" t="s">
        <v>139</v>
      </c>
      <c r="B75" s="14">
        <v>3299</v>
      </c>
      <c r="D75" s="8" t="s">
        <v>177</v>
      </c>
      <c r="E75" s="14">
        <v>6927</v>
      </c>
      <c r="G75" s="8" t="s">
        <v>123</v>
      </c>
      <c r="H75" s="14">
        <v>5158</v>
      </c>
    </row>
    <row r="76" spans="1:8" x14ac:dyDescent="0.3">
      <c r="A76" s="8" t="s">
        <v>170</v>
      </c>
      <c r="B76" s="14">
        <v>3110</v>
      </c>
      <c r="D76" s="8" t="s">
        <v>131</v>
      </c>
      <c r="E76" s="14">
        <v>6830</v>
      </c>
      <c r="G76" s="8" t="s">
        <v>138</v>
      </c>
      <c r="H76" s="14">
        <v>5158</v>
      </c>
    </row>
    <row r="77" spans="1:8" x14ac:dyDescent="0.3">
      <c r="A77" s="8" t="s">
        <v>140</v>
      </c>
      <c r="B77" s="14">
        <v>3110</v>
      </c>
      <c r="D77" s="8" t="s">
        <v>149</v>
      </c>
      <c r="E77" s="14">
        <v>6738</v>
      </c>
      <c r="G77" s="8" t="s">
        <v>119</v>
      </c>
      <c r="H77" s="14">
        <v>5141</v>
      </c>
    </row>
    <row r="78" spans="1:8" x14ac:dyDescent="0.3">
      <c r="A78" s="8" t="s">
        <v>94</v>
      </c>
      <c r="B78" s="14">
        <v>2953</v>
      </c>
      <c r="D78" s="8" t="s">
        <v>124</v>
      </c>
      <c r="E78" s="14">
        <v>6688</v>
      </c>
      <c r="G78" s="8" t="s">
        <v>178</v>
      </c>
      <c r="H78" s="14">
        <v>5051</v>
      </c>
    </row>
    <row r="79" spans="1:8" x14ac:dyDescent="0.3">
      <c r="A79" s="8" t="s">
        <v>174</v>
      </c>
      <c r="B79" s="14">
        <v>2912</v>
      </c>
      <c r="D79" s="8" t="s">
        <v>157</v>
      </c>
      <c r="E79" s="14">
        <v>6354</v>
      </c>
      <c r="G79" s="8" t="s">
        <v>147</v>
      </c>
      <c r="H79" s="14">
        <v>4931</v>
      </c>
    </row>
    <row r="80" spans="1:8" x14ac:dyDescent="0.3">
      <c r="A80" s="8" t="s">
        <v>124</v>
      </c>
      <c r="B80" s="14">
        <v>2846</v>
      </c>
      <c r="D80" s="8" t="s">
        <v>120</v>
      </c>
      <c r="E80" s="14">
        <v>6302</v>
      </c>
      <c r="G80" s="8" t="s">
        <v>108</v>
      </c>
      <c r="H80" s="14">
        <v>4829</v>
      </c>
    </row>
    <row r="81" spans="1:8" x14ac:dyDescent="0.3">
      <c r="A81" s="8" t="s">
        <v>132</v>
      </c>
      <c r="B81" s="14">
        <v>2755</v>
      </c>
      <c r="D81" s="8" t="s">
        <v>178</v>
      </c>
      <c r="E81" s="14">
        <v>6054</v>
      </c>
      <c r="G81" s="8" t="s">
        <v>142</v>
      </c>
      <c r="H81" s="14">
        <v>4642</v>
      </c>
    </row>
    <row r="82" spans="1:8" x14ac:dyDescent="0.3">
      <c r="A82" s="8" t="s">
        <v>172</v>
      </c>
      <c r="B82" s="14">
        <v>2557</v>
      </c>
      <c r="D82" s="8" t="s">
        <v>161</v>
      </c>
      <c r="E82" s="14">
        <v>6054</v>
      </c>
      <c r="G82" s="8" t="s">
        <v>154</v>
      </c>
      <c r="H82" s="14">
        <v>4376</v>
      </c>
    </row>
    <row r="83" spans="1:8" x14ac:dyDescent="0.3">
      <c r="A83" s="8" t="s">
        <v>129</v>
      </c>
      <c r="B83" s="14">
        <v>2188</v>
      </c>
      <c r="D83" s="8" t="s">
        <v>84</v>
      </c>
      <c r="E83" s="14">
        <v>6054</v>
      </c>
      <c r="G83" s="8" t="s">
        <v>136</v>
      </c>
      <c r="H83" s="14">
        <v>4166</v>
      </c>
    </row>
    <row r="84" spans="1:8" x14ac:dyDescent="0.3">
      <c r="A84" s="8" t="s">
        <v>112</v>
      </c>
      <c r="B84" s="14">
        <v>2188</v>
      </c>
      <c r="D84" s="8" t="s">
        <v>106</v>
      </c>
      <c r="E84" s="14">
        <v>5816</v>
      </c>
      <c r="G84" s="8" t="s">
        <v>157</v>
      </c>
      <c r="H84" s="14">
        <v>4064</v>
      </c>
    </row>
    <row r="85" spans="1:8" x14ac:dyDescent="0.3">
      <c r="A85" s="8" t="s">
        <v>115</v>
      </c>
      <c r="B85" s="14">
        <v>2188</v>
      </c>
      <c r="D85" s="8" t="s">
        <v>168</v>
      </c>
      <c r="E85" s="14">
        <v>5725</v>
      </c>
      <c r="G85" s="8" t="s">
        <v>124</v>
      </c>
      <c r="H85" s="14">
        <v>4064</v>
      </c>
    </row>
    <row r="86" spans="1:8" x14ac:dyDescent="0.3">
      <c r="A86" s="15" t="s">
        <v>85</v>
      </c>
      <c r="B86" s="16">
        <v>2188</v>
      </c>
      <c r="D86" s="8" t="s">
        <v>104</v>
      </c>
      <c r="E86" s="14">
        <v>5696</v>
      </c>
      <c r="G86" s="8" t="s">
        <v>139</v>
      </c>
      <c r="H86" s="14">
        <v>3768</v>
      </c>
    </row>
    <row r="87" spans="1:8" x14ac:dyDescent="0.3">
      <c r="A87" s="8" t="s">
        <v>145</v>
      </c>
      <c r="B87" s="14">
        <v>2188</v>
      </c>
      <c r="D87" s="8" t="s">
        <v>144</v>
      </c>
      <c r="E87" s="14">
        <v>5486</v>
      </c>
      <c r="G87" s="8" t="s">
        <v>156</v>
      </c>
      <c r="H87" s="14">
        <v>3628</v>
      </c>
    </row>
    <row r="88" spans="1:8" x14ac:dyDescent="0.3">
      <c r="A88" s="8" t="s">
        <v>148</v>
      </c>
      <c r="B88" s="14">
        <v>2188</v>
      </c>
      <c r="D88" s="8" t="s">
        <v>89</v>
      </c>
      <c r="E88" s="14">
        <v>5298</v>
      </c>
      <c r="G88" s="8" t="s">
        <v>179</v>
      </c>
      <c r="H88" s="14">
        <v>3628</v>
      </c>
    </row>
    <row r="89" spans="1:8" x14ac:dyDescent="0.3">
      <c r="A89" s="8" t="s">
        <v>136</v>
      </c>
      <c r="B89" s="14">
        <v>2188</v>
      </c>
      <c r="D89" s="8" t="s">
        <v>127</v>
      </c>
      <c r="E89" s="14">
        <v>5051</v>
      </c>
      <c r="G89" s="8" t="s">
        <v>84</v>
      </c>
      <c r="H89" s="14">
        <v>3520</v>
      </c>
    </row>
    <row r="90" spans="1:8" x14ac:dyDescent="0.3">
      <c r="A90" s="8" t="s">
        <v>91</v>
      </c>
      <c r="B90" s="14">
        <v>1990</v>
      </c>
      <c r="D90" s="8" t="s">
        <v>171</v>
      </c>
      <c r="E90" s="14">
        <v>5038</v>
      </c>
      <c r="G90" s="8" t="s">
        <v>160</v>
      </c>
      <c r="H90" s="14">
        <v>3508</v>
      </c>
    </row>
    <row r="91" spans="1:8" x14ac:dyDescent="0.3">
      <c r="A91" s="8" t="s">
        <v>155</v>
      </c>
      <c r="B91" s="14">
        <v>1990</v>
      </c>
      <c r="D91" s="8" t="s">
        <v>145</v>
      </c>
      <c r="E91" s="14">
        <v>4943</v>
      </c>
      <c r="G91" s="8" t="s">
        <v>113</v>
      </c>
      <c r="H91" s="14">
        <v>3508</v>
      </c>
    </row>
    <row r="92" spans="1:8" x14ac:dyDescent="0.3">
      <c r="A92" s="8" t="s">
        <v>111</v>
      </c>
      <c r="B92" s="14">
        <v>1530</v>
      </c>
      <c r="D92" s="8" t="s">
        <v>162</v>
      </c>
      <c r="E92" s="14">
        <v>4829</v>
      </c>
      <c r="G92" s="8" t="s">
        <v>118</v>
      </c>
      <c r="H92" s="14">
        <v>3508</v>
      </c>
    </row>
    <row r="93" spans="1:8" x14ac:dyDescent="0.3">
      <c r="A93" s="8" t="s">
        <v>131</v>
      </c>
      <c r="B93" s="14">
        <v>1530</v>
      </c>
      <c r="D93" s="8" t="s">
        <v>93</v>
      </c>
      <c r="E93" s="14">
        <v>4195</v>
      </c>
      <c r="G93" s="8" t="s">
        <v>87</v>
      </c>
      <c r="H93" s="14">
        <v>3060</v>
      </c>
    </row>
    <row r="94" spans="1:8" x14ac:dyDescent="0.3">
      <c r="A94" s="8" t="s">
        <v>152</v>
      </c>
      <c r="B94" s="14">
        <v>1530</v>
      </c>
      <c r="D94" s="8" t="s">
        <v>141</v>
      </c>
      <c r="E94" s="14">
        <v>4064</v>
      </c>
      <c r="G94" s="8" t="s">
        <v>167</v>
      </c>
      <c r="H94" s="14">
        <v>2953</v>
      </c>
    </row>
    <row r="95" spans="1:8" x14ac:dyDescent="0.3">
      <c r="A95" s="8" t="s">
        <v>83</v>
      </c>
      <c r="B95" s="14">
        <v>1530</v>
      </c>
      <c r="D95" s="8" t="s">
        <v>159</v>
      </c>
      <c r="E95" s="14">
        <v>3611</v>
      </c>
      <c r="G95" s="8" t="s">
        <v>114</v>
      </c>
      <c r="H95" s="14">
        <v>2862</v>
      </c>
    </row>
    <row r="96" spans="1:8" x14ac:dyDescent="0.3">
      <c r="A96" s="8" t="s">
        <v>122</v>
      </c>
      <c r="B96" s="14">
        <v>1530</v>
      </c>
      <c r="D96" s="8" t="s">
        <v>121</v>
      </c>
      <c r="E96" s="14">
        <v>3611</v>
      </c>
      <c r="G96" s="8" t="s">
        <v>96</v>
      </c>
      <c r="H96" s="14">
        <v>2755</v>
      </c>
    </row>
    <row r="97" spans="1:8" x14ac:dyDescent="0.3">
      <c r="A97" s="8" t="s">
        <v>95</v>
      </c>
      <c r="B97" s="14">
        <v>1530</v>
      </c>
      <c r="D97" s="8" t="s">
        <v>152</v>
      </c>
      <c r="E97" s="14">
        <v>3508</v>
      </c>
      <c r="G97" s="8" t="s">
        <v>180</v>
      </c>
      <c r="H97" s="14">
        <v>2743</v>
      </c>
    </row>
    <row r="98" spans="1:8" x14ac:dyDescent="0.3">
      <c r="A98" s="8" t="s">
        <v>138</v>
      </c>
      <c r="B98" s="14">
        <v>1332</v>
      </c>
      <c r="D98" s="8" t="s">
        <v>137</v>
      </c>
      <c r="E98" s="14">
        <v>3110</v>
      </c>
      <c r="G98" s="8" t="s">
        <v>161</v>
      </c>
      <c r="H98" s="14">
        <v>1530</v>
      </c>
    </row>
    <row r="99" spans="1:8" x14ac:dyDescent="0.3">
      <c r="A99" s="8" t="s">
        <v>119</v>
      </c>
      <c r="B99" s="14">
        <v>1332</v>
      </c>
      <c r="D99" s="8" t="s">
        <v>100</v>
      </c>
      <c r="E99" s="14">
        <v>2953</v>
      </c>
      <c r="G99" s="8" t="s">
        <v>82</v>
      </c>
      <c r="H99" s="14">
        <v>1530</v>
      </c>
    </row>
    <row r="100" spans="1:8" x14ac:dyDescent="0.3">
      <c r="A100" s="8" t="s">
        <v>105</v>
      </c>
      <c r="B100" s="14">
        <v>1332</v>
      </c>
      <c r="D100" s="8" t="s">
        <v>172</v>
      </c>
      <c r="E100" s="14">
        <v>2953</v>
      </c>
      <c r="G100" s="8" t="s">
        <v>164</v>
      </c>
      <c r="H100" s="14">
        <v>1530</v>
      </c>
    </row>
    <row r="101" spans="1:8" x14ac:dyDescent="0.3">
      <c r="A101" s="8" t="s">
        <v>150</v>
      </c>
      <c r="B101" s="14">
        <v>765</v>
      </c>
      <c r="D101" s="8" t="s">
        <v>154</v>
      </c>
      <c r="E101" s="14">
        <v>2846</v>
      </c>
      <c r="G101" s="8" t="s">
        <v>165</v>
      </c>
      <c r="H101" s="14">
        <v>1423</v>
      </c>
    </row>
    <row r="102" spans="1:8" x14ac:dyDescent="0.3">
      <c r="A102" s="8" t="s">
        <v>98</v>
      </c>
      <c r="B102" s="14">
        <v>765</v>
      </c>
      <c r="D102" s="8" t="s">
        <v>147</v>
      </c>
      <c r="E102" s="14">
        <v>2755</v>
      </c>
      <c r="G102" s="8" t="s">
        <v>152</v>
      </c>
      <c r="H102" s="14">
        <v>1396</v>
      </c>
    </row>
    <row r="103" spans="1:8" x14ac:dyDescent="0.3">
      <c r="A103" s="8" t="s">
        <v>117</v>
      </c>
      <c r="B103" s="14">
        <v>765</v>
      </c>
      <c r="D103" s="8" t="s">
        <v>153</v>
      </c>
      <c r="E103" s="14">
        <v>2295</v>
      </c>
      <c r="G103" s="8" t="s">
        <v>111</v>
      </c>
      <c r="H103" s="14">
        <v>1332</v>
      </c>
    </row>
    <row r="104" spans="1:8" x14ac:dyDescent="0.3">
      <c r="A104" s="8" t="s">
        <v>87</v>
      </c>
      <c r="B104" s="14">
        <v>567</v>
      </c>
      <c r="D104" s="8" t="s">
        <v>99</v>
      </c>
      <c r="E104" s="14">
        <v>1530</v>
      </c>
      <c r="G104" s="8" t="s">
        <v>135</v>
      </c>
      <c r="H104" s="14">
        <v>0</v>
      </c>
    </row>
    <row r="105" spans="1:8" x14ac:dyDescent="0.3">
      <c r="A105" s="8" t="s">
        <v>182</v>
      </c>
      <c r="B105" s="14">
        <v>554399</v>
      </c>
      <c r="D105" s="8" t="s">
        <v>182</v>
      </c>
      <c r="E105" s="14">
        <v>993617</v>
      </c>
      <c r="G105" s="8" t="s">
        <v>182</v>
      </c>
      <c r="H105" s="14">
        <v>817776</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Scorecard</vt:lpstr>
      <vt:lpstr>ActSalesbyMgrSC_Pivot</vt:lpstr>
      <vt:lpstr>ActSalesBacklog_Pivot</vt:lpstr>
      <vt:lpstr>Q1 Q2 Pivot</vt:lpstr>
      <vt:lpstr>Actual Sales by ManagerSC</vt:lpstr>
      <vt:lpstr>Sales TargetsSC</vt:lpstr>
      <vt:lpstr>Backlog by Sales MgrSC</vt:lpstr>
      <vt:lpstr>Forecast_Pivot</vt:lpstr>
      <vt:lpstr>Customer_Pivot</vt:lpstr>
      <vt:lpstr>Forecast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Alesia</dc:creator>
  <cp:lastModifiedBy>Alesia</cp:lastModifiedBy>
  <cp:lastPrinted>2022-07-07T13:59:27Z</cp:lastPrinted>
  <dcterms:created xsi:type="dcterms:W3CDTF">2022-07-05T15:54:17Z</dcterms:created>
  <dcterms:modified xsi:type="dcterms:W3CDTF">2022-07-12T14:47:14Z</dcterms:modified>
</cp:coreProperties>
</file>