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6 сем\ПМаИЛМ\"/>
    </mc:Choice>
  </mc:AlternateContent>
  <xr:revisionPtr revIDLastSave="0" documentId="13_ncr:1_{0341B75F-8CF2-4FF0-AAA4-3D74CC227BE6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I17" i="1" l="1"/>
  <c r="I15" i="1"/>
  <c r="I13" i="1"/>
  <c r="I11" i="1"/>
  <c r="I9" i="1"/>
  <c r="C23" i="1"/>
  <c r="A11" i="1"/>
  <c r="A9" i="1"/>
  <c r="E18" i="1"/>
  <c r="C20" i="1" l="1"/>
  <c r="B20" i="1"/>
  <c r="D20" i="1" l="1"/>
  <c r="E24" i="1" l="1"/>
  <c r="E20" i="1"/>
  <c r="F20" i="1" s="1"/>
  <c r="E47" i="1"/>
  <c r="E136" i="1"/>
  <c r="E34" i="1"/>
  <c r="E125" i="1"/>
  <c r="E21" i="1"/>
  <c r="E162" i="1"/>
  <c r="E150" i="1"/>
  <c r="E200" i="1"/>
  <c r="E98" i="1"/>
  <c r="E61" i="1"/>
  <c r="E111" i="1"/>
  <c r="E189" i="1"/>
  <c r="E86" i="1"/>
  <c r="E175" i="1"/>
  <c r="E72" i="1"/>
  <c r="E191" i="1"/>
  <c r="E178" i="1"/>
  <c r="E166" i="1"/>
  <c r="E152" i="1"/>
  <c r="E141" i="1"/>
  <c r="E127" i="1"/>
  <c r="E114" i="1"/>
  <c r="E102" i="1"/>
  <c r="E88" i="1"/>
  <c r="E77" i="1"/>
  <c r="E63" i="1"/>
  <c r="E50" i="1"/>
  <c r="E38" i="1"/>
  <c r="E23" i="1"/>
  <c r="E190" i="1"/>
  <c r="E176" i="1"/>
  <c r="E165" i="1"/>
  <c r="E151" i="1"/>
  <c r="E138" i="1"/>
  <c r="E126" i="1"/>
  <c r="E112" i="1"/>
  <c r="E101" i="1"/>
  <c r="E87" i="1"/>
  <c r="E74" i="1"/>
  <c r="E62" i="1"/>
  <c r="E48" i="1"/>
  <c r="E37" i="1"/>
  <c r="E22" i="1"/>
  <c r="E174" i="1"/>
  <c r="E198" i="1"/>
  <c r="E184" i="1"/>
  <c r="E173" i="1"/>
  <c r="E159" i="1"/>
  <c r="E146" i="1"/>
  <c r="E134" i="1"/>
  <c r="E120" i="1"/>
  <c r="E109" i="1"/>
  <c r="E95" i="1"/>
  <c r="E82" i="1"/>
  <c r="E70" i="1"/>
  <c r="E56" i="1"/>
  <c r="E45" i="1"/>
  <c r="E31" i="1"/>
  <c r="E199" i="1"/>
  <c r="E186" i="1"/>
  <c r="E149" i="1"/>
  <c r="E110" i="1"/>
  <c r="E32" i="1"/>
  <c r="E197" i="1"/>
  <c r="E183" i="1"/>
  <c r="E170" i="1"/>
  <c r="E158" i="1"/>
  <c r="E144" i="1"/>
  <c r="E133" i="1"/>
  <c r="E119" i="1"/>
  <c r="E106" i="1"/>
  <c r="E94" i="1"/>
  <c r="E80" i="1"/>
  <c r="E69" i="1"/>
  <c r="E55" i="1"/>
  <c r="E42" i="1"/>
  <c r="E30" i="1"/>
  <c r="E135" i="1"/>
  <c r="E96" i="1"/>
  <c r="E71" i="1"/>
  <c r="E46" i="1"/>
  <c r="E194" i="1"/>
  <c r="E182" i="1"/>
  <c r="E168" i="1"/>
  <c r="E157" i="1"/>
  <c r="E143" i="1"/>
  <c r="E130" i="1"/>
  <c r="E118" i="1"/>
  <c r="E104" i="1"/>
  <c r="E93" i="1"/>
  <c r="E79" i="1"/>
  <c r="E66" i="1"/>
  <c r="E54" i="1"/>
  <c r="E40" i="1"/>
  <c r="E29" i="1"/>
  <c r="E160" i="1"/>
  <c r="E122" i="1"/>
  <c r="E85" i="1"/>
  <c r="E58" i="1"/>
  <c r="E192" i="1"/>
  <c r="E181" i="1"/>
  <c r="E167" i="1"/>
  <c r="E154" i="1"/>
  <c r="E142" i="1"/>
  <c r="E128" i="1"/>
  <c r="E117" i="1"/>
  <c r="E103" i="1"/>
  <c r="E90" i="1"/>
  <c r="E78" i="1"/>
  <c r="E64" i="1"/>
  <c r="E53" i="1"/>
  <c r="E39" i="1"/>
  <c r="E26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A21" i="1"/>
  <c r="B9" i="1"/>
  <c r="G20" i="1" l="1"/>
  <c r="A22" i="1"/>
  <c r="B21" i="1"/>
  <c r="C21" i="1"/>
  <c r="D21" i="1" l="1"/>
  <c r="A23" i="1"/>
  <c r="B22" i="1"/>
  <c r="C22" i="1"/>
  <c r="D22" i="1" s="1"/>
  <c r="F22" i="1" s="1"/>
  <c r="G22" i="1" s="1"/>
  <c r="F21" i="1" l="1"/>
  <c r="A24" i="1"/>
  <c r="B23" i="1"/>
  <c r="G21" i="1" l="1"/>
  <c r="D23" i="1"/>
  <c r="A25" i="1"/>
  <c r="B24" i="1"/>
  <c r="C24" i="1"/>
  <c r="D24" i="1" l="1"/>
  <c r="F24" i="1" s="1"/>
  <c r="G24" i="1" s="1"/>
  <c r="F23" i="1"/>
  <c r="A26" i="1"/>
  <c r="B25" i="1"/>
  <c r="C25" i="1"/>
  <c r="D25" i="1" s="1"/>
  <c r="F25" i="1" s="1"/>
  <c r="G23" i="1" l="1"/>
  <c r="G25" i="1"/>
  <c r="A27" i="1"/>
  <c r="B26" i="1"/>
  <c r="C26" i="1"/>
  <c r="D26" i="1" l="1"/>
  <c r="F26" i="1" s="1"/>
  <c r="A28" i="1"/>
  <c r="C27" i="1"/>
  <c r="D27" i="1" s="1"/>
  <c r="F27" i="1" s="1"/>
  <c r="B27" i="1"/>
  <c r="G26" i="1" l="1"/>
  <c r="G27" i="1"/>
  <c r="A29" i="1"/>
  <c r="B28" i="1"/>
  <c r="C28" i="1"/>
  <c r="D28" i="1" s="1"/>
  <c r="F28" i="1" s="1"/>
  <c r="G28" i="1" s="1"/>
  <c r="A30" i="1" l="1"/>
  <c r="B29" i="1"/>
  <c r="C29" i="1"/>
  <c r="D29" i="1" s="1"/>
  <c r="F29" i="1" s="1"/>
  <c r="G29" i="1" l="1"/>
  <c r="A31" i="1"/>
  <c r="B30" i="1"/>
  <c r="C30" i="1"/>
  <c r="D30" i="1" s="1"/>
  <c r="F30" i="1" s="1"/>
  <c r="G30" i="1" s="1"/>
  <c r="A32" i="1" l="1"/>
  <c r="B31" i="1"/>
  <c r="C31" i="1"/>
  <c r="D31" i="1" s="1"/>
  <c r="F31" i="1" s="1"/>
  <c r="G31" i="1" l="1"/>
  <c r="A33" i="1"/>
  <c r="B32" i="1"/>
  <c r="C32" i="1"/>
  <c r="D32" i="1" s="1"/>
  <c r="F32" i="1" s="1"/>
  <c r="G32" i="1" l="1"/>
  <c r="A34" i="1"/>
  <c r="B33" i="1"/>
  <c r="C33" i="1"/>
  <c r="D33" i="1" s="1"/>
  <c r="F33" i="1" s="1"/>
  <c r="G33" i="1" l="1"/>
  <c r="A35" i="1"/>
  <c r="B34" i="1"/>
  <c r="C34" i="1"/>
  <c r="D34" i="1" s="1"/>
  <c r="F34" i="1" l="1"/>
  <c r="G34" i="1" s="1"/>
  <c r="A36" i="1"/>
  <c r="B35" i="1"/>
  <c r="C35" i="1"/>
  <c r="D35" i="1" s="1"/>
  <c r="F35" i="1" s="1"/>
  <c r="G35" i="1" s="1"/>
  <c r="A37" i="1" l="1"/>
  <c r="B36" i="1"/>
  <c r="C36" i="1"/>
  <c r="D36" i="1" s="1"/>
  <c r="F36" i="1" s="1"/>
  <c r="G36" i="1" l="1"/>
  <c r="A38" i="1"/>
  <c r="B37" i="1"/>
  <c r="C37" i="1"/>
  <c r="D37" i="1" s="1"/>
  <c r="F37" i="1" s="1"/>
  <c r="G37" i="1" l="1"/>
  <c r="A39" i="1"/>
  <c r="B38" i="1"/>
  <c r="C38" i="1"/>
  <c r="D38" i="1" s="1"/>
  <c r="F38" i="1" s="1"/>
  <c r="G38" i="1" l="1"/>
  <c r="A40" i="1"/>
  <c r="B39" i="1"/>
  <c r="C39" i="1"/>
  <c r="D39" i="1" s="1"/>
  <c r="F39" i="1" s="1"/>
  <c r="G39" i="1" s="1"/>
  <c r="A41" i="1" l="1"/>
  <c r="B40" i="1"/>
  <c r="C40" i="1"/>
  <c r="D40" i="1" s="1"/>
  <c r="F40" i="1" s="1"/>
  <c r="G40" i="1" l="1"/>
  <c r="A42" i="1"/>
  <c r="B41" i="1"/>
  <c r="C41" i="1"/>
  <c r="D41" i="1" s="1"/>
  <c r="F41" i="1" s="1"/>
  <c r="G41" i="1" s="1"/>
  <c r="A43" i="1" l="1"/>
  <c r="B42" i="1"/>
  <c r="C42" i="1"/>
  <c r="D42" i="1" s="1"/>
  <c r="F42" i="1" s="1"/>
  <c r="G42" i="1" l="1"/>
  <c r="A44" i="1"/>
  <c r="C43" i="1"/>
  <c r="D43" i="1" s="1"/>
  <c r="F43" i="1" s="1"/>
  <c r="B43" i="1"/>
  <c r="G43" i="1" l="1"/>
  <c r="A45" i="1"/>
  <c r="B44" i="1"/>
  <c r="C44" i="1"/>
  <c r="D44" i="1" s="1"/>
  <c r="F44" i="1" s="1"/>
  <c r="G44" i="1" s="1"/>
  <c r="A46" i="1" l="1"/>
  <c r="B45" i="1"/>
  <c r="C45" i="1"/>
  <c r="D45" i="1" s="1"/>
  <c r="F45" i="1" s="1"/>
  <c r="G45" i="1" l="1"/>
  <c r="A47" i="1"/>
  <c r="B46" i="1"/>
  <c r="C46" i="1"/>
  <c r="D46" i="1" s="1"/>
  <c r="F46" i="1" s="1"/>
  <c r="G46" i="1" l="1"/>
  <c r="A48" i="1"/>
  <c r="B47" i="1"/>
  <c r="C47" i="1"/>
  <c r="D47" i="1" s="1"/>
  <c r="F47" i="1" s="1"/>
  <c r="G47" i="1" l="1"/>
  <c r="A49" i="1"/>
  <c r="B48" i="1"/>
  <c r="C48" i="1"/>
  <c r="D48" i="1" s="1"/>
  <c r="F48" i="1" s="1"/>
  <c r="G48" i="1" s="1"/>
  <c r="A50" i="1" l="1"/>
  <c r="B49" i="1"/>
  <c r="C49" i="1"/>
  <c r="D49" i="1" s="1"/>
  <c r="F49" i="1" s="1"/>
  <c r="G49" i="1" l="1"/>
  <c r="A51" i="1"/>
  <c r="B50" i="1"/>
  <c r="C50" i="1"/>
  <c r="D50" i="1" s="1"/>
  <c r="F50" i="1" s="1"/>
  <c r="G50" i="1" s="1"/>
  <c r="A52" i="1" l="1"/>
  <c r="B51" i="1"/>
  <c r="C51" i="1"/>
  <c r="D51" i="1" s="1"/>
  <c r="F51" i="1" s="1"/>
  <c r="G51" i="1" l="1"/>
  <c r="A53" i="1"/>
  <c r="B52" i="1"/>
  <c r="C52" i="1"/>
  <c r="D52" i="1" s="1"/>
  <c r="F52" i="1" s="1"/>
  <c r="G52" i="1" s="1"/>
  <c r="A54" i="1" l="1"/>
  <c r="B53" i="1"/>
  <c r="C53" i="1"/>
  <c r="D53" i="1" s="1"/>
  <c r="F53" i="1" s="1"/>
  <c r="G53" i="1" l="1"/>
  <c r="A55" i="1"/>
  <c r="B54" i="1"/>
  <c r="C54" i="1"/>
  <c r="D54" i="1" s="1"/>
  <c r="F54" i="1" s="1"/>
  <c r="G54" i="1" s="1"/>
  <c r="A56" i="1" l="1"/>
  <c r="B55" i="1"/>
  <c r="C55" i="1"/>
  <c r="D55" i="1" s="1"/>
  <c r="F55" i="1" s="1"/>
  <c r="G55" i="1" l="1"/>
  <c r="A57" i="1"/>
  <c r="B56" i="1"/>
  <c r="C56" i="1"/>
  <c r="D56" i="1" s="1"/>
  <c r="F56" i="1" s="1"/>
  <c r="G56" i="1" l="1"/>
  <c r="A58" i="1"/>
  <c r="B57" i="1"/>
  <c r="C57" i="1"/>
  <c r="D57" i="1" s="1"/>
  <c r="F57" i="1" s="1"/>
  <c r="G57" i="1" l="1"/>
  <c r="A59" i="1"/>
  <c r="B58" i="1"/>
  <c r="C58" i="1"/>
  <c r="D58" i="1" s="1"/>
  <c r="F58" i="1" s="1"/>
  <c r="G58" i="1" l="1"/>
  <c r="A60" i="1"/>
  <c r="B59" i="1"/>
  <c r="C59" i="1"/>
  <c r="D59" i="1" s="1"/>
  <c r="F59" i="1" s="1"/>
  <c r="G59" i="1" s="1"/>
  <c r="A61" i="1" l="1"/>
  <c r="B60" i="1"/>
  <c r="C60" i="1"/>
  <c r="D60" i="1" s="1"/>
  <c r="F60" i="1" s="1"/>
  <c r="G60" i="1" s="1"/>
  <c r="A62" i="1" l="1"/>
  <c r="B61" i="1"/>
  <c r="C61" i="1"/>
  <c r="D61" i="1" s="1"/>
  <c r="F61" i="1" s="1"/>
  <c r="G61" i="1" s="1"/>
  <c r="A63" i="1" l="1"/>
  <c r="B62" i="1"/>
  <c r="C62" i="1"/>
  <c r="D62" i="1" s="1"/>
  <c r="F62" i="1" s="1"/>
  <c r="G62" i="1" s="1"/>
  <c r="A64" i="1" l="1"/>
  <c r="C63" i="1"/>
  <c r="D63" i="1" s="1"/>
  <c r="F63" i="1" s="1"/>
  <c r="B63" i="1"/>
  <c r="G63" i="1" l="1"/>
  <c r="A65" i="1"/>
  <c r="B64" i="1"/>
  <c r="C64" i="1"/>
  <c r="D64" i="1" s="1"/>
  <c r="F64" i="1" s="1"/>
  <c r="G64" i="1" l="1"/>
  <c r="A66" i="1"/>
  <c r="B65" i="1"/>
  <c r="C65" i="1"/>
  <c r="D65" i="1" s="1"/>
  <c r="F65" i="1" s="1"/>
  <c r="G65" i="1" s="1"/>
  <c r="A67" i="1" l="1"/>
  <c r="B66" i="1"/>
  <c r="C66" i="1"/>
  <c r="D66" i="1" s="1"/>
  <c r="F66" i="1" s="1"/>
  <c r="G66" i="1" l="1"/>
  <c r="A68" i="1"/>
  <c r="B67" i="1"/>
  <c r="C67" i="1"/>
  <c r="D67" i="1" s="1"/>
  <c r="F67" i="1" s="1"/>
  <c r="G67" i="1" s="1"/>
  <c r="A69" i="1" l="1"/>
  <c r="B68" i="1"/>
  <c r="C68" i="1"/>
  <c r="D68" i="1" s="1"/>
  <c r="F68" i="1" s="1"/>
  <c r="G68" i="1" l="1"/>
  <c r="A70" i="1"/>
  <c r="B69" i="1"/>
  <c r="C69" i="1"/>
  <c r="D69" i="1" s="1"/>
  <c r="F69" i="1" s="1"/>
  <c r="G69" i="1" s="1"/>
  <c r="A71" i="1" l="1"/>
  <c r="B70" i="1"/>
  <c r="C70" i="1"/>
  <c r="D70" i="1" s="1"/>
  <c r="F70" i="1" s="1"/>
  <c r="G70" i="1" s="1"/>
  <c r="A72" i="1" l="1"/>
  <c r="B71" i="1"/>
  <c r="C71" i="1"/>
  <c r="D71" i="1" s="1"/>
  <c r="F71" i="1" s="1"/>
  <c r="G71" i="1" s="1"/>
  <c r="A73" i="1" l="1"/>
  <c r="B72" i="1"/>
  <c r="C72" i="1"/>
  <c r="D72" i="1" s="1"/>
  <c r="F72" i="1" s="1"/>
  <c r="G72" i="1" s="1"/>
  <c r="A74" i="1" l="1"/>
  <c r="B73" i="1"/>
  <c r="C73" i="1"/>
  <c r="D73" i="1" s="1"/>
  <c r="F73" i="1" s="1"/>
  <c r="G73" i="1" s="1"/>
  <c r="A75" i="1" l="1"/>
  <c r="B74" i="1"/>
  <c r="C74" i="1"/>
  <c r="D74" i="1" s="1"/>
  <c r="F74" i="1" s="1"/>
  <c r="G74" i="1" s="1"/>
  <c r="A76" i="1" l="1"/>
  <c r="C75" i="1"/>
  <c r="D75" i="1" s="1"/>
  <c r="F75" i="1" s="1"/>
  <c r="B75" i="1"/>
  <c r="G75" i="1" l="1"/>
  <c r="A77" i="1"/>
  <c r="B76" i="1"/>
  <c r="C76" i="1"/>
  <c r="D76" i="1" s="1"/>
  <c r="F76" i="1" s="1"/>
  <c r="G76" i="1" l="1"/>
  <c r="A78" i="1"/>
  <c r="C77" i="1"/>
  <c r="D77" i="1" s="1"/>
  <c r="F77" i="1" s="1"/>
  <c r="B77" i="1"/>
  <c r="G77" i="1" l="1"/>
  <c r="A79" i="1"/>
  <c r="B78" i="1"/>
  <c r="C78" i="1"/>
  <c r="D78" i="1" s="1"/>
  <c r="F78" i="1" s="1"/>
  <c r="G78" i="1" l="1"/>
  <c r="A80" i="1"/>
  <c r="B79" i="1"/>
  <c r="C79" i="1"/>
  <c r="D79" i="1" s="1"/>
  <c r="F79" i="1" s="1"/>
  <c r="G79" i="1" l="1"/>
  <c r="A81" i="1"/>
  <c r="B80" i="1"/>
  <c r="C80" i="1"/>
  <c r="D80" i="1" s="1"/>
  <c r="F80" i="1" s="1"/>
  <c r="G80" i="1" l="1"/>
  <c r="A82" i="1"/>
  <c r="B81" i="1"/>
  <c r="C81" i="1"/>
  <c r="D81" i="1" s="1"/>
  <c r="F81" i="1" s="1"/>
  <c r="G81" i="1" l="1"/>
  <c r="A83" i="1"/>
  <c r="B82" i="1"/>
  <c r="C82" i="1"/>
  <c r="D82" i="1" s="1"/>
  <c r="F82" i="1" s="1"/>
  <c r="G82" i="1" l="1"/>
  <c r="A84" i="1"/>
  <c r="C83" i="1"/>
  <c r="D83" i="1" s="1"/>
  <c r="F83" i="1" s="1"/>
  <c r="B83" i="1"/>
  <c r="G83" i="1" l="1"/>
  <c r="A85" i="1"/>
  <c r="C84" i="1"/>
  <c r="D84" i="1" s="1"/>
  <c r="F84" i="1" s="1"/>
  <c r="B84" i="1"/>
  <c r="G84" i="1" l="1"/>
  <c r="A86" i="1"/>
  <c r="C85" i="1"/>
  <c r="D85" i="1" s="1"/>
  <c r="F85" i="1" s="1"/>
  <c r="B85" i="1"/>
  <c r="G85" i="1" l="1"/>
  <c r="A87" i="1"/>
  <c r="B86" i="1"/>
  <c r="C86" i="1"/>
  <c r="D86" i="1" s="1"/>
  <c r="F86" i="1" s="1"/>
  <c r="G86" i="1" l="1"/>
  <c r="A88" i="1"/>
  <c r="B87" i="1"/>
  <c r="C87" i="1"/>
  <c r="D87" i="1" s="1"/>
  <c r="F87" i="1" s="1"/>
  <c r="G87" i="1" l="1"/>
  <c r="A89" i="1"/>
  <c r="C88" i="1"/>
  <c r="D88" i="1" s="1"/>
  <c r="F88" i="1" s="1"/>
  <c r="B88" i="1"/>
  <c r="G88" i="1" l="1"/>
  <c r="A90" i="1"/>
  <c r="B89" i="1"/>
  <c r="C89" i="1"/>
  <c r="D89" i="1" s="1"/>
  <c r="F89" i="1" s="1"/>
  <c r="G89" i="1" l="1"/>
  <c r="A91" i="1"/>
  <c r="C90" i="1"/>
  <c r="D90" i="1" s="1"/>
  <c r="F90" i="1" s="1"/>
  <c r="B90" i="1"/>
  <c r="G90" i="1" l="1"/>
  <c r="A92" i="1"/>
  <c r="B91" i="1"/>
  <c r="C91" i="1"/>
  <c r="D91" i="1" s="1"/>
  <c r="F91" i="1" s="1"/>
  <c r="G91" i="1" l="1"/>
  <c r="A93" i="1"/>
  <c r="C92" i="1"/>
  <c r="D92" i="1" s="1"/>
  <c r="F92" i="1" s="1"/>
  <c r="B92" i="1"/>
  <c r="G92" i="1" l="1"/>
  <c r="A94" i="1"/>
  <c r="C93" i="1"/>
  <c r="D93" i="1" s="1"/>
  <c r="F93" i="1" s="1"/>
  <c r="B93" i="1"/>
  <c r="G93" i="1" l="1"/>
  <c r="A95" i="1"/>
  <c r="B94" i="1"/>
  <c r="C94" i="1"/>
  <c r="D94" i="1" s="1"/>
  <c r="F94" i="1" s="1"/>
  <c r="G94" i="1" l="1"/>
  <c r="A96" i="1"/>
  <c r="B95" i="1"/>
  <c r="C95" i="1"/>
  <c r="D95" i="1" s="1"/>
  <c r="F95" i="1" s="1"/>
  <c r="G95" i="1" l="1"/>
  <c r="A97" i="1"/>
  <c r="B96" i="1"/>
  <c r="C96" i="1"/>
  <c r="D96" i="1" s="1"/>
  <c r="F96" i="1" s="1"/>
  <c r="G96" i="1" s="1"/>
  <c r="A98" i="1" l="1"/>
  <c r="B97" i="1"/>
  <c r="C97" i="1"/>
  <c r="D97" i="1" s="1"/>
  <c r="F97" i="1" s="1"/>
  <c r="G97" i="1" s="1"/>
  <c r="A99" i="1" l="1"/>
  <c r="C98" i="1"/>
  <c r="D98" i="1" s="1"/>
  <c r="F98" i="1" s="1"/>
  <c r="B98" i="1"/>
  <c r="G98" i="1" l="1"/>
  <c r="A100" i="1"/>
  <c r="C99" i="1"/>
  <c r="D99" i="1" s="1"/>
  <c r="F99" i="1" s="1"/>
  <c r="B99" i="1"/>
  <c r="G99" i="1" l="1"/>
  <c r="A101" i="1"/>
  <c r="C100" i="1"/>
  <c r="D100" i="1" s="1"/>
  <c r="F100" i="1" s="1"/>
  <c r="B100" i="1"/>
  <c r="G100" i="1" l="1"/>
  <c r="A102" i="1"/>
  <c r="C101" i="1"/>
  <c r="D101" i="1" s="1"/>
  <c r="F101" i="1" s="1"/>
  <c r="B101" i="1"/>
  <c r="G101" i="1" l="1"/>
  <c r="A103" i="1"/>
  <c r="B102" i="1"/>
  <c r="C102" i="1"/>
  <c r="D102" i="1" s="1"/>
  <c r="F102" i="1" s="1"/>
  <c r="G102" i="1" l="1"/>
  <c r="A104" i="1"/>
  <c r="B103" i="1"/>
  <c r="C103" i="1"/>
  <c r="D103" i="1" s="1"/>
  <c r="F103" i="1" s="1"/>
  <c r="G103" i="1" l="1"/>
  <c r="A105" i="1"/>
  <c r="C104" i="1"/>
  <c r="D104" i="1" s="1"/>
  <c r="F104" i="1" s="1"/>
  <c r="B104" i="1"/>
  <c r="G104" i="1" l="1"/>
  <c r="A106" i="1"/>
  <c r="B105" i="1"/>
  <c r="C105" i="1"/>
  <c r="D105" i="1" s="1"/>
  <c r="F105" i="1" s="1"/>
  <c r="G105" i="1" s="1"/>
  <c r="A107" i="1" l="1"/>
  <c r="C106" i="1"/>
  <c r="D106" i="1" s="1"/>
  <c r="F106" i="1" s="1"/>
  <c r="B106" i="1"/>
  <c r="G106" i="1" l="1"/>
  <c r="A108" i="1"/>
  <c r="C107" i="1"/>
  <c r="D107" i="1" s="1"/>
  <c r="F107" i="1" s="1"/>
  <c r="B107" i="1"/>
  <c r="G107" i="1" l="1"/>
  <c r="A109" i="1"/>
  <c r="C108" i="1"/>
  <c r="D108" i="1" s="1"/>
  <c r="F108" i="1" s="1"/>
  <c r="B108" i="1"/>
  <c r="G108" i="1" l="1"/>
  <c r="A110" i="1"/>
  <c r="C109" i="1"/>
  <c r="D109" i="1" s="1"/>
  <c r="F109" i="1" s="1"/>
  <c r="B109" i="1"/>
  <c r="G109" i="1" l="1"/>
  <c r="A111" i="1"/>
  <c r="B110" i="1"/>
  <c r="C110" i="1"/>
  <c r="D110" i="1" s="1"/>
  <c r="F110" i="1" s="1"/>
  <c r="G110" i="1" s="1"/>
  <c r="A112" i="1" l="1"/>
  <c r="B111" i="1"/>
  <c r="C111" i="1"/>
  <c r="D111" i="1" s="1"/>
  <c r="F111" i="1" s="1"/>
  <c r="G111" i="1" l="1"/>
  <c r="A113" i="1"/>
  <c r="B112" i="1"/>
  <c r="C112" i="1"/>
  <c r="D112" i="1" s="1"/>
  <c r="F112" i="1" s="1"/>
  <c r="G112" i="1" s="1"/>
  <c r="A114" i="1" l="1"/>
  <c r="B113" i="1"/>
  <c r="C113" i="1"/>
  <c r="D113" i="1" s="1"/>
  <c r="F113" i="1" s="1"/>
  <c r="G113" i="1" l="1"/>
  <c r="A115" i="1"/>
  <c r="B114" i="1"/>
  <c r="C114" i="1"/>
  <c r="D114" i="1" s="1"/>
  <c r="F114" i="1" s="1"/>
  <c r="G114" i="1" s="1"/>
  <c r="A116" i="1" l="1"/>
  <c r="C115" i="1"/>
  <c r="D115" i="1" s="1"/>
  <c r="F115" i="1" s="1"/>
  <c r="B115" i="1"/>
  <c r="G115" i="1" l="1"/>
  <c r="A117" i="1"/>
  <c r="C116" i="1"/>
  <c r="D116" i="1" s="1"/>
  <c r="F116" i="1" s="1"/>
  <c r="B116" i="1"/>
  <c r="G116" i="1" l="1"/>
  <c r="A118" i="1"/>
  <c r="C117" i="1"/>
  <c r="D117" i="1" s="1"/>
  <c r="F117" i="1" s="1"/>
  <c r="B117" i="1"/>
  <c r="G117" i="1" l="1"/>
  <c r="A119" i="1"/>
  <c r="C118" i="1"/>
  <c r="D118" i="1" s="1"/>
  <c r="F118" i="1" s="1"/>
  <c r="B118" i="1"/>
  <c r="G118" i="1" l="1"/>
  <c r="A120" i="1"/>
  <c r="B119" i="1"/>
  <c r="C119" i="1"/>
  <c r="D119" i="1" s="1"/>
  <c r="F119" i="1" s="1"/>
  <c r="G119" i="1" s="1"/>
  <c r="A121" i="1" l="1"/>
  <c r="B120" i="1"/>
  <c r="C120" i="1"/>
  <c r="D120" i="1" s="1"/>
  <c r="F120" i="1" s="1"/>
  <c r="G120" i="1" l="1"/>
  <c r="A122" i="1"/>
  <c r="B121" i="1"/>
  <c r="C121" i="1"/>
  <c r="D121" i="1" s="1"/>
  <c r="F121" i="1" s="1"/>
  <c r="G121" i="1" s="1"/>
  <c r="A123" i="1" l="1"/>
  <c r="B122" i="1"/>
  <c r="C122" i="1"/>
  <c r="D122" i="1" s="1"/>
  <c r="F122" i="1" s="1"/>
  <c r="G122" i="1" l="1"/>
  <c r="A124" i="1"/>
  <c r="C123" i="1"/>
  <c r="D123" i="1" s="1"/>
  <c r="F123" i="1" s="1"/>
  <c r="B123" i="1"/>
  <c r="G123" i="1" l="1"/>
  <c r="A125" i="1"/>
  <c r="C124" i="1"/>
  <c r="D124" i="1" s="1"/>
  <c r="F124" i="1" s="1"/>
  <c r="B124" i="1"/>
  <c r="G124" i="1" l="1"/>
  <c r="A126" i="1"/>
  <c r="C125" i="1"/>
  <c r="D125" i="1" s="1"/>
  <c r="F125" i="1" s="1"/>
  <c r="B125" i="1"/>
  <c r="G125" i="1" l="1"/>
  <c r="A127" i="1"/>
  <c r="C126" i="1"/>
  <c r="D126" i="1" s="1"/>
  <c r="F126" i="1" s="1"/>
  <c r="B126" i="1"/>
  <c r="G126" i="1" l="1"/>
  <c r="A128" i="1"/>
  <c r="B127" i="1"/>
  <c r="C127" i="1"/>
  <c r="D127" i="1" s="1"/>
  <c r="F127" i="1" s="1"/>
  <c r="G127" i="1" l="1"/>
  <c r="A129" i="1"/>
  <c r="C128" i="1"/>
  <c r="D128" i="1" s="1"/>
  <c r="F128" i="1" s="1"/>
  <c r="B128" i="1"/>
  <c r="G128" i="1" l="1"/>
  <c r="A130" i="1"/>
  <c r="B129" i="1"/>
  <c r="C129" i="1"/>
  <c r="D129" i="1" s="1"/>
  <c r="F129" i="1" s="1"/>
  <c r="G129" i="1" s="1"/>
  <c r="A131" i="1" l="1"/>
  <c r="B130" i="1"/>
  <c r="C130" i="1"/>
  <c r="D130" i="1" s="1"/>
  <c r="F130" i="1" s="1"/>
  <c r="G130" i="1" l="1"/>
  <c r="A132" i="1"/>
  <c r="C131" i="1"/>
  <c r="D131" i="1" s="1"/>
  <c r="F131" i="1" s="1"/>
  <c r="B131" i="1"/>
  <c r="G131" i="1" l="1"/>
  <c r="A133" i="1"/>
  <c r="C132" i="1"/>
  <c r="D132" i="1" s="1"/>
  <c r="F132" i="1" s="1"/>
  <c r="B132" i="1"/>
  <c r="G132" i="1" l="1"/>
  <c r="A134" i="1"/>
  <c r="C133" i="1"/>
  <c r="D133" i="1" s="1"/>
  <c r="F133" i="1" s="1"/>
  <c r="B133" i="1"/>
  <c r="G133" i="1" l="1"/>
  <c r="A135" i="1"/>
  <c r="C134" i="1"/>
  <c r="D134" i="1" s="1"/>
  <c r="F134" i="1" s="1"/>
  <c r="B134" i="1"/>
  <c r="G134" i="1" l="1"/>
  <c r="A136" i="1"/>
  <c r="B135" i="1"/>
  <c r="C135" i="1"/>
  <c r="D135" i="1" s="1"/>
  <c r="F135" i="1" s="1"/>
  <c r="G135" i="1" s="1"/>
  <c r="A137" i="1" l="1"/>
  <c r="B136" i="1"/>
  <c r="C136" i="1"/>
  <c r="D136" i="1" s="1"/>
  <c r="F136" i="1" s="1"/>
  <c r="G136" i="1" l="1"/>
  <c r="A138" i="1"/>
  <c r="B137" i="1"/>
  <c r="C137" i="1"/>
  <c r="D137" i="1" s="1"/>
  <c r="F137" i="1" s="1"/>
  <c r="G137" i="1" s="1"/>
  <c r="A139" i="1" l="1"/>
  <c r="B138" i="1"/>
  <c r="C138" i="1"/>
  <c r="D138" i="1" s="1"/>
  <c r="F138" i="1" s="1"/>
  <c r="G138" i="1" l="1"/>
  <c r="A140" i="1"/>
  <c r="C139" i="1"/>
  <c r="D139" i="1" s="1"/>
  <c r="F139" i="1" s="1"/>
  <c r="B139" i="1"/>
  <c r="G139" i="1" l="1"/>
  <c r="A141" i="1"/>
  <c r="C140" i="1"/>
  <c r="D140" i="1" s="1"/>
  <c r="F140" i="1" s="1"/>
  <c r="B140" i="1"/>
  <c r="G140" i="1" l="1"/>
  <c r="A142" i="1"/>
  <c r="C141" i="1"/>
  <c r="D141" i="1" s="1"/>
  <c r="F141" i="1" s="1"/>
  <c r="B141" i="1"/>
  <c r="G141" i="1" l="1"/>
  <c r="A143" i="1"/>
  <c r="C142" i="1"/>
  <c r="D142" i="1" s="1"/>
  <c r="F142" i="1" s="1"/>
  <c r="B142" i="1"/>
  <c r="G142" i="1" l="1"/>
  <c r="A144" i="1"/>
  <c r="B143" i="1"/>
  <c r="C143" i="1"/>
  <c r="D143" i="1" s="1"/>
  <c r="F143" i="1" s="1"/>
  <c r="G143" i="1" s="1"/>
  <c r="A145" i="1" l="1"/>
  <c r="B144" i="1"/>
  <c r="C144" i="1"/>
  <c r="D144" i="1" s="1"/>
  <c r="F144" i="1" s="1"/>
  <c r="G144" i="1" l="1"/>
  <c r="A146" i="1"/>
  <c r="B145" i="1"/>
  <c r="C145" i="1"/>
  <c r="D145" i="1" s="1"/>
  <c r="F145" i="1" s="1"/>
  <c r="G145" i="1" s="1"/>
  <c r="A147" i="1" l="1"/>
  <c r="B146" i="1"/>
  <c r="C146" i="1"/>
  <c r="D146" i="1" s="1"/>
  <c r="F146" i="1" s="1"/>
  <c r="G146" i="1" l="1"/>
  <c r="A148" i="1"/>
  <c r="C147" i="1"/>
  <c r="D147" i="1" s="1"/>
  <c r="F147" i="1" s="1"/>
  <c r="B147" i="1"/>
  <c r="G147" i="1" l="1"/>
  <c r="A149" i="1"/>
  <c r="C148" i="1"/>
  <c r="D148" i="1" s="1"/>
  <c r="F148" i="1" s="1"/>
  <c r="B148" i="1"/>
  <c r="G148" i="1" l="1"/>
  <c r="A150" i="1"/>
  <c r="C149" i="1"/>
  <c r="D149" i="1" s="1"/>
  <c r="F149" i="1" s="1"/>
  <c r="B149" i="1"/>
  <c r="G149" i="1" l="1"/>
  <c r="A151" i="1"/>
  <c r="C150" i="1"/>
  <c r="D150" i="1" s="1"/>
  <c r="F150" i="1" s="1"/>
  <c r="B150" i="1"/>
  <c r="G150" i="1" l="1"/>
  <c r="A152" i="1"/>
  <c r="B151" i="1"/>
  <c r="C151" i="1"/>
  <c r="D151" i="1" s="1"/>
  <c r="F151" i="1" s="1"/>
  <c r="G151" i="1" l="1"/>
  <c r="A153" i="1"/>
  <c r="B152" i="1"/>
  <c r="C152" i="1"/>
  <c r="D152" i="1" s="1"/>
  <c r="F152" i="1" s="1"/>
  <c r="G152" i="1" s="1"/>
  <c r="A154" i="1" l="1"/>
  <c r="B153" i="1"/>
  <c r="C153" i="1"/>
  <c r="D153" i="1" s="1"/>
  <c r="F153" i="1" s="1"/>
  <c r="G153" i="1" s="1"/>
  <c r="A155" i="1" l="1"/>
  <c r="B154" i="1"/>
  <c r="C154" i="1"/>
  <c r="D154" i="1" s="1"/>
  <c r="F154" i="1" s="1"/>
  <c r="G154" i="1" l="1"/>
  <c r="A156" i="1"/>
  <c r="C155" i="1"/>
  <c r="D155" i="1" s="1"/>
  <c r="F155" i="1" s="1"/>
  <c r="B155" i="1"/>
  <c r="G155" i="1" l="1"/>
  <c r="A157" i="1"/>
  <c r="C156" i="1"/>
  <c r="D156" i="1" s="1"/>
  <c r="F156" i="1" s="1"/>
  <c r="B156" i="1"/>
  <c r="G156" i="1" l="1"/>
  <c r="A158" i="1"/>
  <c r="C157" i="1"/>
  <c r="D157" i="1" s="1"/>
  <c r="F157" i="1" s="1"/>
  <c r="B157" i="1"/>
  <c r="G157" i="1" l="1"/>
  <c r="A159" i="1"/>
  <c r="C158" i="1"/>
  <c r="D158" i="1" s="1"/>
  <c r="F158" i="1" s="1"/>
  <c r="B158" i="1"/>
  <c r="G158" i="1" l="1"/>
  <c r="A160" i="1"/>
  <c r="B159" i="1"/>
  <c r="C159" i="1"/>
  <c r="D159" i="1" s="1"/>
  <c r="F159" i="1" s="1"/>
  <c r="G159" i="1" s="1"/>
  <c r="A161" i="1" l="1"/>
  <c r="B160" i="1"/>
  <c r="C160" i="1"/>
  <c r="D160" i="1" s="1"/>
  <c r="F160" i="1" s="1"/>
  <c r="G160" i="1" l="1"/>
  <c r="A162" i="1"/>
  <c r="B161" i="1"/>
  <c r="C161" i="1"/>
  <c r="D161" i="1" s="1"/>
  <c r="F161" i="1" s="1"/>
  <c r="G161" i="1" l="1"/>
  <c r="A163" i="1"/>
  <c r="B162" i="1"/>
  <c r="C162" i="1"/>
  <c r="D162" i="1" s="1"/>
  <c r="F162" i="1" s="1"/>
  <c r="G162" i="1" s="1"/>
  <c r="A164" i="1" l="1"/>
  <c r="C163" i="1"/>
  <c r="D163" i="1" s="1"/>
  <c r="F163" i="1" s="1"/>
  <c r="B163" i="1"/>
  <c r="G163" i="1" l="1"/>
  <c r="A165" i="1"/>
  <c r="C164" i="1"/>
  <c r="D164" i="1" s="1"/>
  <c r="F164" i="1" s="1"/>
  <c r="B164" i="1"/>
  <c r="G164" i="1" l="1"/>
  <c r="A166" i="1"/>
  <c r="C165" i="1"/>
  <c r="D165" i="1" s="1"/>
  <c r="F165" i="1" s="1"/>
  <c r="B165" i="1"/>
  <c r="G165" i="1" l="1"/>
  <c r="A167" i="1"/>
  <c r="C166" i="1"/>
  <c r="D166" i="1" s="1"/>
  <c r="F166" i="1" s="1"/>
  <c r="B166" i="1"/>
  <c r="G166" i="1" l="1"/>
  <c r="A168" i="1"/>
  <c r="B167" i="1"/>
  <c r="C167" i="1"/>
  <c r="D167" i="1" s="1"/>
  <c r="F167" i="1" s="1"/>
  <c r="G167" i="1" s="1"/>
  <c r="A169" i="1" l="1"/>
  <c r="B168" i="1"/>
  <c r="C168" i="1"/>
  <c r="D168" i="1" s="1"/>
  <c r="F168" i="1" s="1"/>
  <c r="G168" i="1" s="1"/>
  <c r="A170" i="1" l="1"/>
  <c r="B169" i="1"/>
  <c r="C169" i="1"/>
  <c r="D169" i="1" s="1"/>
  <c r="F169" i="1" s="1"/>
  <c r="G169" i="1" s="1"/>
  <c r="A171" i="1" l="1"/>
  <c r="B170" i="1"/>
  <c r="C170" i="1"/>
  <c r="D170" i="1" s="1"/>
  <c r="F170" i="1" s="1"/>
  <c r="G170" i="1" l="1"/>
  <c r="A172" i="1"/>
  <c r="C171" i="1"/>
  <c r="D171" i="1" s="1"/>
  <c r="F171" i="1" s="1"/>
  <c r="B171" i="1"/>
  <c r="G171" i="1" l="1"/>
  <c r="A173" i="1"/>
  <c r="C172" i="1"/>
  <c r="D172" i="1" s="1"/>
  <c r="F172" i="1" s="1"/>
  <c r="B172" i="1"/>
  <c r="G172" i="1" l="1"/>
  <c r="A174" i="1"/>
  <c r="C173" i="1"/>
  <c r="D173" i="1" s="1"/>
  <c r="F173" i="1" s="1"/>
  <c r="B173" i="1"/>
  <c r="G173" i="1" l="1"/>
  <c r="A175" i="1"/>
  <c r="C174" i="1"/>
  <c r="D174" i="1" s="1"/>
  <c r="F174" i="1" s="1"/>
  <c r="B174" i="1"/>
  <c r="G174" i="1" l="1"/>
  <c r="A176" i="1"/>
  <c r="B175" i="1"/>
  <c r="C175" i="1"/>
  <c r="D175" i="1" s="1"/>
  <c r="F175" i="1" s="1"/>
  <c r="G175" i="1" s="1"/>
  <c r="A177" i="1" l="1"/>
  <c r="C176" i="1"/>
  <c r="D176" i="1" s="1"/>
  <c r="F176" i="1" s="1"/>
  <c r="B176" i="1"/>
  <c r="G176" i="1" l="1"/>
  <c r="A178" i="1"/>
  <c r="B177" i="1"/>
  <c r="C177" i="1"/>
  <c r="D177" i="1" s="1"/>
  <c r="F177" i="1" s="1"/>
  <c r="G177" i="1" s="1"/>
  <c r="A179" i="1" l="1"/>
  <c r="B178" i="1"/>
  <c r="C178" i="1"/>
  <c r="D178" i="1" s="1"/>
  <c r="F178" i="1" s="1"/>
  <c r="G178" i="1" s="1"/>
  <c r="A180" i="1" l="1"/>
  <c r="C179" i="1"/>
  <c r="D179" i="1" s="1"/>
  <c r="F179" i="1" s="1"/>
  <c r="B179" i="1"/>
  <c r="G179" i="1" l="1"/>
  <c r="A181" i="1"/>
  <c r="C180" i="1"/>
  <c r="D180" i="1" s="1"/>
  <c r="F180" i="1" s="1"/>
  <c r="B180" i="1"/>
  <c r="G180" i="1" l="1"/>
  <c r="A182" i="1"/>
  <c r="C181" i="1"/>
  <c r="D181" i="1" s="1"/>
  <c r="F181" i="1" s="1"/>
  <c r="B181" i="1"/>
  <c r="G181" i="1" l="1"/>
  <c r="A183" i="1"/>
  <c r="C182" i="1"/>
  <c r="D182" i="1" s="1"/>
  <c r="F182" i="1" s="1"/>
  <c r="B182" i="1"/>
  <c r="G182" i="1" l="1"/>
  <c r="A184" i="1"/>
  <c r="B183" i="1"/>
  <c r="C183" i="1"/>
  <c r="D183" i="1" s="1"/>
  <c r="F183" i="1" s="1"/>
  <c r="G183" i="1" s="1"/>
  <c r="A185" i="1" l="1"/>
  <c r="B184" i="1"/>
  <c r="C184" i="1"/>
  <c r="D184" i="1" s="1"/>
  <c r="F184" i="1" s="1"/>
  <c r="G184" i="1" l="1"/>
  <c r="A186" i="1"/>
  <c r="B185" i="1"/>
  <c r="C185" i="1"/>
  <c r="D185" i="1" s="1"/>
  <c r="F185" i="1" s="1"/>
  <c r="G185" i="1" s="1"/>
  <c r="A187" i="1" l="1"/>
  <c r="B186" i="1"/>
  <c r="C186" i="1"/>
  <c r="D186" i="1" s="1"/>
  <c r="F186" i="1" s="1"/>
  <c r="G186" i="1" l="1"/>
  <c r="A188" i="1"/>
  <c r="C187" i="1"/>
  <c r="D187" i="1" s="1"/>
  <c r="F187" i="1" s="1"/>
  <c r="B187" i="1"/>
  <c r="G187" i="1" l="1"/>
  <c r="A189" i="1"/>
  <c r="C188" i="1"/>
  <c r="D188" i="1" s="1"/>
  <c r="F188" i="1" s="1"/>
  <c r="B188" i="1"/>
  <c r="G188" i="1" l="1"/>
  <c r="A190" i="1"/>
  <c r="C189" i="1"/>
  <c r="D189" i="1" s="1"/>
  <c r="F189" i="1" s="1"/>
  <c r="B189" i="1"/>
  <c r="G189" i="1" l="1"/>
  <c r="A191" i="1"/>
  <c r="C190" i="1"/>
  <c r="D190" i="1" s="1"/>
  <c r="F190" i="1" s="1"/>
  <c r="B190" i="1"/>
  <c r="G190" i="1" l="1"/>
  <c r="A192" i="1"/>
  <c r="B191" i="1"/>
  <c r="C191" i="1"/>
  <c r="D191" i="1" s="1"/>
  <c r="F191" i="1" s="1"/>
  <c r="G191" i="1" s="1"/>
  <c r="A193" i="1" l="1"/>
  <c r="B192" i="1"/>
  <c r="C192" i="1"/>
  <c r="D192" i="1" s="1"/>
  <c r="F192" i="1" s="1"/>
  <c r="G192" i="1" s="1"/>
  <c r="A194" i="1" l="1"/>
  <c r="B193" i="1"/>
  <c r="C193" i="1"/>
  <c r="D193" i="1" s="1"/>
  <c r="F193" i="1" s="1"/>
  <c r="G193" i="1" s="1"/>
  <c r="A195" i="1" l="1"/>
  <c r="B194" i="1"/>
  <c r="C194" i="1"/>
  <c r="D194" i="1" s="1"/>
  <c r="F194" i="1" s="1"/>
  <c r="G194" i="1" l="1"/>
  <c r="A196" i="1"/>
  <c r="C195" i="1"/>
  <c r="D195" i="1" s="1"/>
  <c r="F195" i="1" s="1"/>
  <c r="B195" i="1"/>
  <c r="G195" i="1" l="1"/>
  <c r="A197" i="1"/>
  <c r="C196" i="1"/>
  <c r="D196" i="1" s="1"/>
  <c r="F196" i="1" s="1"/>
  <c r="B196" i="1"/>
  <c r="G196" i="1" l="1"/>
  <c r="A198" i="1"/>
  <c r="C197" i="1"/>
  <c r="D197" i="1" s="1"/>
  <c r="F197" i="1" s="1"/>
  <c r="B197" i="1"/>
  <c r="G197" i="1" l="1"/>
  <c r="A199" i="1"/>
  <c r="C198" i="1"/>
  <c r="D198" i="1" s="1"/>
  <c r="F198" i="1" s="1"/>
  <c r="B198" i="1"/>
  <c r="G198" i="1" l="1"/>
  <c r="A200" i="1"/>
  <c r="B199" i="1"/>
  <c r="C199" i="1"/>
  <c r="D199" i="1" s="1"/>
  <c r="F199" i="1" s="1"/>
  <c r="G199" i="1" l="1"/>
  <c r="B200" i="1"/>
  <c r="B18" i="1" s="1"/>
  <c r="C200" i="1"/>
  <c r="C18" i="1" s="1"/>
  <c r="D200" i="1" l="1"/>
  <c r="F200" i="1" l="1"/>
  <c r="D18" i="1"/>
  <c r="F18" i="1" l="1"/>
  <c r="G200" i="1"/>
  <c r="G18" i="1" l="1"/>
</calcChain>
</file>

<file path=xl/sharedStrings.xml><?xml version="1.0" encoding="utf-8"?>
<sst xmlns="http://schemas.openxmlformats.org/spreadsheetml/2006/main" count="28" uniqueCount="28">
  <si>
    <t>М2ст, Н*м</t>
  </si>
  <si>
    <t>M2ин, Н*м</t>
  </si>
  <si>
    <t>М2, Н*м</t>
  </si>
  <si>
    <t>Мдв, Н*м</t>
  </si>
  <si>
    <t xml:space="preserve"> </t>
  </si>
  <si>
    <t>Лабораторная работа № 8</t>
  </si>
  <si>
    <t>РАСЧЕТ МОЩНОСТИ ПРИВОДА КОНВЕЙЕРА 
БЛОКООБРАБАТЫВАЮЩЕГО АГРЕГАТА</t>
  </si>
  <si>
    <t>ω2, рад/с</t>
  </si>
  <si>
    <t>ε2, рад/с^2</t>
  </si>
  <si>
    <r>
      <t xml:space="preserve"> </t>
    </r>
    <r>
      <rPr>
        <b/>
        <sz val="14"/>
        <color theme="1"/>
        <rFont val="Times New Roman"/>
        <family val="1"/>
        <charset val="204"/>
      </rPr>
      <t>Цель работы:</t>
    </r>
    <r>
      <rPr>
        <sz val="14"/>
        <color theme="1"/>
        <rFont val="Times New Roman"/>
        <family val="1"/>
        <charset val="204"/>
      </rPr>
      <t xml:space="preserve"> освоить методику определения кинетических и энергетических параметров привода конвейера блокообрабатывающего агрегата.</t>
    </r>
  </si>
  <si>
    <t>Вариант</t>
  </si>
  <si>
    <t>n (об/мин)</t>
  </si>
  <si>
    <t>m1 (кг)</t>
  </si>
  <si>
    <t>z</t>
  </si>
  <si>
    <t>r (м)</t>
  </si>
  <si>
    <t>Jв (кг*м^2)</t>
  </si>
  <si>
    <t>Мвс (Н * м)</t>
  </si>
  <si>
    <t>К</t>
  </si>
  <si>
    <t>Величина геометрического параметра механизма λс</t>
  </si>
  <si>
    <t>Максимальная требуемая мощность на валу двигаетля Nдвmax (Вт)</t>
  </si>
  <si>
    <r>
      <t>Угол поворота мальтийского механизма ΨΣ (</t>
    </r>
    <r>
      <rPr>
        <sz val="14"/>
        <color theme="1"/>
        <rFont val="Calibri"/>
        <family val="2"/>
        <charset val="204"/>
      </rPr>
      <t>°</t>
    </r>
    <r>
      <rPr>
        <sz val="14"/>
        <color theme="1"/>
        <rFont val="Times New Roman"/>
        <family val="1"/>
        <charset val="204"/>
      </rPr>
      <t>) (рад)</t>
    </r>
  </si>
  <si>
    <t>Угловая скорость водила ω1 (рад/мин)</t>
  </si>
  <si>
    <t>Масса подвижный частей конвеера mк (кг)</t>
  </si>
  <si>
    <t>Момент статических сил трения, возникающих при движении конвеера Мкс H*м</t>
  </si>
  <si>
    <t>Угловая скорость вала двигателя ωдв (рад/мин)</t>
  </si>
  <si>
    <t>к.п.д. механических передач от электродвигателя до приводной звездочки η</t>
  </si>
  <si>
    <t xml:space="preserve">Максимальные значения </t>
  </si>
  <si>
    <r>
      <t>Вывод:</t>
    </r>
    <r>
      <rPr>
        <sz val="14"/>
        <color theme="1"/>
        <rFont val="Times New Roman"/>
        <family val="1"/>
        <charset val="204"/>
      </rPr>
      <t xml:space="preserve"> ΨΣ = 0,6981 рад, λс = 0,3637, Nдвmax = 10587,4 Вт.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</si>
</sst>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Alignment="1">
      <alignment vertical="top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ω2</a:t>
            </a:r>
            <a:r>
              <a:rPr lang="ru-RU"/>
              <a:t> от фи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ω2, рад/с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Лист1!$A$20:$A$200</c:f>
              <c:numCache>
                <c:formatCode>General</c:formatCode>
                <c:ptCount val="18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-3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-7</c:v>
                </c:pt>
                <c:pt idx="98">
                  <c:v>-8</c:v>
                </c:pt>
                <c:pt idx="99">
                  <c:v>-9</c:v>
                </c:pt>
                <c:pt idx="100">
                  <c:v>-10</c:v>
                </c:pt>
                <c:pt idx="101">
                  <c:v>-11</c:v>
                </c:pt>
                <c:pt idx="102">
                  <c:v>-12</c:v>
                </c:pt>
                <c:pt idx="103">
                  <c:v>-13</c:v>
                </c:pt>
                <c:pt idx="104">
                  <c:v>-14</c:v>
                </c:pt>
                <c:pt idx="105">
                  <c:v>-15</c:v>
                </c:pt>
                <c:pt idx="106">
                  <c:v>-16</c:v>
                </c:pt>
                <c:pt idx="107">
                  <c:v>-17</c:v>
                </c:pt>
                <c:pt idx="108">
                  <c:v>-18</c:v>
                </c:pt>
                <c:pt idx="109">
                  <c:v>-19</c:v>
                </c:pt>
                <c:pt idx="110">
                  <c:v>-20</c:v>
                </c:pt>
                <c:pt idx="111">
                  <c:v>-21</c:v>
                </c:pt>
                <c:pt idx="112">
                  <c:v>-22</c:v>
                </c:pt>
                <c:pt idx="113">
                  <c:v>-23</c:v>
                </c:pt>
                <c:pt idx="114">
                  <c:v>-24</c:v>
                </c:pt>
                <c:pt idx="115">
                  <c:v>-25</c:v>
                </c:pt>
                <c:pt idx="116">
                  <c:v>-26</c:v>
                </c:pt>
                <c:pt idx="117">
                  <c:v>-27</c:v>
                </c:pt>
                <c:pt idx="118">
                  <c:v>-28</c:v>
                </c:pt>
                <c:pt idx="119">
                  <c:v>-29</c:v>
                </c:pt>
                <c:pt idx="120">
                  <c:v>-30</c:v>
                </c:pt>
                <c:pt idx="121">
                  <c:v>-31</c:v>
                </c:pt>
                <c:pt idx="122">
                  <c:v>-32</c:v>
                </c:pt>
                <c:pt idx="123">
                  <c:v>-33</c:v>
                </c:pt>
                <c:pt idx="124">
                  <c:v>-34</c:v>
                </c:pt>
                <c:pt idx="125">
                  <c:v>-35</c:v>
                </c:pt>
                <c:pt idx="126">
                  <c:v>-36</c:v>
                </c:pt>
                <c:pt idx="127">
                  <c:v>-37</c:v>
                </c:pt>
                <c:pt idx="128">
                  <c:v>-38</c:v>
                </c:pt>
                <c:pt idx="129">
                  <c:v>-39</c:v>
                </c:pt>
                <c:pt idx="130">
                  <c:v>-40</c:v>
                </c:pt>
                <c:pt idx="131">
                  <c:v>-41</c:v>
                </c:pt>
                <c:pt idx="132">
                  <c:v>-42</c:v>
                </c:pt>
                <c:pt idx="133">
                  <c:v>-43</c:v>
                </c:pt>
                <c:pt idx="134">
                  <c:v>-44</c:v>
                </c:pt>
                <c:pt idx="135">
                  <c:v>-45</c:v>
                </c:pt>
                <c:pt idx="136">
                  <c:v>-46</c:v>
                </c:pt>
                <c:pt idx="137">
                  <c:v>-47</c:v>
                </c:pt>
                <c:pt idx="138">
                  <c:v>-48</c:v>
                </c:pt>
                <c:pt idx="139">
                  <c:v>-49</c:v>
                </c:pt>
                <c:pt idx="140">
                  <c:v>-50</c:v>
                </c:pt>
                <c:pt idx="141">
                  <c:v>-51</c:v>
                </c:pt>
                <c:pt idx="142">
                  <c:v>-52</c:v>
                </c:pt>
                <c:pt idx="143">
                  <c:v>-53</c:v>
                </c:pt>
                <c:pt idx="144">
                  <c:v>-54</c:v>
                </c:pt>
                <c:pt idx="145">
                  <c:v>-55</c:v>
                </c:pt>
                <c:pt idx="146">
                  <c:v>-56</c:v>
                </c:pt>
                <c:pt idx="147">
                  <c:v>-57</c:v>
                </c:pt>
                <c:pt idx="148">
                  <c:v>-58</c:v>
                </c:pt>
                <c:pt idx="149">
                  <c:v>-59</c:v>
                </c:pt>
                <c:pt idx="150">
                  <c:v>-60</c:v>
                </c:pt>
                <c:pt idx="151">
                  <c:v>-61</c:v>
                </c:pt>
                <c:pt idx="152">
                  <c:v>-62</c:v>
                </c:pt>
                <c:pt idx="153">
                  <c:v>-63</c:v>
                </c:pt>
                <c:pt idx="154">
                  <c:v>-64</c:v>
                </c:pt>
                <c:pt idx="155">
                  <c:v>-65</c:v>
                </c:pt>
                <c:pt idx="156">
                  <c:v>-66</c:v>
                </c:pt>
                <c:pt idx="157">
                  <c:v>-67</c:v>
                </c:pt>
                <c:pt idx="158">
                  <c:v>-68</c:v>
                </c:pt>
                <c:pt idx="159">
                  <c:v>-69</c:v>
                </c:pt>
                <c:pt idx="160">
                  <c:v>-70</c:v>
                </c:pt>
                <c:pt idx="161">
                  <c:v>-71</c:v>
                </c:pt>
                <c:pt idx="162">
                  <c:v>-72</c:v>
                </c:pt>
                <c:pt idx="163">
                  <c:v>-73</c:v>
                </c:pt>
                <c:pt idx="164">
                  <c:v>-74</c:v>
                </c:pt>
                <c:pt idx="165">
                  <c:v>-75</c:v>
                </c:pt>
                <c:pt idx="166">
                  <c:v>-76</c:v>
                </c:pt>
                <c:pt idx="167">
                  <c:v>-77</c:v>
                </c:pt>
                <c:pt idx="168">
                  <c:v>-78</c:v>
                </c:pt>
                <c:pt idx="169">
                  <c:v>-79</c:v>
                </c:pt>
                <c:pt idx="170">
                  <c:v>-80</c:v>
                </c:pt>
                <c:pt idx="171">
                  <c:v>-81</c:v>
                </c:pt>
                <c:pt idx="172">
                  <c:v>-82</c:v>
                </c:pt>
                <c:pt idx="173">
                  <c:v>-83</c:v>
                </c:pt>
                <c:pt idx="174">
                  <c:v>-84</c:v>
                </c:pt>
                <c:pt idx="175">
                  <c:v>-85</c:v>
                </c:pt>
                <c:pt idx="176">
                  <c:v>-86</c:v>
                </c:pt>
                <c:pt idx="177">
                  <c:v>-87</c:v>
                </c:pt>
                <c:pt idx="178">
                  <c:v>-88</c:v>
                </c:pt>
                <c:pt idx="179">
                  <c:v>-89</c:v>
                </c:pt>
                <c:pt idx="180">
                  <c:v>-90</c:v>
                </c:pt>
              </c:numCache>
            </c:numRef>
          </c:cat>
          <c:val>
            <c:numRef>
              <c:f>Лист1!$B$20:$B$200</c:f>
              <c:numCache>
                <c:formatCode>General</c:formatCode>
                <c:ptCount val="181"/>
                <c:pt idx="0">
                  <c:v>1.0304136373995394E-16</c:v>
                </c:pt>
                <c:pt idx="1">
                  <c:v>2.9357809928878608E-2</c:v>
                </c:pt>
                <c:pt idx="2">
                  <c:v>5.8712944560450703E-2</c:v>
                </c:pt>
                <c:pt idx="3">
                  <c:v>8.8062716688259227E-2</c:v>
                </c:pt>
                <c:pt idx="4">
                  <c:v>0.11740441529878315</c:v>
                </c:pt>
                <c:pt idx="5">
                  <c:v>0.14673529369610372</c:v>
                </c:pt>
                <c:pt idx="6">
                  <c:v>0.17605255766068506</c:v>
                </c:pt>
                <c:pt idx="7">
                  <c:v>0.2053533536541208</c:v>
                </c:pt>
                <c:pt idx="8">
                  <c:v>0.23463475708208431</c:v>
                </c:pt>
                <c:pt idx="9">
                  <c:v>0.26389376062822723</c:v>
                </c:pt>
                <c:pt idx="10">
                  <c:v>0.29312726267236083</c:v>
                </c:pt>
                <c:pt idx="11">
                  <c:v>0.32233205580694074</c:v>
                </c:pt>
                <c:pt idx="12">
                  <c:v>0.35150481546664963</c:v>
                </c:pt>
                <c:pt idx="13">
                  <c:v>0.38064208868673444</c:v>
                </c:pt>
                <c:pt idx="14">
                  <c:v>0.40974028300669768</c:v>
                </c:pt>
                <c:pt idx="15">
                  <c:v>0.43879565553695571</c:v>
                </c:pt>
                <c:pt idx="16">
                  <c:v>0.46780430220717995</c:v>
                </c:pt>
                <c:pt idx="17">
                  <c:v>0.49676214721617956</c:v>
                </c:pt>
                <c:pt idx="18">
                  <c:v>0.52566493270440984</c:v>
                </c:pt>
                <c:pt idx="19">
                  <c:v>0.55450820867145334</c:v>
                </c:pt>
                <c:pt idx="20">
                  <c:v>0.58328732316212795</c:v>
                </c:pt>
                <c:pt idx="21">
                  <c:v>0.61199741274622699</c:v>
                </c:pt>
                <c:pt idx="22">
                  <c:v>0.64063339331825642</c:v>
                </c:pt>
                <c:pt idx="23">
                  <c:v>0.66918995124492175</c:v>
                </c:pt>
                <c:pt idx="24">
                  <c:v>0.69766153488949234</c:v>
                </c:pt>
                <c:pt idx="25">
                  <c:v>0.72604234654355204</c:v>
                </c:pt>
                <c:pt idx="26">
                  <c:v>0.75432633479797939</c:v>
                </c:pt>
                <c:pt idx="27">
                  <c:v>0.78250718738631808</c:v>
                </c:pt>
                <c:pt idx="28">
                  <c:v>0.8105783245349415</c:v>
                </c:pt>
                <c:pt idx="29">
                  <c:v>0.83853289285560006</c:v>
                </c:pt>
                <c:pt idx="30">
                  <c:v>0.86636375981703073</c:v>
                </c:pt>
                <c:pt idx="31">
                  <c:v>0.894063508833289</c:v>
                </c:pt>
                <c:pt idx="32">
                  <c:v>0.92162443500732683</c:v>
                </c:pt>
                <c:pt idx="33">
                  <c:v>0.94903854156904521</c:v>
                </c:pt>
                <c:pt idx="34">
                  <c:v>0.97629753704760625</c:v>
                </c:pt>
                <c:pt idx="35">
                  <c:v>1.0033928332181417</c:v>
                </c:pt>
                <c:pt idx="36">
                  <c:v>1.0303155438631475</c:v>
                </c:pt>
                <c:pt idx="37">
                  <c:v>1.0570564843887877</c:v>
                </c:pt>
                <c:pt idx="38">
                  <c:v>1.0836061723359889</c:v>
                </c:pt>
                <c:pt idx="39">
                  <c:v>1.1099548288256262</c:v>
                </c:pt>
                <c:pt idx="40">
                  <c:v>1.1360923809761996</c:v>
                </c:pt>
                <c:pt idx="41">
                  <c:v>1.1620084653312148</c:v>
                </c:pt>
                <c:pt idx="42">
                  <c:v>1.1876924323319458</c:v>
                </c:pt>
                <c:pt idx="43">
                  <c:v>1.2131333518693819</c:v>
                </c:pt>
                <c:pt idx="44">
                  <c:v>1.2383200199469391</c:v>
                </c:pt>
                <c:pt idx="45">
                  <c:v>1.2632409664828836</c:v>
                </c:pt>
                <c:pt idx="46">
                  <c:v>1.2878844642784393</c:v>
                </c:pt>
                <c:pt idx="47">
                  <c:v>1.3122385391741376</c:v>
                </c:pt>
                <c:pt idx="48">
                  <c:v>1.3362909814131891</c:v>
                </c:pt>
                <c:pt idx="49">
                  <c:v>1.3600293582264442</c:v>
                </c:pt>
                <c:pt idx="50">
                  <c:v>1.383441027648922</c:v>
                </c:pt>
                <c:pt idx="51">
                  <c:v>1.4065131535728848</c:v>
                </c:pt>
                <c:pt idx="52">
                  <c:v>1.4292327220370462</c:v>
                </c:pt>
                <c:pt idx="53">
                  <c:v>1.4515865587457686</c:v>
                </c:pt>
                <c:pt idx="54">
                  <c:v>1.4735613478059622</c:v>
                </c:pt>
                <c:pt idx="55">
                  <c:v>1.495143651663009</c:v>
                </c:pt>
                <c:pt idx="56">
                  <c:v>1.5163199322102581</c:v>
                </c:pt>
                <c:pt idx="57">
                  <c:v>1.537076573039676</c:v>
                </c:pt>
                <c:pt idx="58">
                  <c:v>1.5573999027939958</c:v>
                </c:pt>
                <c:pt idx="59">
                  <c:v>1.5772762195733254</c:v>
                </c:pt>
                <c:pt idx="60">
                  <c:v>1.5966918163416475</c:v>
                </c:pt>
                <c:pt idx="61">
                  <c:v>1.6156330072710459</c:v>
                </c:pt>
                <c:pt idx="62">
                  <c:v>1.6340861549539005</c:v>
                </c:pt>
                <c:pt idx="63">
                  <c:v>1.6520376984057248</c:v>
                </c:pt>
                <c:pt idx="64">
                  <c:v>1.6694741817739098</c:v>
                </c:pt>
                <c:pt idx="65">
                  <c:v>1.6863822836603795</c:v>
                </c:pt>
                <c:pt idx="66">
                  <c:v>1.70274884695921</c:v>
                </c:pt>
                <c:pt idx="67">
                  <c:v>1.7185609091036225</c:v>
                </c:pt>
                <c:pt idx="68">
                  <c:v>1.7338057326105458</c:v>
                </c:pt>
                <c:pt idx="69">
                  <c:v>1.7484708358052334</c:v>
                </c:pt>
                <c:pt idx="70">
                  <c:v>1.7625440236032439</c:v>
                </c:pt>
                <c:pt idx="71">
                  <c:v>1.7760134182226002</c:v>
                </c:pt>
                <c:pt idx="72">
                  <c:v>1.7888674896951147</c:v>
                </c:pt>
                <c:pt idx="73">
                  <c:v>1.8010950860428501</c:v>
                </c:pt>
                <c:pt idx="74">
                  <c:v>1.8126854629834535</c:v>
                </c:pt>
                <c:pt idx="75">
                  <c:v>1.8236283130268225</c:v>
                </c:pt>
                <c:pt idx="76">
                  <c:v>1.8339137938251373</c:v>
                </c:pt>
                <c:pt idx="77">
                  <c:v>1.8435325556388886</c:v>
                </c:pt>
                <c:pt idx="78">
                  <c:v>1.8524757677831116</c:v>
                </c:pt>
                <c:pt idx="79">
                  <c:v>1.8607351439206157</c:v>
                </c:pt>
                <c:pt idx="80">
                  <c:v>1.8683029660726134</c:v>
                </c:pt>
                <c:pt idx="81">
                  <c:v>1.87517210722179</c:v>
                </c:pt>
                <c:pt idx="82">
                  <c:v>1.881336052388473</c:v>
                </c:pt>
                <c:pt idx="83">
                  <c:v>1.8867889180671875</c:v>
                </c:pt>
                <c:pt idx="84">
                  <c:v>1.8915254699184216</c:v>
                </c:pt>
                <c:pt idx="85">
                  <c:v>1.895541138618861</c:v>
                </c:pt>
                <c:pt idx="86">
                  <c:v>1.8988320337826363</c:v>
                </c:pt>
                <c:pt idx="87">
                  <c:v>1.9013949558761485</c:v>
                </c:pt>
                <c:pt idx="88">
                  <c:v>1.9032274060597265</c:v>
                </c:pt>
                <c:pt idx="89">
                  <c:v>1.9043275939007089</c:v>
                </c:pt>
                <c:pt idx="90">
                  <c:v>1.9046944429142929</c:v>
                </c:pt>
                <c:pt idx="91">
                  <c:v>1.9043275939007089</c:v>
                </c:pt>
                <c:pt idx="92">
                  <c:v>1.9032274060597265</c:v>
                </c:pt>
                <c:pt idx="93">
                  <c:v>1.9013949558761485</c:v>
                </c:pt>
                <c:pt idx="94">
                  <c:v>1.8988320337826363</c:v>
                </c:pt>
                <c:pt idx="95">
                  <c:v>1.895541138618861</c:v>
                </c:pt>
                <c:pt idx="96">
                  <c:v>1.8915254699184216</c:v>
                </c:pt>
                <c:pt idx="97">
                  <c:v>1.8867889180671875</c:v>
                </c:pt>
                <c:pt idx="98">
                  <c:v>1.881336052388473</c:v>
                </c:pt>
                <c:pt idx="99">
                  <c:v>1.87517210722179</c:v>
                </c:pt>
                <c:pt idx="100">
                  <c:v>1.8683029660726134</c:v>
                </c:pt>
                <c:pt idx="101">
                  <c:v>1.8607351439206157</c:v>
                </c:pt>
                <c:pt idx="102">
                  <c:v>1.8524757677831116</c:v>
                </c:pt>
                <c:pt idx="103">
                  <c:v>1.8435325556388886</c:v>
                </c:pt>
                <c:pt idx="104">
                  <c:v>1.8339137938251373</c:v>
                </c:pt>
                <c:pt idx="105">
                  <c:v>1.8236283130268225</c:v>
                </c:pt>
                <c:pt idx="106">
                  <c:v>1.8126854629834535</c:v>
                </c:pt>
                <c:pt idx="107">
                  <c:v>1.8010950860428501</c:v>
                </c:pt>
                <c:pt idx="108">
                  <c:v>1.7888674896951147</c:v>
                </c:pt>
                <c:pt idx="109">
                  <c:v>1.7760134182226002</c:v>
                </c:pt>
                <c:pt idx="110">
                  <c:v>1.7625440236032439</c:v>
                </c:pt>
                <c:pt idx="111">
                  <c:v>1.7484708358052334</c:v>
                </c:pt>
                <c:pt idx="112">
                  <c:v>1.7338057326105458</c:v>
                </c:pt>
                <c:pt idx="113">
                  <c:v>1.7185609091036225</c:v>
                </c:pt>
                <c:pt idx="114">
                  <c:v>1.70274884695921</c:v>
                </c:pt>
                <c:pt idx="115">
                  <c:v>1.6863822836603795</c:v>
                </c:pt>
                <c:pt idx="116">
                  <c:v>1.6694741817739098</c:v>
                </c:pt>
                <c:pt idx="117">
                  <c:v>1.6520376984057248</c:v>
                </c:pt>
                <c:pt idx="118">
                  <c:v>1.6340861549539005</c:v>
                </c:pt>
                <c:pt idx="119">
                  <c:v>1.6156330072710459</c:v>
                </c:pt>
                <c:pt idx="120">
                  <c:v>1.5966918163416475</c:v>
                </c:pt>
                <c:pt idx="121">
                  <c:v>1.5772762195733254</c:v>
                </c:pt>
                <c:pt idx="122">
                  <c:v>1.5573999027939958</c:v>
                </c:pt>
                <c:pt idx="123">
                  <c:v>1.537076573039676</c:v>
                </c:pt>
                <c:pt idx="124">
                  <c:v>1.5163199322102581</c:v>
                </c:pt>
                <c:pt idx="125">
                  <c:v>1.495143651663009</c:v>
                </c:pt>
                <c:pt idx="126">
                  <c:v>1.4735613478059622</c:v>
                </c:pt>
                <c:pt idx="127">
                  <c:v>1.4515865587457686</c:v>
                </c:pt>
                <c:pt idx="128">
                  <c:v>1.4292327220370462</c:v>
                </c:pt>
                <c:pt idx="129">
                  <c:v>1.4065131535728848</c:v>
                </c:pt>
                <c:pt idx="130">
                  <c:v>1.383441027648922</c:v>
                </c:pt>
                <c:pt idx="131">
                  <c:v>1.3600293582264442</c:v>
                </c:pt>
                <c:pt idx="132">
                  <c:v>1.3362909814131891</c:v>
                </c:pt>
                <c:pt idx="133">
                  <c:v>1.3122385391741376</c:v>
                </c:pt>
                <c:pt idx="134">
                  <c:v>1.2878844642784393</c:v>
                </c:pt>
                <c:pt idx="135">
                  <c:v>1.2632409664828836</c:v>
                </c:pt>
                <c:pt idx="136">
                  <c:v>1.2383200199469391</c:v>
                </c:pt>
                <c:pt idx="137">
                  <c:v>1.2131333518693819</c:v>
                </c:pt>
                <c:pt idx="138">
                  <c:v>1.1876924323319458</c:v>
                </c:pt>
                <c:pt idx="139">
                  <c:v>1.1620084653312148</c:v>
                </c:pt>
                <c:pt idx="140">
                  <c:v>1.1360923809761996</c:v>
                </c:pt>
                <c:pt idx="141">
                  <c:v>1.1099548288256262</c:v>
                </c:pt>
                <c:pt idx="142">
                  <c:v>1.0836061723359889</c:v>
                </c:pt>
                <c:pt idx="143">
                  <c:v>1.0570564843887877</c:v>
                </c:pt>
                <c:pt idx="144">
                  <c:v>1.0303155438631475</c:v>
                </c:pt>
                <c:pt idx="145">
                  <c:v>1.0033928332181417</c:v>
                </c:pt>
                <c:pt idx="146">
                  <c:v>0.97629753704760625</c:v>
                </c:pt>
                <c:pt idx="147">
                  <c:v>0.94903854156904521</c:v>
                </c:pt>
                <c:pt idx="148">
                  <c:v>0.92162443500732683</c:v>
                </c:pt>
                <c:pt idx="149">
                  <c:v>0.894063508833289</c:v>
                </c:pt>
                <c:pt idx="150">
                  <c:v>0.86636375981703073</c:v>
                </c:pt>
                <c:pt idx="151">
                  <c:v>0.83853289285560006</c:v>
                </c:pt>
                <c:pt idx="152">
                  <c:v>0.8105783245349415</c:v>
                </c:pt>
                <c:pt idx="153">
                  <c:v>0.78250718738631808</c:v>
                </c:pt>
                <c:pt idx="154">
                  <c:v>0.75432633479797939</c:v>
                </c:pt>
                <c:pt idx="155">
                  <c:v>0.72604234654355204</c:v>
                </c:pt>
                <c:pt idx="156">
                  <c:v>0.69766153488949234</c:v>
                </c:pt>
                <c:pt idx="157">
                  <c:v>0.66918995124492175</c:v>
                </c:pt>
                <c:pt idx="158">
                  <c:v>0.64063339331825642</c:v>
                </c:pt>
                <c:pt idx="159">
                  <c:v>0.61199741274622699</c:v>
                </c:pt>
                <c:pt idx="160">
                  <c:v>0.58328732316212795</c:v>
                </c:pt>
                <c:pt idx="161">
                  <c:v>0.55450820867145334</c:v>
                </c:pt>
                <c:pt idx="162">
                  <c:v>0.52566493270440984</c:v>
                </c:pt>
                <c:pt idx="163">
                  <c:v>0.49676214721617956</c:v>
                </c:pt>
                <c:pt idx="164">
                  <c:v>0.46780430220717995</c:v>
                </c:pt>
                <c:pt idx="165">
                  <c:v>0.43879565553695571</c:v>
                </c:pt>
                <c:pt idx="166">
                  <c:v>0.40974028300669768</c:v>
                </c:pt>
                <c:pt idx="167">
                  <c:v>0.38064208868673444</c:v>
                </c:pt>
                <c:pt idx="168">
                  <c:v>0.35150481546664963</c:v>
                </c:pt>
                <c:pt idx="169">
                  <c:v>0.32233205580694074</c:v>
                </c:pt>
                <c:pt idx="170">
                  <c:v>0.29312726267236083</c:v>
                </c:pt>
                <c:pt idx="171">
                  <c:v>0.26389376062822723</c:v>
                </c:pt>
                <c:pt idx="172">
                  <c:v>0.23463475708208431</c:v>
                </c:pt>
                <c:pt idx="173">
                  <c:v>0.2053533536541208</c:v>
                </c:pt>
                <c:pt idx="174">
                  <c:v>0.17605255766068506</c:v>
                </c:pt>
                <c:pt idx="175">
                  <c:v>0.14673529369610372</c:v>
                </c:pt>
                <c:pt idx="176">
                  <c:v>0.11740441529878315</c:v>
                </c:pt>
                <c:pt idx="177">
                  <c:v>8.8062716688259227E-2</c:v>
                </c:pt>
                <c:pt idx="178">
                  <c:v>5.8712944560450703E-2</c:v>
                </c:pt>
                <c:pt idx="179">
                  <c:v>2.9357809928878608E-2</c:v>
                </c:pt>
                <c:pt idx="180">
                  <c:v>1.0304136373995394E-16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2-432D-847C-54F73405D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7669119"/>
        <c:axId val="686200847"/>
      </c:lineChart>
      <c:catAx>
        <c:axId val="4276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86200847"/>
        <c:crosses val="autoZero"/>
        <c:auto val="1"/>
        <c:lblAlgn val="ctr"/>
        <c:lblOffset val="100"/>
        <c:noMultiLvlLbl val="0"/>
      </c:catAx>
      <c:valAx>
        <c:axId val="68620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76691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ε2</a:t>
            </a:r>
            <a:r>
              <a:rPr lang="ru-RU"/>
              <a:t> от фи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Лист1!$C$19</c:f>
              <c:strCache>
                <c:ptCount val="1"/>
                <c:pt idx="0">
                  <c:v>ε2, рад/с^2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Лист1!$A$20:$A$200</c:f>
              <c:numCache>
                <c:formatCode>General</c:formatCode>
                <c:ptCount val="18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-3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-7</c:v>
                </c:pt>
                <c:pt idx="98">
                  <c:v>-8</c:v>
                </c:pt>
                <c:pt idx="99">
                  <c:v>-9</c:v>
                </c:pt>
                <c:pt idx="100">
                  <c:v>-10</c:v>
                </c:pt>
                <c:pt idx="101">
                  <c:v>-11</c:v>
                </c:pt>
                <c:pt idx="102">
                  <c:v>-12</c:v>
                </c:pt>
                <c:pt idx="103">
                  <c:v>-13</c:v>
                </c:pt>
                <c:pt idx="104">
                  <c:v>-14</c:v>
                </c:pt>
                <c:pt idx="105">
                  <c:v>-15</c:v>
                </c:pt>
                <c:pt idx="106">
                  <c:v>-16</c:v>
                </c:pt>
                <c:pt idx="107">
                  <c:v>-17</c:v>
                </c:pt>
                <c:pt idx="108">
                  <c:v>-18</c:v>
                </c:pt>
                <c:pt idx="109">
                  <c:v>-19</c:v>
                </c:pt>
                <c:pt idx="110">
                  <c:v>-20</c:v>
                </c:pt>
                <c:pt idx="111">
                  <c:v>-21</c:v>
                </c:pt>
                <c:pt idx="112">
                  <c:v>-22</c:v>
                </c:pt>
                <c:pt idx="113">
                  <c:v>-23</c:v>
                </c:pt>
                <c:pt idx="114">
                  <c:v>-24</c:v>
                </c:pt>
                <c:pt idx="115">
                  <c:v>-25</c:v>
                </c:pt>
                <c:pt idx="116">
                  <c:v>-26</c:v>
                </c:pt>
                <c:pt idx="117">
                  <c:v>-27</c:v>
                </c:pt>
                <c:pt idx="118">
                  <c:v>-28</c:v>
                </c:pt>
                <c:pt idx="119">
                  <c:v>-29</c:v>
                </c:pt>
                <c:pt idx="120">
                  <c:v>-30</c:v>
                </c:pt>
                <c:pt idx="121">
                  <c:v>-31</c:v>
                </c:pt>
                <c:pt idx="122">
                  <c:v>-32</c:v>
                </c:pt>
                <c:pt idx="123">
                  <c:v>-33</c:v>
                </c:pt>
                <c:pt idx="124">
                  <c:v>-34</c:v>
                </c:pt>
                <c:pt idx="125">
                  <c:v>-35</c:v>
                </c:pt>
                <c:pt idx="126">
                  <c:v>-36</c:v>
                </c:pt>
                <c:pt idx="127">
                  <c:v>-37</c:v>
                </c:pt>
                <c:pt idx="128">
                  <c:v>-38</c:v>
                </c:pt>
                <c:pt idx="129">
                  <c:v>-39</c:v>
                </c:pt>
                <c:pt idx="130">
                  <c:v>-40</c:v>
                </c:pt>
                <c:pt idx="131">
                  <c:v>-41</c:v>
                </c:pt>
                <c:pt idx="132">
                  <c:v>-42</c:v>
                </c:pt>
                <c:pt idx="133">
                  <c:v>-43</c:v>
                </c:pt>
                <c:pt idx="134">
                  <c:v>-44</c:v>
                </c:pt>
                <c:pt idx="135">
                  <c:v>-45</c:v>
                </c:pt>
                <c:pt idx="136">
                  <c:v>-46</c:v>
                </c:pt>
                <c:pt idx="137">
                  <c:v>-47</c:v>
                </c:pt>
                <c:pt idx="138">
                  <c:v>-48</c:v>
                </c:pt>
                <c:pt idx="139">
                  <c:v>-49</c:v>
                </c:pt>
                <c:pt idx="140">
                  <c:v>-50</c:v>
                </c:pt>
                <c:pt idx="141">
                  <c:v>-51</c:v>
                </c:pt>
                <c:pt idx="142">
                  <c:v>-52</c:v>
                </c:pt>
                <c:pt idx="143">
                  <c:v>-53</c:v>
                </c:pt>
                <c:pt idx="144">
                  <c:v>-54</c:v>
                </c:pt>
                <c:pt idx="145">
                  <c:v>-55</c:v>
                </c:pt>
                <c:pt idx="146">
                  <c:v>-56</c:v>
                </c:pt>
                <c:pt idx="147">
                  <c:v>-57</c:v>
                </c:pt>
                <c:pt idx="148">
                  <c:v>-58</c:v>
                </c:pt>
                <c:pt idx="149">
                  <c:v>-59</c:v>
                </c:pt>
                <c:pt idx="150">
                  <c:v>-60</c:v>
                </c:pt>
                <c:pt idx="151">
                  <c:v>-61</c:v>
                </c:pt>
                <c:pt idx="152">
                  <c:v>-62</c:v>
                </c:pt>
                <c:pt idx="153">
                  <c:v>-63</c:v>
                </c:pt>
                <c:pt idx="154">
                  <c:v>-64</c:v>
                </c:pt>
                <c:pt idx="155">
                  <c:v>-65</c:v>
                </c:pt>
                <c:pt idx="156">
                  <c:v>-66</c:v>
                </c:pt>
                <c:pt idx="157">
                  <c:v>-67</c:v>
                </c:pt>
                <c:pt idx="158">
                  <c:v>-68</c:v>
                </c:pt>
                <c:pt idx="159">
                  <c:v>-69</c:v>
                </c:pt>
                <c:pt idx="160">
                  <c:v>-70</c:v>
                </c:pt>
                <c:pt idx="161">
                  <c:v>-71</c:v>
                </c:pt>
                <c:pt idx="162">
                  <c:v>-72</c:v>
                </c:pt>
                <c:pt idx="163">
                  <c:v>-73</c:v>
                </c:pt>
                <c:pt idx="164">
                  <c:v>-74</c:v>
                </c:pt>
                <c:pt idx="165">
                  <c:v>-75</c:v>
                </c:pt>
                <c:pt idx="166">
                  <c:v>-76</c:v>
                </c:pt>
                <c:pt idx="167">
                  <c:v>-77</c:v>
                </c:pt>
                <c:pt idx="168">
                  <c:v>-78</c:v>
                </c:pt>
                <c:pt idx="169">
                  <c:v>-79</c:v>
                </c:pt>
                <c:pt idx="170">
                  <c:v>-80</c:v>
                </c:pt>
                <c:pt idx="171">
                  <c:v>-81</c:v>
                </c:pt>
                <c:pt idx="172">
                  <c:v>-82</c:v>
                </c:pt>
                <c:pt idx="173">
                  <c:v>-83</c:v>
                </c:pt>
                <c:pt idx="174">
                  <c:v>-84</c:v>
                </c:pt>
                <c:pt idx="175">
                  <c:v>-85</c:v>
                </c:pt>
                <c:pt idx="176">
                  <c:v>-86</c:v>
                </c:pt>
                <c:pt idx="177">
                  <c:v>-87</c:v>
                </c:pt>
                <c:pt idx="178">
                  <c:v>-88</c:v>
                </c:pt>
                <c:pt idx="179">
                  <c:v>-89</c:v>
                </c:pt>
                <c:pt idx="180">
                  <c:v>-90</c:v>
                </c:pt>
              </c:numCache>
            </c:numRef>
          </c:cat>
          <c:val>
            <c:numRef>
              <c:f>Лист1!$C$20:$C$200</c:f>
              <c:numCache>
                <c:formatCode>General</c:formatCode>
                <c:ptCount val="181"/>
                <c:pt idx="0">
                  <c:v>8.8074766244133205</c:v>
                </c:pt>
                <c:pt idx="1">
                  <c:v>8.8070756276022077</c:v>
                </c:pt>
                <c:pt idx="2">
                  <c:v>8.8058708505158165</c:v>
                </c:pt>
                <c:pt idx="3">
                  <c:v>8.8038569348781497</c:v>
                </c:pt>
                <c:pt idx="4">
                  <c:v>8.8010249558549702</c:v>
                </c:pt>
                <c:pt idx="5">
                  <c:v>8.7973624305455704</c:v>
                </c:pt>
                <c:pt idx="6">
                  <c:v>8.7928533299772305</c:v>
                </c:pt>
                <c:pt idx="7">
                  <c:v>8.7874780947078861</c:v>
                </c:pt>
                <c:pt idx="8">
                  <c:v>8.781213654171875</c:v>
                </c:pt>
                <c:pt idx="9">
                  <c:v>8.7740334499325527</c:v>
                </c:pt>
                <c:pt idx="10">
                  <c:v>8.7659074630336473</c:v>
                </c:pt>
                <c:pt idx="11">
                  <c:v>8.7568022456685704</c:v>
                </c:pt>
                <c:pt idx="12">
                  <c:v>8.7466809574132292</c:v>
                </c:pt>
                <c:pt idx="13">
                  <c:v>8.7355034062929722</c:v>
                </c:pt>
                <c:pt idx="14">
                  <c:v>8.7232260949782532</c:v>
                </c:pt>
                <c:pt idx="15">
                  <c:v>8.7098022724257724</c:v>
                </c:pt>
                <c:pt idx="16">
                  <c:v>8.6951819913026025</c:v>
                </c:pt>
                <c:pt idx="17">
                  <c:v>8.6793121715493662</c:v>
                </c:pt>
                <c:pt idx="18">
                  <c:v>8.6621366704552738</c:v>
                </c:pt>
                <c:pt idx="19">
                  <c:v>8.6435963596318146</c:v>
                </c:pt>
                <c:pt idx="20">
                  <c:v>8.6236292092837186</c:v>
                </c:pt>
                <c:pt idx="21">
                  <c:v>8.6021703801843739</c:v>
                </c:pt>
                <c:pt idx="22">
                  <c:v>8.5791523237686302</c:v>
                </c:pt>
                <c:pt idx="23">
                  <c:v>8.5545048907580501</c:v>
                </c:pt>
                <c:pt idx="24">
                  <c:v>8.5281554487323241</c:v>
                </c:pt>
                <c:pt idx="25">
                  <c:v>8.5000290090551296</c:v>
                </c:pt>
                <c:pt idx="26">
                  <c:v>8.4700483635530741</c:v>
                </c:pt>
                <c:pt idx="27">
                  <c:v>8.4381342313322634</c:v>
                </c:pt>
                <c:pt idx="28">
                  <c:v>8.4042054160980921</c:v>
                </c:pt>
                <c:pt idx="29">
                  <c:v>8.3681789743197292</c:v>
                </c:pt>
                <c:pt idx="30">
                  <c:v>8.3299703945516264</c:v>
                </c:pt>
                <c:pt idx="31">
                  <c:v>8.2894937881892474</c:v>
                </c:pt>
                <c:pt idx="32">
                  <c:v>8.2466620918956508</c:v>
                </c:pt>
                <c:pt idx="33">
                  <c:v>8.2013872818887315</c:v>
                </c:pt>
                <c:pt idx="34">
                  <c:v>8.1535806002262774</c:v>
                </c:pt>
                <c:pt idx="35">
                  <c:v>8.1031527931666414</c:v>
                </c:pt>
                <c:pt idx="36">
                  <c:v>8.0500143616176452</c:v>
                </c:pt>
                <c:pt idx="37">
                  <c:v>7.994075823614363</c:v>
                </c:pt>
                <c:pt idx="38">
                  <c:v>7.9352479886884648</c:v>
                </c:pt>
                <c:pt idx="39">
                  <c:v>7.8734422439075029</c:v>
                </c:pt>
                <c:pt idx="40">
                  <c:v>7.8085708512721625</c:v>
                </c:pt>
                <c:pt idx="41">
                  <c:v>7.7405472560636248</c:v>
                </c:pt>
                <c:pt idx="42">
                  <c:v>7.6692864056316017</c:v>
                </c:pt>
                <c:pt idx="43">
                  <c:v>7.5947050780074434</c:v>
                </c:pt>
                <c:pt idx="44">
                  <c:v>7.5167222196157857</c:v>
                </c:pt>
                <c:pt idx="45">
                  <c:v>7.4352592912438116</c:v>
                </c:pt>
                <c:pt idx="46">
                  <c:v>7.3502406213097231</c:v>
                </c:pt>
                <c:pt idx="47">
                  <c:v>7.2615937653522211</c:v>
                </c:pt>
                <c:pt idx="48">
                  <c:v>7.1692498705421315</c:v>
                </c:pt>
                <c:pt idx="49">
                  <c:v>7.073144043896197</c:v>
                </c:pt>
                <c:pt idx="50">
                  <c:v>6.9732157227532454</c:v>
                </c:pt>
                <c:pt idx="51">
                  <c:v>6.8694090459552752</c:v>
                </c:pt>
                <c:pt idx="52">
                  <c:v>6.7616732240620552</c:v>
                </c:pt>
                <c:pt idx="53">
                  <c:v>6.6499629068189927</c:v>
                </c:pt>
                <c:pt idx="54">
                  <c:v>6.5342385459956658</c:v>
                </c:pt>
                <c:pt idx="55">
                  <c:v>6.4144667516183311</c:v>
                </c:pt>
                <c:pt idx="56">
                  <c:v>6.2906206395352164</c:v>
                </c:pt>
                <c:pt idx="57">
                  <c:v>6.1626801681801764</c:v>
                </c:pt>
                <c:pt idx="58">
                  <c:v>6.0306324623401384</c:v>
                </c:pt>
                <c:pt idx="59">
                  <c:v>5.8944721216858218</c:v>
                </c:pt>
                <c:pt idx="60">
                  <c:v>5.7542015117953627</c:v>
                </c:pt>
                <c:pt idx="61">
                  <c:v>5.6098310353879715</c:v>
                </c:pt>
                <c:pt idx="62">
                  <c:v>5.461379381490933</c:v>
                </c:pt>
                <c:pt idx="63">
                  <c:v>5.3088737502892673</c:v>
                </c:pt>
                <c:pt idx="64">
                  <c:v>5.1523500514543548</c:v>
                </c:pt>
                <c:pt idx="65">
                  <c:v>4.9918530738163334</c:v>
                </c:pt>
                <c:pt idx="66">
                  <c:v>4.8274366243361859</c:v>
                </c:pt>
                <c:pt idx="67">
                  <c:v>4.6591636344468528</c:v>
                </c:pt>
                <c:pt idx="68">
                  <c:v>4.4871062319691166</c:v>
                </c:pt>
                <c:pt idx="69">
                  <c:v>4.3113457769669719</c:v>
                </c:pt>
                <c:pt idx="70">
                  <c:v>4.1319728600879859</c:v>
                </c:pt>
                <c:pt idx="71">
                  <c:v>3.949087262136604</c:v>
                </c:pt>
                <c:pt idx="72">
                  <c:v>3.7627978738504591</c:v>
                </c:pt>
                <c:pt idx="73">
                  <c:v>3.5732225750909956</c:v>
                </c:pt>
                <c:pt idx="74">
                  <c:v>3.3804880729173976</c:v>
                </c:pt>
                <c:pt idx="75">
                  <c:v>3.1847296982858477</c:v>
                </c:pt>
                <c:pt idx="76">
                  <c:v>2.9860911614010996</c:v>
                </c:pt>
                <c:pt idx="77">
                  <c:v>2.7847242660425859</c:v>
                </c:pt>
                <c:pt idx="78">
                  <c:v>2.5807885834892446</c:v>
                </c:pt>
                <c:pt idx="79">
                  <c:v>2.374451086973111</c:v>
                </c:pt>
                <c:pt idx="80">
                  <c:v>2.1658857478983076</c:v>
                </c:pt>
                <c:pt idx="81">
                  <c:v>1.9552730953658226</c:v>
                </c:pt>
                <c:pt idx="82">
                  <c:v>1.7427997408421101</c:v>
                </c:pt>
                <c:pt idx="83">
                  <c:v>1.5286578700975373</c:v>
                </c:pt>
                <c:pt idx="84">
                  <c:v>1.3130447048156184</c:v>
                </c:pt>
                <c:pt idx="85">
                  <c:v>1.0961619365324879</c:v>
                </c:pt>
                <c:pt idx="86">
                  <c:v>0.87821513580499744</c:v>
                </c:pt>
                <c:pt idx="87">
                  <c:v>0.6594131397220766</c:v>
                </c:pt>
                <c:pt idx="88">
                  <c:v>0.4399674210649468</c:v>
                </c:pt>
                <c:pt idx="89">
                  <c:v>0.22009144258484026</c:v>
                </c:pt>
                <c:pt idx="90">
                  <c:v>0</c:v>
                </c:pt>
                <c:pt idx="91">
                  <c:v>-0.22009144258484026</c:v>
                </c:pt>
                <c:pt idx="92">
                  <c:v>-0.4399674210649468</c:v>
                </c:pt>
                <c:pt idx="93">
                  <c:v>-0.6594131397220766</c:v>
                </c:pt>
                <c:pt idx="94">
                  <c:v>-0.87821513580499744</c:v>
                </c:pt>
                <c:pt idx="95">
                  <c:v>-1.0961619365324879</c:v>
                </c:pt>
                <c:pt idx="96">
                  <c:v>-1.3130447048156184</c:v>
                </c:pt>
                <c:pt idx="97">
                  <c:v>-1.5286578700975373</c:v>
                </c:pt>
                <c:pt idx="98">
                  <c:v>-1.7427997408421101</c:v>
                </c:pt>
                <c:pt idx="99">
                  <c:v>-1.9552730953658226</c:v>
                </c:pt>
                <c:pt idx="100">
                  <c:v>-2.1658857478983076</c:v>
                </c:pt>
                <c:pt idx="101">
                  <c:v>-2.374451086973111</c:v>
                </c:pt>
                <c:pt idx="102">
                  <c:v>-2.5807885834892446</c:v>
                </c:pt>
                <c:pt idx="103">
                  <c:v>-2.7847242660425859</c:v>
                </c:pt>
                <c:pt idx="104">
                  <c:v>-2.9860911614010996</c:v>
                </c:pt>
                <c:pt idx="105">
                  <c:v>-3.1847296982858477</c:v>
                </c:pt>
                <c:pt idx="106">
                  <c:v>-3.3804880729173976</c:v>
                </c:pt>
                <c:pt idx="107">
                  <c:v>-3.5732225750909956</c:v>
                </c:pt>
                <c:pt idx="108">
                  <c:v>-3.7627978738504591</c:v>
                </c:pt>
                <c:pt idx="109">
                  <c:v>-3.949087262136604</c:v>
                </c:pt>
                <c:pt idx="110">
                  <c:v>-4.1319728600879859</c:v>
                </c:pt>
                <c:pt idx="111">
                  <c:v>-4.3113457769669719</c:v>
                </c:pt>
                <c:pt idx="112">
                  <c:v>-4.4871062319691166</c:v>
                </c:pt>
                <c:pt idx="113">
                  <c:v>-4.6591636344468528</c:v>
                </c:pt>
                <c:pt idx="114">
                  <c:v>-4.8274366243361859</c:v>
                </c:pt>
                <c:pt idx="115">
                  <c:v>-4.9918530738163334</c:v>
                </c:pt>
                <c:pt idx="116">
                  <c:v>-5.1523500514543548</c:v>
                </c:pt>
                <c:pt idx="117">
                  <c:v>-5.3088737502892673</c:v>
                </c:pt>
                <c:pt idx="118">
                  <c:v>-5.461379381490933</c:v>
                </c:pt>
                <c:pt idx="119">
                  <c:v>-5.6098310353879715</c:v>
                </c:pt>
                <c:pt idx="120">
                  <c:v>-5.7542015117953627</c:v>
                </c:pt>
                <c:pt idx="121">
                  <c:v>-5.8944721216858218</c:v>
                </c:pt>
                <c:pt idx="122">
                  <c:v>-6.0306324623401384</c:v>
                </c:pt>
                <c:pt idx="123">
                  <c:v>-6.1626801681801764</c:v>
                </c:pt>
                <c:pt idx="124">
                  <c:v>-6.2906206395352164</c:v>
                </c:pt>
                <c:pt idx="125">
                  <c:v>-6.4144667516183311</c:v>
                </c:pt>
                <c:pt idx="126">
                  <c:v>-6.5342385459956658</c:v>
                </c:pt>
                <c:pt idx="127">
                  <c:v>-6.6499629068189927</c:v>
                </c:pt>
                <c:pt idx="128">
                  <c:v>-6.7616732240620552</c:v>
                </c:pt>
                <c:pt idx="129">
                  <c:v>-6.8694090459552752</c:v>
                </c:pt>
                <c:pt idx="130">
                  <c:v>-6.9732157227532454</c:v>
                </c:pt>
                <c:pt idx="131">
                  <c:v>-7.073144043896197</c:v>
                </c:pt>
                <c:pt idx="132">
                  <c:v>-7.1692498705421315</c:v>
                </c:pt>
                <c:pt idx="133">
                  <c:v>-7.2615937653522211</c:v>
                </c:pt>
                <c:pt idx="134">
                  <c:v>-7.3502406213097231</c:v>
                </c:pt>
                <c:pt idx="135">
                  <c:v>-7.4352592912438116</c:v>
                </c:pt>
                <c:pt idx="136">
                  <c:v>-7.5167222196157857</c:v>
                </c:pt>
                <c:pt idx="137">
                  <c:v>-7.5947050780074434</c:v>
                </c:pt>
                <c:pt idx="138">
                  <c:v>-7.6692864056316017</c:v>
                </c:pt>
                <c:pt idx="139">
                  <c:v>-7.7405472560636248</c:v>
                </c:pt>
                <c:pt idx="140">
                  <c:v>-7.8085708512721625</c:v>
                </c:pt>
                <c:pt idx="141">
                  <c:v>-7.8734422439075029</c:v>
                </c:pt>
                <c:pt idx="142">
                  <c:v>-7.9352479886884648</c:v>
                </c:pt>
                <c:pt idx="143">
                  <c:v>-7.994075823614363</c:v>
                </c:pt>
                <c:pt idx="144">
                  <c:v>-8.0500143616176452</c:v>
                </c:pt>
                <c:pt idx="145">
                  <c:v>-8.1031527931666414</c:v>
                </c:pt>
                <c:pt idx="146">
                  <c:v>-8.1535806002262774</c:v>
                </c:pt>
                <c:pt idx="147">
                  <c:v>-8.2013872818887315</c:v>
                </c:pt>
                <c:pt idx="148">
                  <c:v>-8.2466620918956508</c:v>
                </c:pt>
                <c:pt idx="149">
                  <c:v>-8.2894937881892474</c:v>
                </c:pt>
                <c:pt idx="150">
                  <c:v>-8.3299703945516264</c:v>
                </c:pt>
                <c:pt idx="151">
                  <c:v>-8.3681789743197292</c:v>
                </c:pt>
                <c:pt idx="152">
                  <c:v>-8.4042054160980921</c:v>
                </c:pt>
                <c:pt idx="153">
                  <c:v>-8.4381342313322634</c:v>
                </c:pt>
                <c:pt idx="154">
                  <c:v>-8.4700483635530741</c:v>
                </c:pt>
                <c:pt idx="155">
                  <c:v>-8.5000290090551296</c:v>
                </c:pt>
                <c:pt idx="156">
                  <c:v>-8.5281554487323241</c:v>
                </c:pt>
                <c:pt idx="157">
                  <c:v>-8.5545048907580501</c:v>
                </c:pt>
                <c:pt idx="158">
                  <c:v>-8.5791523237686302</c:v>
                </c:pt>
                <c:pt idx="159">
                  <c:v>-8.6021703801843739</c:v>
                </c:pt>
                <c:pt idx="160">
                  <c:v>-8.6236292092837186</c:v>
                </c:pt>
                <c:pt idx="161">
                  <c:v>-8.6435963596318146</c:v>
                </c:pt>
                <c:pt idx="162">
                  <c:v>-8.6621366704552738</c:v>
                </c:pt>
                <c:pt idx="163">
                  <c:v>-8.6793121715493662</c:v>
                </c:pt>
                <c:pt idx="164">
                  <c:v>-8.6951819913026025</c:v>
                </c:pt>
                <c:pt idx="165">
                  <c:v>-8.7098022724257724</c:v>
                </c:pt>
                <c:pt idx="166">
                  <c:v>-8.7232260949782532</c:v>
                </c:pt>
                <c:pt idx="167">
                  <c:v>-8.7355034062929722</c:v>
                </c:pt>
                <c:pt idx="168">
                  <c:v>-8.7466809574132292</c:v>
                </c:pt>
                <c:pt idx="169">
                  <c:v>-8.7568022456685704</c:v>
                </c:pt>
                <c:pt idx="170">
                  <c:v>-8.7659074630336473</c:v>
                </c:pt>
                <c:pt idx="171">
                  <c:v>-8.7740334499325527</c:v>
                </c:pt>
                <c:pt idx="172">
                  <c:v>-8.781213654171875</c:v>
                </c:pt>
                <c:pt idx="173">
                  <c:v>-8.7874780947078861</c:v>
                </c:pt>
                <c:pt idx="174">
                  <c:v>-8.7928533299772305</c:v>
                </c:pt>
                <c:pt idx="175">
                  <c:v>-8.7973624305455704</c:v>
                </c:pt>
                <c:pt idx="176">
                  <c:v>-8.8010249558549702</c:v>
                </c:pt>
                <c:pt idx="177">
                  <c:v>-8.8038569348781497</c:v>
                </c:pt>
                <c:pt idx="178">
                  <c:v>-8.8058708505158165</c:v>
                </c:pt>
                <c:pt idx="179">
                  <c:v>-8.8070756276022077</c:v>
                </c:pt>
                <c:pt idx="180">
                  <c:v>-8.8074766244133205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A-4535-A4DB-07A700D8E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7669119"/>
        <c:axId val="686200847"/>
      </c:lineChart>
      <c:catAx>
        <c:axId val="4276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86200847"/>
        <c:crosses val="autoZero"/>
        <c:auto val="1"/>
        <c:lblAlgn val="ctr"/>
        <c:lblOffset val="100"/>
        <c:noMultiLvlLbl val="0"/>
      </c:catAx>
      <c:valAx>
        <c:axId val="68620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76691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Мдв от фи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Лист1!$G$19</c:f>
              <c:strCache>
                <c:ptCount val="1"/>
                <c:pt idx="0">
                  <c:v>Мдв, Н*м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Лист1!$A$20:$A$200</c:f>
              <c:numCache>
                <c:formatCode>General</c:formatCode>
                <c:ptCount val="18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-3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-7</c:v>
                </c:pt>
                <c:pt idx="98">
                  <c:v>-8</c:v>
                </c:pt>
                <c:pt idx="99">
                  <c:v>-9</c:v>
                </c:pt>
                <c:pt idx="100">
                  <c:v>-10</c:v>
                </c:pt>
                <c:pt idx="101">
                  <c:v>-11</c:v>
                </c:pt>
                <c:pt idx="102">
                  <c:v>-12</c:v>
                </c:pt>
                <c:pt idx="103">
                  <c:v>-13</c:v>
                </c:pt>
                <c:pt idx="104">
                  <c:v>-14</c:v>
                </c:pt>
                <c:pt idx="105">
                  <c:v>-15</c:v>
                </c:pt>
                <c:pt idx="106">
                  <c:v>-16</c:v>
                </c:pt>
                <c:pt idx="107">
                  <c:v>-17</c:v>
                </c:pt>
                <c:pt idx="108">
                  <c:v>-18</c:v>
                </c:pt>
                <c:pt idx="109">
                  <c:v>-19</c:v>
                </c:pt>
                <c:pt idx="110">
                  <c:v>-20</c:v>
                </c:pt>
                <c:pt idx="111">
                  <c:v>-21</c:v>
                </c:pt>
                <c:pt idx="112">
                  <c:v>-22</c:v>
                </c:pt>
                <c:pt idx="113">
                  <c:v>-23</c:v>
                </c:pt>
                <c:pt idx="114">
                  <c:v>-24</c:v>
                </c:pt>
                <c:pt idx="115">
                  <c:v>-25</c:v>
                </c:pt>
                <c:pt idx="116">
                  <c:v>-26</c:v>
                </c:pt>
                <c:pt idx="117">
                  <c:v>-27</c:v>
                </c:pt>
                <c:pt idx="118">
                  <c:v>-28</c:v>
                </c:pt>
                <c:pt idx="119">
                  <c:v>-29</c:v>
                </c:pt>
                <c:pt idx="120">
                  <c:v>-30</c:v>
                </c:pt>
                <c:pt idx="121">
                  <c:v>-31</c:v>
                </c:pt>
                <c:pt idx="122">
                  <c:v>-32</c:v>
                </c:pt>
                <c:pt idx="123">
                  <c:v>-33</c:v>
                </c:pt>
                <c:pt idx="124">
                  <c:v>-34</c:v>
                </c:pt>
                <c:pt idx="125">
                  <c:v>-35</c:v>
                </c:pt>
                <c:pt idx="126">
                  <c:v>-36</c:v>
                </c:pt>
                <c:pt idx="127">
                  <c:v>-37</c:v>
                </c:pt>
                <c:pt idx="128">
                  <c:v>-38</c:v>
                </c:pt>
                <c:pt idx="129">
                  <c:v>-39</c:v>
                </c:pt>
                <c:pt idx="130">
                  <c:v>-40</c:v>
                </c:pt>
                <c:pt idx="131">
                  <c:v>-41</c:v>
                </c:pt>
                <c:pt idx="132">
                  <c:v>-42</c:v>
                </c:pt>
                <c:pt idx="133">
                  <c:v>-43</c:v>
                </c:pt>
                <c:pt idx="134">
                  <c:v>-44</c:v>
                </c:pt>
                <c:pt idx="135">
                  <c:v>-45</c:v>
                </c:pt>
                <c:pt idx="136">
                  <c:v>-46</c:v>
                </c:pt>
                <c:pt idx="137">
                  <c:v>-47</c:v>
                </c:pt>
                <c:pt idx="138">
                  <c:v>-48</c:v>
                </c:pt>
                <c:pt idx="139">
                  <c:v>-49</c:v>
                </c:pt>
                <c:pt idx="140">
                  <c:v>-50</c:v>
                </c:pt>
                <c:pt idx="141">
                  <c:v>-51</c:v>
                </c:pt>
                <c:pt idx="142">
                  <c:v>-52</c:v>
                </c:pt>
                <c:pt idx="143">
                  <c:v>-53</c:v>
                </c:pt>
                <c:pt idx="144">
                  <c:v>-54</c:v>
                </c:pt>
                <c:pt idx="145">
                  <c:v>-55</c:v>
                </c:pt>
                <c:pt idx="146">
                  <c:v>-56</c:v>
                </c:pt>
                <c:pt idx="147">
                  <c:v>-57</c:v>
                </c:pt>
                <c:pt idx="148">
                  <c:v>-58</c:v>
                </c:pt>
                <c:pt idx="149">
                  <c:v>-59</c:v>
                </c:pt>
                <c:pt idx="150">
                  <c:v>-60</c:v>
                </c:pt>
                <c:pt idx="151">
                  <c:v>-61</c:v>
                </c:pt>
                <c:pt idx="152">
                  <c:v>-62</c:v>
                </c:pt>
                <c:pt idx="153">
                  <c:v>-63</c:v>
                </c:pt>
                <c:pt idx="154">
                  <c:v>-64</c:v>
                </c:pt>
                <c:pt idx="155">
                  <c:v>-65</c:v>
                </c:pt>
                <c:pt idx="156">
                  <c:v>-66</c:v>
                </c:pt>
                <c:pt idx="157">
                  <c:v>-67</c:v>
                </c:pt>
                <c:pt idx="158">
                  <c:v>-68</c:v>
                </c:pt>
                <c:pt idx="159">
                  <c:v>-69</c:v>
                </c:pt>
                <c:pt idx="160">
                  <c:v>-70</c:v>
                </c:pt>
                <c:pt idx="161">
                  <c:v>-71</c:v>
                </c:pt>
                <c:pt idx="162">
                  <c:v>-72</c:v>
                </c:pt>
                <c:pt idx="163">
                  <c:v>-73</c:v>
                </c:pt>
                <c:pt idx="164">
                  <c:v>-74</c:v>
                </c:pt>
                <c:pt idx="165">
                  <c:v>-75</c:v>
                </c:pt>
                <c:pt idx="166">
                  <c:v>-76</c:v>
                </c:pt>
                <c:pt idx="167">
                  <c:v>-77</c:v>
                </c:pt>
                <c:pt idx="168">
                  <c:v>-78</c:v>
                </c:pt>
                <c:pt idx="169">
                  <c:v>-79</c:v>
                </c:pt>
                <c:pt idx="170">
                  <c:v>-80</c:v>
                </c:pt>
                <c:pt idx="171">
                  <c:v>-81</c:v>
                </c:pt>
                <c:pt idx="172">
                  <c:v>-82</c:v>
                </c:pt>
                <c:pt idx="173">
                  <c:v>-83</c:v>
                </c:pt>
                <c:pt idx="174">
                  <c:v>-84</c:v>
                </c:pt>
                <c:pt idx="175">
                  <c:v>-85</c:v>
                </c:pt>
                <c:pt idx="176">
                  <c:v>-86</c:v>
                </c:pt>
                <c:pt idx="177">
                  <c:v>-87</c:v>
                </c:pt>
                <c:pt idx="178">
                  <c:v>-88</c:v>
                </c:pt>
                <c:pt idx="179">
                  <c:v>-89</c:v>
                </c:pt>
                <c:pt idx="180">
                  <c:v>-90</c:v>
                </c:pt>
              </c:numCache>
            </c:numRef>
          </c:cat>
          <c:val>
            <c:numRef>
              <c:f>Лист1!$G$20:$G$200</c:f>
              <c:numCache>
                <c:formatCode>General</c:formatCode>
                <c:ptCount val="181"/>
                <c:pt idx="0">
                  <c:v>6.6659517423251548E-15</c:v>
                </c:pt>
                <c:pt idx="1">
                  <c:v>1.8991338616670563</c:v>
                </c:pt>
                <c:pt idx="2">
                  <c:v>3.797604761486387</c:v>
                </c:pt>
                <c:pt idx="3">
                  <c:v>5.6947454850648684</c:v>
                </c:pt>
                <c:pt idx="4">
                  <c:v>7.5898803221656044</c:v>
                </c:pt>
                <c:pt idx="5">
                  <c:v>9.4823208419954916</c:v>
                </c:pt>
                <c:pt idx="6">
                  <c:v>11.371361696599561</c:v>
                </c:pt>
                <c:pt idx="7">
                  <c:v>13.256276462156155</c:v>
                </c:pt>
                <c:pt idx="8">
                  <c:v>15.13631352832596</c:v>
                </c:pt>
                <c:pt idx="9">
                  <c:v>17.010692046253663</c:v>
                </c:pt>
                <c:pt idx="10">
                  <c:v>18.878597946347465</c:v>
                </c:pt>
                <c:pt idx="11">
                  <c:v>20.739180037566214</c:v>
                </c:pt>
                <c:pt idx="12">
                  <c:v>22.591546200621032</c:v>
                </c:pt>
                <c:pt idx="13">
                  <c:v>24.434759688242313</c:v>
                </c:pt>
                <c:pt idx="14">
                  <c:v>26.267835546467939</c:v>
                </c:pt>
                <c:pt idx="15">
                  <c:v>28.089737171764945</c:v>
                </c:pt>
                <c:pt idx="16">
                  <c:v>29.899373019699635</c:v>
                </c:pt>
                <c:pt idx="17">
                  <c:v>31.6955934818061</c:v>
                </c:pt>
                <c:pt idx="18">
                  <c:v>33.477187948264238</c:v>
                </c:pt>
                <c:pt idx="19">
                  <c:v>35.242882074969685</c:v>
                </c:pt>
                <c:pt idx="20">
                  <c:v>36.991335274550025</c:v>
                </c:pt>
                <c:pt idx="21">
                  <c:v>38.721138451837056</c:v>
                </c:pt>
                <c:pt idx="22">
                  <c:v>40.430812005230955</c:v>
                </c:pt>
                <c:pt idx="23">
                  <c:v>42.118804116269168</c:v>
                </c:pt>
                <c:pt idx="24">
                  <c:v>43.783489350526253</c:v>
                </c:pt>
                <c:pt idx="25">
                  <c:v>45.423167593698643</c:v>
                </c:pt>
                <c:pt idx="26">
                  <c:v>47.036063347351138</c:v>
                </c:pt>
                <c:pt idx="27">
                  <c:v>48.620325409299596</c:v>
                </c:pt>
                <c:pt idx="28">
                  <c:v>50.174026963952272</c:v>
                </c:pt>
                <c:pt idx="29">
                  <c:v>51.69516610810885</c:v>
                </c:pt>
                <c:pt idx="30">
                  <c:v>53.181666837698515</c:v>
                </c:pt>
                <c:pt idx="31">
                  <c:v>54.631380520698563</c:v>
                </c:pt>
                <c:pt idx="32">
                  <c:v>56.042087880994067</c:v>
                </c:pt>
                <c:pt idx="33">
                  <c:v>57.411501517186522</c:v>
                </c:pt>
                <c:pt idx="34">
                  <c:v>58.737268979318273</c:v>
                </c:pt>
                <c:pt idx="35">
                  <c:v>60.01697642511931</c:v>
                </c:pt>
                <c:pt idx="36">
                  <c:v>61.248152875688454</c:v>
                </c:pt>
                <c:pt idx="37">
                  <c:v>62.428275088468297</c:v>
                </c:pt>
                <c:pt idx="38">
                  <c:v>63.554773062945159</c:v>
                </c:pt>
                <c:pt idx="39">
                  <c:v>64.625036191688181</c:v>
                </c:pt>
                <c:pt idx="40">
                  <c:v>65.636420066120237</c:v>
                </c:pt>
                <c:pt idx="41">
                  <c:v>66.586253942785007</c:v>
                </c:pt>
                <c:pt idx="42">
                  <c:v>67.471848871828385</c:v>
                </c:pt>
                <c:pt idx="43">
                  <c:v>68.290506484957731</c:v>
                </c:pt>
                <c:pt idx="44">
                  <c:v>69.039528435279038</c:v>
                </c:pt>
                <c:pt idx="45">
                  <c:v>69.716226476158511</c:v>
                </c:pt>
                <c:pt idx="46">
                  <c:v>70.317933160629437</c:v>
                </c:pt>
                <c:pt idx="47">
                  <c:v>70.842013136891296</c:v>
                </c:pt>
                <c:pt idx="48">
                  <c:v>71.285875009167981</c:v>
                </c:pt>
                <c:pt idx="49">
                  <c:v>71.646983726638851</c:v>
                </c:pt>
                <c:pt idx="50">
                  <c:v>71.922873456389922</c:v>
                </c:pt>
                <c:pt idx="51">
                  <c:v>72.111160889403862</c:v>
                </c:pt>
                <c:pt idx="52">
                  <c:v>72.209558921587472</c:v>
                </c:pt>
                <c:pt idx="53">
                  <c:v>72.21589064479987</c:v>
                </c:pt>
                <c:pt idx="54">
                  <c:v>72.128103575869929</c:v>
                </c:pt>
                <c:pt idx="55">
                  <c:v>71.944284044774975</c:v>
                </c:pt>
                <c:pt idx="56">
                  <c:v>71.662671656582006</c:v>
                </c:pt>
                <c:pt idx="57">
                  <c:v>71.281673735532991</c:v>
                </c:pt>
                <c:pt idx="58">
                  <c:v>70.799879653890272</c:v>
                </c:pt>
                <c:pt idx="59">
                  <c:v>70.216074942952559</c:v>
                </c:pt>
                <c:pt idx="60">
                  <c:v>69.529255079116894</c:v>
                </c:pt>
                <c:pt idx="61">
                  <c:v>68.738638834102588</c:v>
                </c:pt>
                <c:pt idx="62">
                  <c:v>67.843681075575532</c:v>
                </c:pt>
                <c:pt idx="63">
                  <c:v>66.844084902516556</c:v>
                </c:pt>
                <c:pt idx="64">
                  <c:v>65.739812998856266</c:v>
                </c:pt>
                <c:pt idx="65">
                  <c:v>64.531098089238526</c:v>
                </c:pt>
                <c:pt idx="66">
                  <c:v>63.218452382350172</c:v>
                </c:pt>
                <c:pt idx="67">
                  <c:v>61.802675890118955</c:v>
                </c:pt>
                <c:pt idx="68">
                  <c:v>60.284863515289587</c:v>
                </c:pt>
                <c:pt idx="69">
                  <c:v>58.666410805460892</c:v>
                </c:pt>
                <c:pt idx="70">
                  <c:v>56.949018278612485</c:v>
                </c:pt>
                <c:pt idx="71">
                  <c:v>55.134694233464444</c:v>
                </c:pt>
                <c:pt idx="72">
                  <c:v>53.225755967652063</c:v>
                </c:pt>
                <c:pt idx="73">
                  <c:v>51.224829337617741</c:v>
                </c:pt>
                <c:pt idx="74">
                  <c:v>49.134846606232294</c:v>
                </c:pt>
                <c:pt idx="75">
                  <c:v>46.959042537371651</c:v>
                </c:pt>
                <c:pt idx="76">
                  <c:v>44.700948710853368</c:v>
                </c:pt>
                <c:pt idx="77">
                  <c:v>42.364386046151779</c:v>
                </c:pt>
                <c:pt idx="78">
                  <c:v>39.953455538987917</c:v>
                </c:pt>
                <c:pt idx="79">
                  <c:v>37.472527231052602</c:v>
                </c:pt>
                <c:pt idx="80">
                  <c:v>34.926227449575194</c:v>
                </c:pt>
                <c:pt idx="81">
                  <c:v>32.319424369985263</c:v>
                </c:pt>
                <c:pt idx="82">
                  <c:v>29.657211971316169</c:v>
                </c:pt>
                <c:pt idx="83">
                  <c:v>26.944892470047222</c:v>
                </c:pt>
                <c:pt idx="84">
                  <c:v>24.187957333550489</c:v>
                </c:pt>
                <c:pt idx="85">
                  <c:v>21.392066988982883</c:v>
                </c:pt>
                <c:pt idx="86">
                  <c:v>18.563029357130464</c:v>
                </c:pt>
                <c:pt idx="87">
                  <c:v>15.706777353167977</c:v>
                </c:pt>
                <c:pt idx="88">
                  <c:v>12.829345507358607</c:v>
                </c:pt>
                <c:pt idx="89">
                  <c:v>9.9368458682177483</c:v>
                </c:pt>
                <c:pt idx="90">
                  <c:v>7.0354433584560256</c:v>
                </c:pt>
                <c:pt idx="91">
                  <c:v>4.1313307599808313</c:v>
                </c:pt>
                <c:pt idx="92">
                  <c:v>1.2307035082796618</c:v>
                </c:pt>
                <c:pt idx="93">
                  <c:v>-1.0461639203492326</c:v>
                </c:pt>
                <c:pt idx="94">
                  <c:v>-2.8578713427497111</c:v>
                </c:pt>
                <c:pt idx="95">
                  <c:v>-4.6558191916035039</c:v>
                </c:pt>
                <c:pt idx="96">
                  <c:v>-6.436254133873236</c:v>
                </c:pt>
                <c:pt idx="97">
                  <c:v>-8.1954983818833913</c:v>
                </c:pt>
                <c:pt idx="98">
                  <c:v>-9.9299639259699308</c:v>
                </c:pt>
                <c:pt idx="99">
                  <c:v>-11.636166125504049</c:v>
                </c:pt>
                <c:pt idx="100">
                  <c:v>-13.310736568476051</c:v>
                </c:pt>
                <c:pt idx="101">
                  <c:v>-14.950435117627537</c:v>
                </c:pt>
                <c:pt idx="102">
                  <c:v>-16.552161069688275</c:v>
                </c:pt>
                <c:pt idx="103">
                  <c:v>-18.112963363481526</c:v>
                </c:pt>
                <c:pt idx="104">
                  <c:v>-19.63004978237409</c:v>
                </c:pt>
                <c:pt idx="105">
                  <c:v>-21.100795106628542</c:v>
                </c:pt>
                <c:pt idx="106">
                  <c:v>-22.522748181523625</c:v>
                </c:pt>
                <c:pt idx="107">
                  <c:v>-23.893637877506688</c:v>
                </c:pt>
                <c:pt idx="108">
                  <c:v>-25.211377928992555</c:v>
                </c:pt>
                <c:pt idx="109">
                  <c:v>-26.474070648595863</c:v>
                </c:pt>
                <c:pt idx="110">
                  <c:v>-27.680009523454832</c:v>
                </c:pt>
                <c:pt idx="111">
                  <c:v>-28.827680709762745</c:v>
                </c:pt>
                <c:pt idx="112">
                  <c:v>-29.915763450559059</c:v>
                </c:pt>
                <c:pt idx="113">
                  <c:v>-30.943129450164928</c:v>
                </c:pt>
                <c:pt idx="114">
                  <c:v>-31.90884124628834</c:v>
                </c:pt>
                <c:pt idx="115">
                  <c:v>-32.812149627719663</c:v>
                </c:pt>
                <c:pt idx="116">
                  <c:v>-33.652490151629436</c:v>
                </c:pt>
                <c:pt idx="117">
                  <c:v>-34.429478819740474</c:v>
                </c:pt>
                <c:pt idx="118">
                  <c:v>-35.142906977047083</c:v>
                </c:pt>
                <c:pt idx="119">
                  <c:v>-35.792735500292714</c:v>
                </c:pt>
                <c:pt idx="120">
                  <c:v>-36.379088346097049</c:v>
                </c:pt>
                <c:pt idx="121">
                  <c:v>-36.902245530460007</c:v>
                </c:pt>
                <c:pt idx="122">
                  <c:v>-37.362635612395394</c:v>
                </c:pt>
                <c:pt idx="123">
                  <c:v>-37.760827754693686</c:v>
                </c:pt>
                <c:pt idx="124">
                  <c:v>-38.097523434331755</c:v>
                </c:pt>
                <c:pt idx="125">
                  <c:v>-38.373547873888043</c:v>
                </c:pt>
                <c:pt idx="126">
                  <c:v>-38.589841263543413</c:v>
                </c:pt>
                <c:pt idx="127">
                  <c:v>-38.747449840915415</c:v>
                </c:pt>
                <c:pt idx="128">
                  <c:v>-38.847516893150292</c:v>
                </c:pt>
                <c:pt idx="129">
                  <c:v>-38.891273742451524</c:v>
                </c:pt>
                <c:pt idx="130">
                  <c:v>-38.880030772624444</c:v>
                </c:pt>
                <c:pt idx="131">
                  <c:v>-38.815168550330135</c:v>
                </c:pt>
                <c:pt idx="132">
                  <c:v>-38.698129090632094</c:v>
                </c:pt>
                <c:pt idx="133">
                  <c:v>-38.530407312154495</c:v>
                </c:pt>
                <c:pt idx="134">
                  <c:v>-38.313542722804542</c:v>
                </c:pt>
                <c:pt idx="135">
                  <c:v>-38.049111372604166</c:v>
                </c:pt>
                <c:pt idx="136">
                  <c:v>-37.738718105778986</c:v>
                </c:pt>
                <c:pt idx="137">
                  <c:v>-37.38398913990909</c:v>
                </c:pt>
                <c:pt idx="138">
                  <c:v>-36.986564995704512</c:v>
                </c:pt>
                <c:pt idx="139">
                  <c:v>-36.548093796858012</c:v>
                </c:pt>
                <c:pt idx="140">
                  <c:v>-36.070224955488776</c:v>
                </c:pt>
                <c:pt idx="141">
                  <c:v>-35.554603254941654</c:v>
                </c:pt>
                <c:pt idx="142">
                  <c:v>-35.002863338176319</c:v>
                </c:pt>
                <c:pt idx="143">
                  <c:v>-34.416624606681893</c:v>
                </c:pt>
                <c:pt idx="144">
                  <c:v>-33.797486531798704</c:v>
                </c:pt>
                <c:pt idx="145">
                  <c:v>-33.147024377530911</c:v>
                </c:pt>
                <c:pt idx="146">
                  <c:v>-32.466785331390561</c:v>
                </c:pt>
                <c:pt idx="147">
                  <c:v>-31.758285037533657</c:v>
                </c:pt>
                <c:pt idx="148">
                  <c:v>-31.02300452442282</c:v>
                </c:pt>
                <c:pt idx="149">
                  <c:v>-30.262387517478217</c:v>
                </c:pt>
                <c:pt idx="150">
                  <c:v>-29.477838125651161</c:v>
                </c:pt>
                <c:pt idx="151">
                  <c:v>-28.670718889560401</c:v>
                </c:pt>
                <c:pt idx="152">
                  <c:v>-27.842349177763463</c:v>
                </c:pt>
                <c:pt idx="153">
                  <c:v>-26.994003916876657</c:v>
                </c:pt>
                <c:pt idx="154">
                  <c:v>-26.126912640598032</c:v>
                </c:pt>
                <c:pt idx="155">
                  <c:v>-25.242258842210997</c:v>
                </c:pt>
                <c:pt idx="156">
                  <c:v>-24.341179614838566</c:v>
                </c:pt>
                <c:pt idx="157">
                  <c:v>-23.424765563562662</c:v>
                </c:pt>
                <c:pt idx="158">
                  <c:v>-22.494060973506937</c:v>
                </c:pt>
                <c:pt idx="159">
                  <c:v>-21.550064218086892</c:v>
                </c:pt>
                <c:pt idx="160">
                  <c:v>-20.593728391844877</c:v>
                </c:pt>
                <c:pt idx="161">
                  <c:v>-19.625962152594994</c:v>
                </c:pt>
                <c:pt idx="162">
                  <c:v>-18.647630757988885</c:v>
                </c:pt>
                <c:pt idx="163">
                  <c:v>-17.659557282066011</c:v>
                </c:pt>
                <c:pt idx="164">
                  <c:v>-16.662523997857605</c:v>
                </c:pt>
                <c:pt idx="165">
                  <c:v>-15.657273912660129</c:v>
                </c:pt>
                <c:pt idx="166">
                  <c:v>-14.644512443170925</c:v>
                </c:pt>
                <c:pt idx="167">
                  <c:v>-13.624909218274601</c:v>
                </c:pt>
                <c:pt idx="168">
                  <c:v>-12.599099997875182</c:v>
                </c:pt>
                <c:pt idx="169">
                  <c:v>-11.567688696774898</c:v>
                </c:pt>
                <c:pt idx="170">
                  <c:v>-10.531249503200756</c:v>
                </c:pt>
                <c:pt idx="171">
                  <c:v>-9.4903290821637274</c:v>
                </c:pt>
                <c:pt idx="172">
                  <c:v>-8.4454488543988919</c:v>
                </c:pt>
                <c:pt idx="173">
                  <c:v>-7.3971073421701989</c:v>
                </c:pt>
                <c:pt idx="174">
                  <c:v>-6.3457825737259634</c:v>
                </c:pt>
                <c:pt idx="175">
                  <c:v>-5.2919345386562302</c:v>
                </c:pt>
                <c:pt idx="176">
                  <c:v>-4.2360076868261176</c:v>
                </c:pt>
                <c:pt idx="177">
                  <c:v>-3.178433463936988</c:v>
                </c:pt>
                <c:pt idx="178">
                  <c:v>-2.1196328770963149</c:v>
                </c:pt>
                <c:pt idx="179">
                  <c:v>-1.0600190840555843</c:v>
                </c:pt>
                <c:pt idx="180">
                  <c:v>-3.7206830494781975E-15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1-4091-A317-E6EDA39F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27669119"/>
        <c:axId val="686200847"/>
      </c:lineChart>
      <c:catAx>
        <c:axId val="4276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86200847"/>
        <c:crosses val="autoZero"/>
        <c:auto val="1"/>
        <c:lblAlgn val="ctr"/>
        <c:lblOffset val="100"/>
        <c:noMultiLvlLbl val="0"/>
      </c:catAx>
      <c:valAx>
        <c:axId val="68620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76691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18</xdr:col>
      <xdr:colOff>0</xdr:colOff>
      <xdr:row>33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7CCE56-F2E5-4720-A9CC-9B44D872E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18</xdr:col>
      <xdr:colOff>0</xdr:colOff>
      <xdr:row>48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8CA6E8-2B23-400F-A985-C8D5C533B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18</xdr:col>
      <xdr:colOff>0</xdr:colOff>
      <xdr:row>63</xdr:row>
      <xdr:rowOff>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18C1A21-D899-43EA-A117-0AAEC9AF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0"/>
  <sheetViews>
    <sheetView tabSelected="1" zoomScale="71" zoomScaleNormal="100" workbookViewId="0">
      <selection activeCell="H12" sqref="H12"/>
    </sheetView>
  </sheetViews>
  <sheetFormatPr defaultRowHeight="18" x14ac:dyDescent="0.35"/>
  <cols>
    <col min="1" max="1" width="10.88671875" style="1" customWidth="1"/>
    <col min="2" max="2" width="18" style="1" customWidth="1"/>
    <col min="3" max="3" width="16.6640625" style="1" customWidth="1"/>
    <col min="4" max="4" width="14" style="1" customWidth="1"/>
    <col min="5" max="5" width="13.5546875" style="1" customWidth="1"/>
    <col min="6" max="6" width="27.5546875" style="1" customWidth="1"/>
    <col min="7" max="7" width="24.21875" style="1" customWidth="1"/>
    <col min="8" max="8" width="12.6640625" style="1" customWidth="1"/>
    <col min="9" max="9" width="8.88671875" style="1"/>
    <col min="10" max="10" width="12.109375" style="1" customWidth="1"/>
    <col min="11" max="13" width="8.88671875" style="1"/>
    <col min="14" max="14" width="8.88671875" style="1" customWidth="1"/>
    <col min="15" max="15" width="8.88671875" style="1"/>
    <col min="16" max="16" width="10.6640625" style="1" customWidth="1"/>
    <col min="17" max="17" width="8.88671875" style="1"/>
    <col min="18" max="18" width="6.6640625" style="1" customWidth="1"/>
    <col min="19" max="19" width="8.88671875" style="1"/>
    <col min="20" max="20" width="14.21875" style="1" customWidth="1"/>
    <col min="21" max="22" width="8.88671875" style="1"/>
    <col min="23" max="23" width="12.5546875" style="1" customWidth="1"/>
    <col min="24" max="16384" width="8.88671875" style="1"/>
  </cols>
  <sheetData>
    <row r="1" spans="1:22" x14ac:dyDescent="0.35">
      <c r="A1" s="13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3"/>
      <c r="T1" s="3"/>
      <c r="U1" s="3"/>
      <c r="V1" s="3"/>
    </row>
    <row r="2" spans="1:22" ht="19.2" customHeight="1" x14ac:dyDescent="0.35">
      <c r="A2" s="14" t="s">
        <v>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4"/>
      <c r="T2" s="4"/>
      <c r="U2" s="4"/>
      <c r="V2" s="4"/>
    </row>
    <row r="3" spans="1:22" ht="16.2" customHeight="1" x14ac:dyDescent="0.35">
      <c r="A3" s="11" t="s">
        <v>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2"/>
      <c r="T3" s="2"/>
      <c r="U3" s="2"/>
      <c r="V3" s="2"/>
    </row>
    <row r="5" spans="1:22" x14ac:dyDescent="0.35">
      <c r="A5" s="6" t="s">
        <v>10</v>
      </c>
      <c r="B5" s="6" t="s">
        <v>12</v>
      </c>
      <c r="C5" s="6" t="s">
        <v>13</v>
      </c>
      <c r="D5" s="6" t="s">
        <v>14</v>
      </c>
      <c r="E5" s="6" t="s">
        <v>15</v>
      </c>
      <c r="F5" s="6" t="s">
        <v>16</v>
      </c>
      <c r="G5" s="6" t="s">
        <v>17</v>
      </c>
      <c r="H5" s="6" t="s">
        <v>11</v>
      </c>
    </row>
    <row r="6" spans="1:22" x14ac:dyDescent="0.35">
      <c r="A6" s="6">
        <v>5</v>
      </c>
      <c r="B6" s="6">
        <v>42</v>
      </c>
      <c r="C6" s="6">
        <v>31</v>
      </c>
      <c r="D6" s="6">
        <v>0.75</v>
      </c>
      <c r="E6" s="6">
        <v>0.35</v>
      </c>
      <c r="F6" s="6">
        <v>8</v>
      </c>
      <c r="G6" s="6">
        <v>9</v>
      </c>
      <c r="H6" s="6">
        <v>50</v>
      </c>
    </row>
    <row r="8" spans="1:22" x14ac:dyDescent="0.35">
      <c r="A8" s="11" t="s">
        <v>20</v>
      </c>
      <c r="B8" s="11"/>
      <c r="C8" s="11"/>
      <c r="D8" s="11"/>
      <c r="E8" s="11"/>
      <c r="F8" s="11"/>
      <c r="G8" s="11"/>
      <c r="I8" s="11" t="s">
        <v>21</v>
      </c>
      <c r="J8" s="11"/>
      <c r="K8" s="11"/>
      <c r="L8" s="11"/>
      <c r="M8" s="11"/>
      <c r="N8" s="11"/>
      <c r="O8" s="11"/>
      <c r="P8" s="11"/>
      <c r="Q8" s="11"/>
      <c r="R8" s="11"/>
    </row>
    <row r="9" spans="1:22" x14ac:dyDescent="0.35">
      <c r="A9" s="6">
        <f>(360/G6)</f>
        <v>40</v>
      </c>
      <c r="B9" s="7">
        <f>RADIANS(A9)</f>
        <v>0.69813170079773179</v>
      </c>
      <c r="C9" s="5"/>
      <c r="D9" s="5"/>
      <c r="E9" s="5"/>
      <c r="F9" s="5"/>
      <c r="G9" s="5"/>
      <c r="I9" s="5">
        <f>(PI()*H6)/30</f>
        <v>5.2359877559829888</v>
      </c>
      <c r="J9" s="5"/>
      <c r="K9" s="5"/>
      <c r="L9" s="5"/>
      <c r="M9" s="5"/>
      <c r="N9" s="5"/>
      <c r="O9" s="5"/>
      <c r="P9" s="5"/>
      <c r="Q9" s="5"/>
      <c r="R9" s="5"/>
    </row>
    <row r="10" spans="1:22" x14ac:dyDescent="0.35">
      <c r="A10" s="11" t="s">
        <v>18</v>
      </c>
      <c r="B10" s="11"/>
      <c r="C10" s="11"/>
      <c r="D10" s="11"/>
      <c r="E10" s="11"/>
      <c r="F10" s="11"/>
      <c r="G10" s="11"/>
      <c r="I10" s="11" t="s">
        <v>22</v>
      </c>
      <c r="J10" s="11"/>
      <c r="K10" s="11"/>
      <c r="L10" s="11"/>
      <c r="M10" s="11"/>
      <c r="N10" s="11"/>
      <c r="O10" s="11"/>
      <c r="P10" s="11"/>
      <c r="Q10" s="11"/>
      <c r="R10" s="11"/>
    </row>
    <row r="11" spans="1:22" x14ac:dyDescent="0.35">
      <c r="A11" s="7">
        <f>TAN(3.14/G6)</f>
        <v>0.36376984280336827</v>
      </c>
      <c r="B11" s="7"/>
      <c r="C11" s="5"/>
      <c r="D11" s="5"/>
      <c r="E11" s="5"/>
      <c r="F11" s="5"/>
      <c r="G11" s="5"/>
      <c r="I11" s="5">
        <f>B6*C6</f>
        <v>1302</v>
      </c>
      <c r="J11" s="8"/>
      <c r="K11" s="8"/>
      <c r="L11" s="8"/>
      <c r="M11" s="5"/>
      <c r="N11" s="5"/>
      <c r="O11" s="5"/>
      <c r="P11" s="5"/>
      <c r="Q11" s="5"/>
      <c r="R11" s="5"/>
    </row>
    <row r="12" spans="1:22" x14ac:dyDescent="0.35">
      <c r="A12" s="11" t="s">
        <v>19</v>
      </c>
      <c r="B12" s="11"/>
      <c r="C12" s="11"/>
      <c r="D12" s="11"/>
      <c r="E12" s="11"/>
      <c r="F12" s="11"/>
      <c r="G12" s="11"/>
      <c r="I12" s="11" t="s">
        <v>23</v>
      </c>
      <c r="J12" s="11"/>
      <c r="K12" s="11"/>
      <c r="L12" s="11"/>
      <c r="M12" s="11"/>
      <c r="N12" s="11"/>
      <c r="O12" s="11"/>
      <c r="P12" s="11"/>
      <c r="Q12" s="11"/>
      <c r="R12" s="11"/>
    </row>
    <row r="13" spans="1:22" x14ac:dyDescent="0.35">
      <c r="A13" s="7">
        <f>MAX(G20:G200)*I15</f>
        <v>10587.402537700198</v>
      </c>
      <c r="B13" s="7"/>
      <c r="C13" s="5"/>
      <c r="D13" s="5"/>
      <c r="E13" s="5"/>
      <c r="F13" s="5"/>
      <c r="G13" s="5"/>
      <c r="I13" s="5">
        <f>I11*9.8*0.03</f>
        <v>382.78800000000001</v>
      </c>
      <c r="J13" s="5"/>
      <c r="K13" s="5"/>
      <c r="L13" s="5"/>
      <c r="M13" s="5"/>
      <c r="N13" s="5"/>
      <c r="O13" s="5"/>
      <c r="P13" s="5"/>
      <c r="Q13" s="5"/>
      <c r="R13" s="5"/>
    </row>
    <row r="14" spans="1:22" x14ac:dyDescent="0.35">
      <c r="I14" s="11" t="s">
        <v>24</v>
      </c>
      <c r="J14" s="11"/>
      <c r="K14" s="11"/>
      <c r="L14" s="11"/>
      <c r="M14" s="11"/>
      <c r="N14" s="11"/>
      <c r="O14" s="11"/>
      <c r="P14" s="11"/>
      <c r="Q14" s="11"/>
      <c r="R14" s="11"/>
    </row>
    <row r="15" spans="1:22" x14ac:dyDescent="0.35">
      <c r="I15" s="5">
        <f>(PI()*1400)/30</f>
        <v>146.60765716752366</v>
      </c>
      <c r="J15" s="5"/>
      <c r="K15" s="5"/>
      <c r="L15" s="5"/>
      <c r="M15" s="5"/>
      <c r="N15" s="5"/>
      <c r="O15" s="5"/>
      <c r="P15" s="5"/>
      <c r="Q15" s="5"/>
      <c r="R15" s="5"/>
      <c r="S15" s="9"/>
    </row>
    <row r="16" spans="1:22" x14ac:dyDescent="0.35">
      <c r="I16" s="11" t="s">
        <v>25</v>
      </c>
      <c r="J16" s="11"/>
      <c r="K16" s="11"/>
      <c r="L16" s="11"/>
      <c r="M16" s="11"/>
      <c r="N16" s="11"/>
      <c r="O16" s="11"/>
      <c r="P16" s="11"/>
      <c r="Q16" s="11"/>
      <c r="R16" s="11"/>
      <c r="S16" s="9"/>
    </row>
    <row r="17" spans="1:18" ht="24" customHeight="1" x14ac:dyDescent="0.35">
      <c r="B17" s="11" t="s">
        <v>26</v>
      </c>
      <c r="C17" s="11"/>
      <c r="D17" s="11"/>
      <c r="E17" s="11"/>
      <c r="F17" s="11"/>
      <c r="G17" s="11"/>
      <c r="I17" s="5">
        <f>0.9*0.98*0.9</f>
        <v>0.79380000000000006</v>
      </c>
      <c r="J17" s="5"/>
      <c r="K17" s="5"/>
      <c r="L17" s="5"/>
      <c r="M17" s="5"/>
      <c r="N17" s="5"/>
      <c r="O17" s="5"/>
      <c r="P17" s="5"/>
      <c r="Q17" s="5"/>
      <c r="R17" s="5"/>
    </row>
    <row r="18" spans="1:18" ht="22.2" customHeight="1" x14ac:dyDescent="0.35">
      <c r="B18" s="5">
        <f>MAX(B20:B200)</f>
        <v>1.9046944429142929</v>
      </c>
      <c r="C18" s="5">
        <f>MAX(C20:C200)</f>
        <v>8.8074766244133205</v>
      </c>
      <c r="D18" s="5">
        <f t="shared" ref="D18:F18" si="0">MAX(D20:D200)</f>
        <v>6453.45830962325</v>
      </c>
      <c r="E18" s="5">
        <f t="shared" si="0"/>
        <v>390.78800000000001</v>
      </c>
      <c r="F18" s="5">
        <f t="shared" si="0"/>
        <v>6844.2463096232495</v>
      </c>
      <c r="G18" s="5">
        <f>MAX(G20:G200)</f>
        <v>72.21589064479987</v>
      </c>
    </row>
    <row r="19" spans="1:18" ht="15" customHeight="1" x14ac:dyDescent="0.35">
      <c r="A19" s="5"/>
      <c r="B19" s="5" t="s">
        <v>7</v>
      </c>
      <c r="C19" s="5" t="s">
        <v>8</v>
      </c>
      <c r="D19" s="5" t="s">
        <v>1</v>
      </c>
      <c r="E19" s="5" t="s">
        <v>0</v>
      </c>
      <c r="F19" s="5" t="s">
        <v>2</v>
      </c>
      <c r="G19" s="5" t="s">
        <v>3</v>
      </c>
      <c r="H19" s="2" t="s">
        <v>4</v>
      </c>
    </row>
    <row r="20" spans="1:18" x14ac:dyDescent="0.35">
      <c r="A20" s="5">
        <v>90</v>
      </c>
      <c r="B20" s="5">
        <f t="shared" ref="B20:B51" si="1">($A$11*COS(RADIANS(A20)))/(1+$A$11^2*SIN(RADIANS(A20))^2)*$I$9</f>
        <v>1.0304136373995394E-16</v>
      </c>
      <c r="C20" s="5">
        <f t="shared" ref="C20:C51" si="2">($A$11*SIN(RADIANS(A20))*(1+$A$11^2*(1+COS(RADIANS(A20))^2)))/(1+$A$11^2*SIN(RADIANS(A20))^2)^2*$I$9^2</f>
        <v>8.8074766244133205</v>
      </c>
      <c r="D20" s="5">
        <f t="shared" ref="D20:D51" si="3">($I$11*$D$6^2+$E$6)*C20</f>
        <v>6453.45830962325</v>
      </c>
      <c r="E20" s="5">
        <f t="shared" ref="E20:E51" si="4">$I$13+$F$6</f>
        <v>390.78800000000001</v>
      </c>
      <c r="F20" s="5">
        <f>D20+E20</f>
        <v>6844.2463096232495</v>
      </c>
      <c r="G20" s="5">
        <f t="shared" ref="G20:G51" si="5">IF(F20&gt;0,(1.1*F20*B20)/($I$15*$I$17),(1.1*F20*B20*$I$17)/$I$15)</f>
        <v>6.6659517423251548E-15</v>
      </c>
    </row>
    <row r="21" spans="1:18" x14ac:dyDescent="0.35">
      <c r="A21" s="5">
        <f>A20-1</f>
        <v>89</v>
      </c>
      <c r="B21" s="5">
        <f t="shared" si="1"/>
        <v>2.9357809928878608E-2</v>
      </c>
      <c r="C21" s="5">
        <f t="shared" si="2"/>
        <v>8.8070756276022077</v>
      </c>
      <c r="D21" s="5">
        <f t="shared" si="3"/>
        <v>6453.1644892348277</v>
      </c>
      <c r="E21" s="5">
        <f t="shared" si="4"/>
        <v>390.78800000000001</v>
      </c>
      <c r="F21" s="5">
        <f t="shared" ref="F21:F84" si="6">D21+E21</f>
        <v>6843.9524892348272</v>
      </c>
      <c r="G21" s="5">
        <f t="shared" si="5"/>
        <v>1.8991338616670563</v>
      </c>
    </row>
    <row r="22" spans="1:18" x14ac:dyDescent="0.35">
      <c r="A22" s="5">
        <f t="shared" ref="A22:A85" si="7">A21-1</f>
        <v>88</v>
      </c>
      <c r="B22" s="5">
        <f t="shared" si="1"/>
        <v>5.8712944560450703E-2</v>
      </c>
      <c r="C22" s="5">
        <f t="shared" si="2"/>
        <v>8.8058708505158165</v>
      </c>
      <c r="D22" s="5">
        <f t="shared" si="3"/>
        <v>6452.2817189442021</v>
      </c>
      <c r="E22" s="5">
        <f t="shared" si="4"/>
        <v>390.78800000000001</v>
      </c>
      <c r="F22" s="5">
        <f t="shared" si="6"/>
        <v>6843.0697189442017</v>
      </c>
      <c r="G22" s="5">
        <f t="shared" si="5"/>
        <v>3.797604761486387</v>
      </c>
    </row>
    <row r="23" spans="1:18" x14ac:dyDescent="0.35">
      <c r="A23" s="5">
        <f t="shared" si="7"/>
        <v>87</v>
      </c>
      <c r="B23" s="5">
        <f t="shared" si="1"/>
        <v>8.8062716688259227E-2</v>
      </c>
      <c r="C23" s="5">
        <f>($A$11*SIN(RADIANS(A23))*(1+$A$11^2*(1+COS(RADIANS(A23))^2)))/(1+$A$11^2*SIN(RADIANS(A23))^2)^2*$I$9^2</f>
        <v>8.8038569348781497</v>
      </c>
      <c r="D23" s="5">
        <f t="shared" si="3"/>
        <v>6450.8060726085923</v>
      </c>
      <c r="E23" s="5">
        <f t="shared" si="4"/>
        <v>390.78800000000001</v>
      </c>
      <c r="F23" s="5">
        <f t="shared" si="6"/>
        <v>6841.5940726085919</v>
      </c>
      <c r="G23" s="5">
        <f t="shared" si="5"/>
        <v>5.6947454850648684</v>
      </c>
    </row>
    <row r="24" spans="1:18" x14ac:dyDescent="0.35">
      <c r="A24" s="5">
        <f t="shared" si="7"/>
        <v>86</v>
      </c>
      <c r="B24" s="5">
        <f t="shared" si="1"/>
        <v>0.11740441529878315</v>
      </c>
      <c r="C24" s="5">
        <f t="shared" si="2"/>
        <v>8.8010249558549702</v>
      </c>
      <c r="D24" s="5">
        <f t="shared" si="3"/>
        <v>6448.7310107788335</v>
      </c>
      <c r="E24" s="5">
        <f t="shared" si="4"/>
        <v>390.78800000000001</v>
      </c>
      <c r="F24" s="5">
        <f t="shared" si="6"/>
        <v>6839.519010778833</v>
      </c>
      <c r="G24" s="5">
        <f t="shared" si="5"/>
        <v>7.5898803221656044</v>
      </c>
    </row>
    <row r="25" spans="1:18" x14ac:dyDescent="0.35">
      <c r="A25" s="5">
        <f t="shared" si="7"/>
        <v>85</v>
      </c>
      <c r="B25" s="5">
        <f t="shared" si="1"/>
        <v>0.14673529369610372</v>
      </c>
      <c r="C25" s="5">
        <f t="shared" si="2"/>
        <v>8.7973624305455704</v>
      </c>
      <c r="D25" s="5">
        <f t="shared" si="3"/>
        <v>6446.0473869215029</v>
      </c>
      <c r="E25" s="5">
        <f t="shared" si="4"/>
        <v>390.78800000000001</v>
      </c>
      <c r="F25" s="5">
        <f t="shared" si="6"/>
        <v>6836.8353869215025</v>
      </c>
      <c r="G25" s="5">
        <f t="shared" si="5"/>
        <v>9.4823208419954916</v>
      </c>
    </row>
    <row r="26" spans="1:18" x14ac:dyDescent="0.35">
      <c r="A26" s="5">
        <f t="shared" si="7"/>
        <v>84</v>
      </c>
      <c r="B26" s="5">
        <f t="shared" si="1"/>
        <v>0.17605255766068506</v>
      </c>
      <c r="C26" s="5">
        <f t="shared" si="2"/>
        <v>8.7928533299772305</v>
      </c>
      <c r="D26" s="5">
        <f t="shared" si="3"/>
        <v>6442.7434562075659</v>
      </c>
      <c r="E26" s="5">
        <f t="shared" si="4"/>
        <v>390.78800000000001</v>
      </c>
      <c r="F26" s="5">
        <f t="shared" si="6"/>
        <v>6833.5314562075655</v>
      </c>
      <c r="G26" s="5">
        <f t="shared" si="5"/>
        <v>11.371361696599561</v>
      </c>
    </row>
    <row r="27" spans="1:18" x14ac:dyDescent="0.35">
      <c r="A27" s="5">
        <f t="shared" si="7"/>
        <v>83</v>
      </c>
      <c r="B27" s="5">
        <f t="shared" si="1"/>
        <v>0.2053533536541208</v>
      </c>
      <c r="C27" s="5">
        <f t="shared" si="2"/>
        <v>8.7874780947078861</v>
      </c>
      <c r="D27" s="5">
        <f t="shared" si="3"/>
        <v>6438.8048869448357</v>
      </c>
      <c r="E27" s="5">
        <f t="shared" si="4"/>
        <v>390.78800000000001</v>
      </c>
      <c r="F27" s="5">
        <f t="shared" si="6"/>
        <v>6829.5928869448362</v>
      </c>
      <c r="G27" s="5">
        <f t="shared" si="5"/>
        <v>13.256276462156155</v>
      </c>
    </row>
    <row r="28" spans="1:18" x14ac:dyDescent="0.35">
      <c r="A28" s="5">
        <f t="shared" si="7"/>
        <v>82</v>
      </c>
      <c r="B28" s="5">
        <f t="shared" si="1"/>
        <v>0.23463475708208431</v>
      </c>
      <c r="C28" s="5">
        <f t="shared" si="2"/>
        <v>8.781213654171875</v>
      </c>
      <c r="D28" s="5">
        <f t="shared" si="3"/>
        <v>6434.2147747530871</v>
      </c>
      <c r="E28" s="5">
        <f t="shared" si="4"/>
        <v>390.78800000000001</v>
      </c>
      <c r="F28" s="5">
        <f t="shared" si="6"/>
        <v>6825.0027747530876</v>
      </c>
      <c r="G28" s="5">
        <f t="shared" si="5"/>
        <v>15.13631352832596</v>
      </c>
    </row>
    <row r="29" spans="1:18" x14ac:dyDescent="0.35">
      <c r="A29" s="5">
        <f t="shared" si="7"/>
        <v>81</v>
      </c>
      <c r="B29" s="5">
        <f t="shared" si="1"/>
        <v>0.26389376062822723</v>
      </c>
      <c r="C29" s="5">
        <f t="shared" si="2"/>
        <v>8.7740334499325527</v>
      </c>
      <c r="D29" s="5">
        <f t="shared" si="3"/>
        <v>6428.9536596018297</v>
      </c>
      <c r="E29" s="5">
        <f t="shared" si="4"/>
        <v>390.78800000000001</v>
      </c>
      <c r="F29" s="5">
        <f t="shared" si="6"/>
        <v>6819.7416596018302</v>
      </c>
      <c r="G29" s="5">
        <f t="shared" si="5"/>
        <v>17.010692046253663</v>
      </c>
    </row>
    <row r="30" spans="1:18" x14ac:dyDescent="0.35">
      <c r="A30" s="5">
        <f t="shared" si="7"/>
        <v>80</v>
      </c>
      <c r="B30" s="5">
        <f t="shared" si="1"/>
        <v>0.29312726267236083</v>
      </c>
      <c r="C30" s="5">
        <f t="shared" si="2"/>
        <v>8.7659074630336473</v>
      </c>
      <c r="D30" s="5">
        <f t="shared" si="3"/>
        <v>6422.9995458513295</v>
      </c>
      <c r="E30" s="5">
        <f t="shared" si="4"/>
        <v>390.78800000000001</v>
      </c>
      <c r="F30" s="5">
        <f t="shared" si="6"/>
        <v>6813.7875458513299</v>
      </c>
      <c r="G30" s="5">
        <f t="shared" si="5"/>
        <v>18.878597946347465</v>
      </c>
    </row>
    <row r="31" spans="1:18" x14ac:dyDescent="0.35">
      <c r="A31" s="5">
        <f t="shared" si="7"/>
        <v>79</v>
      </c>
      <c r="B31" s="5">
        <f t="shared" si="1"/>
        <v>0.32233205580694074</v>
      </c>
      <c r="C31" s="5">
        <f t="shared" si="2"/>
        <v>8.7568022456685704</v>
      </c>
      <c r="D31" s="5">
        <f t="shared" si="3"/>
        <v>6416.3279254575036</v>
      </c>
      <c r="E31" s="5">
        <f t="shared" si="4"/>
        <v>390.78800000000001</v>
      </c>
      <c r="F31" s="5">
        <f t="shared" si="6"/>
        <v>6807.1159254575032</v>
      </c>
      <c r="G31" s="5">
        <f t="shared" si="5"/>
        <v>20.739180037566214</v>
      </c>
    </row>
    <row r="32" spans="1:18" x14ac:dyDescent="0.35">
      <c r="A32" s="5">
        <f t="shared" si="7"/>
        <v>78</v>
      </c>
      <c r="B32" s="5">
        <f t="shared" si="1"/>
        <v>0.35150481546664963</v>
      </c>
      <c r="C32" s="5">
        <f t="shared" si="2"/>
        <v>8.7466809574132292</v>
      </c>
      <c r="D32" s="5">
        <f t="shared" si="3"/>
        <v>6408.9118045206087</v>
      </c>
      <c r="E32" s="5">
        <f t="shared" si="4"/>
        <v>390.78800000000001</v>
      </c>
      <c r="F32" s="5">
        <f t="shared" si="6"/>
        <v>6799.6998045206092</v>
      </c>
      <c r="G32" s="5">
        <f t="shared" si="5"/>
        <v>22.591546200621032</v>
      </c>
    </row>
    <row r="33" spans="1:7" x14ac:dyDescent="0.35">
      <c r="A33" s="5">
        <f t="shared" si="7"/>
        <v>77</v>
      </c>
      <c r="B33" s="5">
        <f t="shared" si="1"/>
        <v>0.38064208868673444</v>
      </c>
      <c r="C33" s="5">
        <f t="shared" si="2"/>
        <v>8.7355034062929722</v>
      </c>
      <c r="D33" s="5">
        <f t="shared" si="3"/>
        <v>6400.7217333760182</v>
      </c>
      <c r="E33" s="5">
        <f t="shared" si="4"/>
        <v>390.78800000000001</v>
      </c>
      <c r="F33" s="5">
        <f t="shared" si="6"/>
        <v>6791.5097333760186</v>
      </c>
      <c r="G33" s="5">
        <f t="shared" si="5"/>
        <v>24.434759688242313</v>
      </c>
    </row>
    <row r="34" spans="1:7" x14ac:dyDescent="0.35">
      <c r="A34" s="5">
        <f t="shared" si="7"/>
        <v>76</v>
      </c>
      <c r="B34" s="5">
        <f t="shared" si="1"/>
        <v>0.40974028300669768</v>
      </c>
      <c r="C34" s="5">
        <f t="shared" si="2"/>
        <v>8.7232260949782532</v>
      </c>
      <c r="D34" s="5">
        <f t="shared" si="3"/>
        <v>6391.7258404429404</v>
      </c>
      <c r="E34" s="5">
        <f t="shared" si="4"/>
        <v>390.78800000000001</v>
      </c>
      <c r="F34" s="5">
        <f>D34+E34</f>
        <v>6782.5138404429399</v>
      </c>
      <c r="G34" s="5">
        <f t="shared" si="5"/>
        <v>26.267835546467939</v>
      </c>
    </row>
    <row r="35" spans="1:7" x14ac:dyDescent="0.35">
      <c r="A35" s="5">
        <f t="shared" si="7"/>
        <v>75</v>
      </c>
      <c r="B35" s="5">
        <f t="shared" si="1"/>
        <v>0.43879565553695571</v>
      </c>
      <c r="C35" s="5">
        <f t="shared" si="2"/>
        <v>8.7098022724257724</v>
      </c>
      <c r="D35" s="5">
        <f t="shared" si="3"/>
        <v>6381.8898700631744</v>
      </c>
      <c r="E35" s="5">
        <f t="shared" si="4"/>
        <v>390.78800000000001</v>
      </c>
      <c r="F35" s="5">
        <f t="shared" si="6"/>
        <v>6772.6778700631749</v>
      </c>
      <c r="G35" s="5">
        <f t="shared" si="5"/>
        <v>28.089737171764945</v>
      </c>
    </row>
    <row r="36" spans="1:7" x14ac:dyDescent="0.35">
      <c r="A36" s="5">
        <f t="shared" si="7"/>
        <v>74</v>
      </c>
      <c r="B36" s="5">
        <f t="shared" si="1"/>
        <v>0.46780430220717995</v>
      </c>
      <c r="C36" s="5">
        <f t="shared" si="2"/>
        <v>8.6951819913026025</v>
      </c>
      <c r="D36" s="5">
        <f t="shared" si="3"/>
        <v>6371.1772245771999</v>
      </c>
      <c r="E36" s="5">
        <f t="shared" si="4"/>
        <v>390.78800000000001</v>
      </c>
      <c r="F36" s="5">
        <f t="shared" si="6"/>
        <v>6761.9652245771995</v>
      </c>
      <c r="G36" s="5">
        <f t="shared" si="5"/>
        <v>29.899373019699635</v>
      </c>
    </row>
    <row r="37" spans="1:7" x14ac:dyDescent="0.35">
      <c r="A37" s="5">
        <f t="shared" si="7"/>
        <v>73</v>
      </c>
      <c r="B37" s="5">
        <f t="shared" si="1"/>
        <v>0.49676214721617956</v>
      </c>
      <c r="C37" s="5">
        <f t="shared" si="2"/>
        <v>8.6793121715493662</v>
      </c>
      <c r="D37" s="5">
        <f t="shared" si="3"/>
        <v>6359.5490108985096</v>
      </c>
      <c r="E37" s="5">
        <f t="shared" si="4"/>
        <v>390.78800000000001</v>
      </c>
      <c r="F37" s="5">
        <f t="shared" si="6"/>
        <v>6750.3370108985091</v>
      </c>
      <c r="G37" s="5">
        <f t="shared" si="5"/>
        <v>31.6955934818061</v>
      </c>
    </row>
    <row r="38" spans="1:7" x14ac:dyDescent="0.35">
      <c r="A38" s="5">
        <f t="shared" si="7"/>
        <v>72</v>
      </c>
      <c r="B38" s="5">
        <f t="shared" si="1"/>
        <v>0.52566493270440984</v>
      </c>
      <c r="C38" s="5">
        <f t="shared" si="2"/>
        <v>8.6621366704552738</v>
      </c>
      <c r="D38" s="5">
        <f t="shared" si="3"/>
        <v>6346.9640918593404</v>
      </c>
      <c r="E38" s="5">
        <f t="shared" si="4"/>
        <v>390.78800000000001</v>
      </c>
      <c r="F38" s="5">
        <f t="shared" si="6"/>
        <v>6737.75209185934</v>
      </c>
      <c r="G38" s="5">
        <f t="shared" si="5"/>
        <v>33.477187948264238</v>
      </c>
    </row>
    <row r="39" spans="1:7" x14ac:dyDescent="0.35">
      <c r="A39" s="5">
        <f t="shared" si="7"/>
        <v>71</v>
      </c>
      <c r="B39" s="5">
        <f t="shared" si="1"/>
        <v>0.55450820867145334</v>
      </c>
      <c r="C39" s="5">
        <f t="shared" si="2"/>
        <v>8.6435963596318146</v>
      </c>
      <c r="D39" s="5">
        <f t="shared" si="3"/>
        <v>6333.3791426112211</v>
      </c>
      <c r="E39" s="5">
        <f t="shared" si="4"/>
        <v>390.78800000000001</v>
      </c>
      <c r="F39" s="5">
        <f t="shared" si="6"/>
        <v>6724.1671426112207</v>
      </c>
      <c r="G39" s="5">
        <f t="shared" si="5"/>
        <v>35.242882074969685</v>
      </c>
    </row>
    <row r="40" spans="1:7" x14ac:dyDescent="0.35">
      <c r="A40" s="5">
        <f t="shared" si="7"/>
        <v>70</v>
      </c>
      <c r="B40" s="5">
        <f t="shared" si="1"/>
        <v>0.58328732316212795</v>
      </c>
      <c r="C40" s="5">
        <f t="shared" si="2"/>
        <v>8.6236292092837186</v>
      </c>
      <c r="D40" s="5">
        <f t="shared" si="3"/>
        <v>6318.7487123724131</v>
      </c>
      <c r="E40" s="5">
        <f t="shared" si="4"/>
        <v>390.78800000000001</v>
      </c>
      <c r="F40" s="5">
        <f t="shared" si="6"/>
        <v>6709.5367123724136</v>
      </c>
      <c r="G40" s="5">
        <f t="shared" si="5"/>
        <v>36.991335274550025</v>
      </c>
    </row>
    <row r="41" spans="1:7" x14ac:dyDescent="0.35">
      <c r="A41" s="5">
        <f t="shared" si="7"/>
        <v>69</v>
      </c>
      <c r="B41" s="5">
        <f t="shared" si="1"/>
        <v>0.61199741274622699</v>
      </c>
      <c r="C41" s="5">
        <f t="shared" si="2"/>
        <v>8.6021703801843739</v>
      </c>
      <c r="D41" s="5">
        <f t="shared" si="3"/>
        <v>6303.0252918205952</v>
      </c>
      <c r="E41" s="5">
        <f t="shared" si="4"/>
        <v>390.78800000000001</v>
      </c>
      <c r="F41" s="5">
        <f t="shared" si="6"/>
        <v>6693.8132918205956</v>
      </c>
      <c r="G41" s="5">
        <f t="shared" si="5"/>
        <v>38.721138451837056</v>
      </c>
    </row>
    <row r="42" spans="1:7" x14ac:dyDescent="0.35">
      <c r="A42" s="5">
        <f t="shared" si="7"/>
        <v>68</v>
      </c>
      <c r="B42" s="5">
        <f t="shared" si="1"/>
        <v>0.64063339331825642</v>
      </c>
      <c r="C42" s="5">
        <f t="shared" si="2"/>
        <v>8.5791523237686302</v>
      </c>
      <c r="D42" s="5">
        <f t="shared" si="3"/>
        <v>6286.1593864333699</v>
      </c>
      <c r="E42" s="5">
        <f t="shared" si="4"/>
        <v>390.78800000000001</v>
      </c>
      <c r="F42" s="5">
        <f t="shared" si="6"/>
        <v>6676.9473864333704</v>
      </c>
      <c r="G42" s="5">
        <f t="shared" si="5"/>
        <v>40.430812005230955</v>
      </c>
    </row>
    <row r="43" spans="1:7" x14ac:dyDescent="0.35">
      <c r="A43" s="5">
        <f t="shared" si="7"/>
        <v>67</v>
      </c>
      <c r="B43" s="5">
        <f t="shared" si="1"/>
        <v>0.66918995124492175</v>
      </c>
      <c r="C43" s="5">
        <f t="shared" si="2"/>
        <v>8.5545048907580501</v>
      </c>
      <c r="D43" s="5">
        <f t="shared" si="3"/>
        <v>6268.0995960806922</v>
      </c>
      <c r="E43" s="5">
        <f t="shared" si="4"/>
        <v>390.78800000000001</v>
      </c>
      <c r="F43" s="5">
        <f t="shared" si="6"/>
        <v>6658.8875960806927</v>
      </c>
      <c r="G43" s="5">
        <f t="shared" si="5"/>
        <v>42.118804116269168</v>
      </c>
    </row>
    <row r="44" spans="1:7" x14ac:dyDescent="0.35">
      <c r="A44" s="5">
        <f t="shared" si="7"/>
        <v>66</v>
      </c>
      <c r="B44" s="5">
        <f t="shared" si="1"/>
        <v>0.69766153488949234</v>
      </c>
      <c r="C44" s="5">
        <f t="shared" si="2"/>
        <v>8.5281554487323241</v>
      </c>
      <c r="D44" s="5">
        <f t="shared" si="3"/>
        <v>6248.7927011723923</v>
      </c>
      <c r="E44" s="5">
        <f t="shared" si="4"/>
        <v>390.78800000000001</v>
      </c>
      <c r="F44" s="5">
        <f t="shared" si="6"/>
        <v>6639.5807011723919</v>
      </c>
      <c r="G44" s="5">
        <f t="shared" si="5"/>
        <v>43.783489350526253</v>
      </c>
    </row>
    <row r="45" spans="1:7" x14ac:dyDescent="0.35">
      <c r="A45" s="5">
        <f t="shared" si="7"/>
        <v>65</v>
      </c>
      <c r="B45" s="5">
        <f t="shared" si="1"/>
        <v>0.72604234654355204</v>
      </c>
      <c r="C45" s="5">
        <f t="shared" si="2"/>
        <v>8.5000290090551296</v>
      </c>
      <c r="D45" s="5">
        <f t="shared" si="3"/>
        <v>6228.1837556599203</v>
      </c>
      <c r="E45" s="5">
        <f t="shared" si="4"/>
        <v>390.78800000000001</v>
      </c>
      <c r="F45" s="5">
        <f t="shared" si="6"/>
        <v>6618.9717556599207</v>
      </c>
      <c r="G45" s="5">
        <f t="shared" si="5"/>
        <v>45.423167593698643</v>
      </c>
    </row>
    <row r="46" spans="1:7" x14ac:dyDescent="0.35">
      <c r="A46" s="5">
        <f t="shared" si="7"/>
        <v>64</v>
      </c>
      <c r="B46" s="5">
        <f t="shared" si="1"/>
        <v>0.75432633479797939</v>
      </c>
      <c r="C46" s="5">
        <f t="shared" si="2"/>
        <v>8.4700483635530741</v>
      </c>
      <c r="D46" s="5">
        <f t="shared" si="3"/>
        <v>6206.2161871844264</v>
      </c>
      <c r="E46" s="5">
        <f t="shared" si="4"/>
        <v>390.78800000000001</v>
      </c>
      <c r="F46" s="5">
        <f t="shared" si="6"/>
        <v>6597.004187184426</v>
      </c>
      <c r="G46" s="5">
        <f t="shared" si="5"/>
        <v>47.036063347351138</v>
      </c>
    </row>
    <row r="47" spans="1:7" x14ac:dyDescent="0.35">
      <c r="A47" s="5">
        <f t="shared" si="7"/>
        <v>63</v>
      </c>
      <c r="B47" s="5">
        <f t="shared" si="1"/>
        <v>0.78250718738631808</v>
      </c>
      <c r="C47" s="5">
        <f t="shared" si="2"/>
        <v>8.4381342313322634</v>
      </c>
      <c r="D47" s="5">
        <f t="shared" si="3"/>
        <v>6182.8319046529332</v>
      </c>
      <c r="E47" s="5">
        <f t="shared" si="4"/>
        <v>390.78800000000001</v>
      </c>
      <c r="F47" s="5">
        <f t="shared" si="6"/>
        <v>6573.6199046529327</v>
      </c>
      <c r="G47" s="5">
        <f t="shared" si="5"/>
        <v>48.620325409299596</v>
      </c>
    </row>
    <row r="48" spans="1:7" x14ac:dyDescent="0.35">
      <c r="A48" s="5">
        <f t="shared" si="7"/>
        <v>62</v>
      </c>
      <c r="B48" s="5">
        <f t="shared" si="1"/>
        <v>0.8105783245349415</v>
      </c>
      <c r="C48" s="5">
        <f t="shared" si="2"/>
        <v>8.4042054160980921</v>
      </c>
      <c r="D48" s="5">
        <f t="shared" si="3"/>
        <v>6157.971413510475</v>
      </c>
      <c r="E48" s="5">
        <f t="shared" si="4"/>
        <v>390.78800000000001</v>
      </c>
      <c r="F48" s="5">
        <f t="shared" si="6"/>
        <v>6548.7594135104755</v>
      </c>
      <c r="G48" s="5">
        <f t="shared" si="5"/>
        <v>50.174026963952272</v>
      </c>
    </row>
    <row r="49" spans="1:7" x14ac:dyDescent="0.35">
      <c r="A49" s="5">
        <f t="shared" si="7"/>
        <v>61</v>
      </c>
      <c r="B49" s="5">
        <f t="shared" si="1"/>
        <v>0.83853289285560006</v>
      </c>
      <c r="C49" s="5">
        <f t="shared" si="2"/>
        <v>8.3681789743197292</v>
      </c>
      <c r="D49" s="5">
        <f t="shared" si="3"/>
        <v>6131.5739389584242</v>
      </c>
      <c r="E49" s="5">
        <f t="shared" si="4"/>
        <v>390.78800000000001</v>
      </c>
      <c r="F49" s="5">
        <f t="shared" si="6"/>
        <v>6522.3619389584237</v>
      </c>
      <c r="G49" s="5">
        <f t="shared" si="5"/>
        <v>51.69516610810885</v>
      </c>
    </row>
    <row r="50" spans="1:7" x14ac:dyDescent="0.35">
      <c r="A50" s="5">
        <f t="shared" si="7"/>
        <v>60</v>
      </c>
      <c r="B50" s="5">
        <f t="shared" si="1"/>
        <v>0.86636375981703073</v>
      </c>
      <c r="C50" s="5">
        <f t="shared" si="2"/>
        <v>8.3299703945516264</v>
      </c>
      <c r="D50" s="5">
        <f t="shared" si="3"/>
        <v>6103.5775573478404</v>
      </c>
      <c r="E50" s="5">
        <f t="shared" si="4"/>
        <v>390.78800000000001</v>
      </c>
      <c r="F50" s="5">
        <f t="shared" si="6"/>
        <v>6494.3655573478409</v>
      </c>
      <c r="G50" s="5">
        <f t="shared" si="5"/>
        <v>53.181666837698515</v>
      </c>
    </row>
    <row r="51" spans="1:7" x14ac:dyDescent="0.35">
      <c r="A51" s="5">
        <f t="shared" si="7"/>
        <v>59</v>
      </c>
      <c r="B51" s="5">
        <f t="shared" si="1"/>
        <v>0.894063508833289</v>
      </c>
      <c r="C51" s="5">
        <f t="shared" si="2"/>
        <v>8.2894937881892474</v>
      </c>
      <c r="D51" s="5">
        <f t="shared" si="3"/>
        <v>6073.9193359509663</v>
      </c>
      <c r="E51" s="5">
        <f t="shared" si="4"/>
        <v>390.78800000000001</v>
      </c>
      <c r="F51" s="5">
        <f t="shared" si="6"/>
        <v>6464.7073359509668</v>
      </c>
      <c r="G51" s="5">
        <f t="shared" si="5"/>
        <v>54.631380520698563</v>
      </c>
    </row>
    <row r="52" spans="1:7" x14ac:dyDescent="0.35">
      <c r="A52" s="5">
        <f t="shared" si="7"/>
        <v>58</v>
      </c>
      <c r="B52" s="5">
        <f t="shared" ref="B52:B83" si="8">($A$11*COS(RADIANS(A52)))/(1+$A$11^2*SIN(RADIANS(A52))^2)*$I$9</f>
        <v>0.92162443500732683</v>
      </c>
      <c r="C52" s="5">
        <f t="shared" ref="C52:C83" si="9">($A$11*SIN(RADIANS(A52))*(1+$A$11^2*(1+COS(RADIANS(A52))^2)))/(1+$A$11^2*SIN(RADIANS(A52))^2)^2*$I$9^2</f>
        <v>8.2466620918956508</v>
      </c>
      <c r="D52" s="5">
        <f t="shared" ref="D52:D83" si="10">($I$11*$D$6^2+$E$6)*C52</f>
        <v>6042.5354812842406</v>
      </c>
      <c r="E52" s="5">
        <f t="shared" ref="E52:E83" si="11">$I$13+$F$6</f>
        <v>390.78800000000001</v>
      </c>
      <c r="F52" s="5">
        <f t="shared" si="6"/>
        <v>6433.3234812842402</v>
      </c>
      <c r="G52" s="5">
        <f t="shared" ref="G52:G83" si="12">IF(F52&gt;0,(1.1*F52*B52)/($I$15*$I$17),(1.1*F52*B52*$I$17)/$I$15)</f>
        <v>56.042087880994067</v>
      </c>
    </row>
    <row r="53" spans="1:7" x14ac:dyDescent="0.35">
      <c r="A53" s="5">
        <f t="shared" si="7"/>
        <v>57</v>
      </c>
      <c r="B53" s="5">
        <f t="shared" si="8"/>
        <v>0.94903854156904521</v>
      </c>
      <c r="C53" s="5">
        <f t="shared" si="9"/>
        <v>8.2013872818887315</v>
      </c>
      <c r="D53" s="5">
        <f t="shared" si="10"/>
        <v>6009.3614961219209</v>
      </c>
      <c r="E53" s="5">
        <f t="shared" si="11"/>
        <v>390.78800000000001</v>
      </c>
      <c r="F53" s="5">
        <f t="shared" si="6"/>
        <v>6400.1494961219214</v>
      </c>
      <c r="G53" s="5">
        <f t="shared" si="12"/>
        <v>57.411501517186522</v>
      </c>
    </row>
    <row r="54" spans="1:7" x14ac:dyDescent="0.35">
      <c r="A54" s="5">
        <f t="shared" si="7"/>
        <v>56</v>
      </c>
      <c r="B54" s="5">
        <f t="shared" si="8"/>
        <v>0.97629753704760625</v>
      </c>
      <c r="C54" s="5">
        <f t="shared" si="9"/>
        <v>8.1535806002262774</v>
      </c>
      <c r="D54" s="5">
        <f t="shared" si="10"/>
        <v>5974.3323453007997</v>
      </c>
      <c r="E54" s="5">
        <f t="shared" si="11"/>
        <v>390.78800000000001</v>
      </c>
      <c r="F54" s="5">
        <f t="shared" si="6"/>
        <v>6365.1203453008002</v>
      </c>
      <c r="G54" s="5">
        <f t="shared" si="12"/>
        <v>58.737268979318273</v>
      </c>
    </row>
    <row r="55" spans="1:7" x14ac:dyDescent="0.35">
      <c r="A55" s="5">
        <f t="shared" si="7"/>
        <v>55</v>
      </c>
      <c r="B55" s="5">
        <f t="shared" si="8"/>
        <v>1.0033928332181417</v>
      </c>
      <c r="C55" s="5">
        <f t="shared" si="9"/>
        <v>8.1031527931666414</v>
      </c>
      <c r="D55" s="5">
        <f t="shared" si="10"/>
        <v>5937.3826303730275</v>
      </c>
      <c r="E55" s="5">
        <f t="shared" si="11"/>
        <v>390.78800000000001</v>
      </c>
      <c r="F55" s="5">
        <f t="shared" si="6"/>
        <v>6328.170630373028</v>
      </c>
      <c r="G55" s="5">
        <f t="shared" si="12"/>
        <v>60.01697642511931</v>
      </c>
    </row>
    <row r="56" spans="1:7" x14ac:dyDescent="0.35">
      <c r="A56" s="5">
        <f t="shared" si="7"/>
        <v>54</v>
      </c>
      <c r="B56" s="5">
        <f t="shared" si="8"/>
        <v>1.0303155438631475</v>
      </c>
      <c r="C56" s="5">
        <f t="shared" si="9"/>
        <v>8.0500143616176452</v>
      </c>
      <c r="D56" s="5">
        <f t="shared" si="10"/>
        <v>5898.4467731162895</v>
      </c>
      <c r="E56" s="5">
        <f t="shared" si="11"/>
        <v>390.78800000000001</v>
      </c>
      <c r="F56" s="5">
        <f t="shared" si="6"/>
        <v>6289.2347731162899</v>
      </c>
      <c r="G56" s="5">
        <f t="shared" si="12"/>
        <v>61.248152875688454</v>
      </c>
    </row>
    <row r="57" spans="1:7" x14ac:dyDescent="0.35">
      <c r="A57" s="5">
        <f t="shared" si="7"/>
        <v>53</v>
      </c>
      <c r="B57" s="5">
        <f t="shared" si="8"/>
        <v>1.0570564843887877</v>
      </c>
      <c r="C57" s="5">
        <f t="shared" si="9"/>
        <v>7.994075823614363</v>
      </c>
      <c r="D57" s="5">
        <f t="shared" si="10"/>
        <v>5857.4592078578344</v>
      </c>
      <c r="E57" s="5">
        <f t="shared" si="11"/>
        <v>390.78800000000001</v>
      </c>
      <c r="F57" s="5">
        <f t="shared" si="6"/>
        <v>6248.2472078578339</v>
      </c>
      <c r="G57" s="5">
        <f t="shared" si="12"/>
        <v>62.428275088468297</v>
      </c>
    </row>
    <row r="58" spans="1:7" x14ac:dyDescent="0.35">
      <c r="A58" s="5">
        <f t="shared" si="7"/>
        <v>52</v>
      </c>
      <c r="B58" s="5">
        <f t="shared" si="8"/>
        <v>1.0836061723359889</v>
      </c>
      <c r="C58" s="5">
        <f t="shared" si="9"/>
        <v>7.9352479886884648</v>
      </c>
      <c r="D58" s="5">
        <f t="shared" si="10"/>
        <v>5814.3545825117553</v>
      </c>
      <c r="E58" s="5">
        <f t="shared" si="11"/>
        <v>390.78800000000001</v>
      </c>
      <c r="F58" s="5">
        <f t="shared" si="6"/>
        <v>6205.1425825117549</v>
      </c>
      <c r="G58" s="5">
        <f t="shared" si="12"/>
        <v>63.554773062945159</v>
      </c>
    </row>
    <row r="59" spans="1:7" x14ac:dyDescent="0.35">
      <c r="A59" s="5">
        <f t="shared" si="7"/>
        <v>51</v>
      </c>
      <c r="B59" s="5">
        <f t="shared" si="8"/>
        <v>1.1099548288256262</v>
      </c>
      <c r="C59" s="5">
        <f t="shared" si="9"/>
        <v>7.8734422439075029</v>
      </c>
      <c r="D59" s="5">
        <f t="shared" si="10"/>
        <v>5769.0679681671254</v>
      </c>
      <c r="E59" s="5">
        <f t="shared" si="11"/>
        <v>390.78800000000001</v>
      </c>
      <c r="F59" s="5">
        <f t="shared" si="6"/>
        <v>6159.855968167125</v>
      </c>
      <c r="G59" s="5">
        <f t="shared" si="12"/>
        <v>64.625036191688181</v>
      </c>
    </row>
    <row r="60" spans="1:7" x14ac:dyDescent="0.35">
      <c r="A60" s="5">
        <f t="shared" si="7"/>
        <v>50</v>
      </c>
      <c r="B60" s="5">
        <f t="shared" si="8"/>
        <v>1.1360923809761996</v>
      </c>
      <c r="C60" s="5">
        <f t="shared" si="9"/>
        <v>7.8085708512721625</v>
      </c>
      <c r="D60" s="5">
        <f t="shared" si="10"/>
        <v>5721.5350769983952</v>
      </c>
      <c r="E60" s="5">
        <f t="shared" si="11"/>
        <v>390.78800000000001</v>
      </c>
      <c r="F60" s="5">
        <f t="shared" si="6"/>
        <v>6112.3230769983948</v>
      </c>
      <c r="G60" s="5">
        <f t="shared" si="12"/>
        <v>65.636420066120237</v>
      </c>
    </row>
    <row r="61" spans="1:7" x14ac:dyDescent="0.35">
      <c r="A61" s="5">
        <f t="shared" si="7"/>
        <v>49</v>
      </c>
      <c r="B61" s="5">
        <f t="shared" si="8"/>
        <v>1.1620084653312148</v>
      </c>
      <c r="C61" s="5">
        <f t="shared" si="9"/>
        <v>7.7405472560636248</v>
      </c>
      <c r="D61" s="5">
        <f t="shared" si="10"/>
        <v>5671.69248819922</v>
      </c>
      <c r="E61" s="5">
        <f t="shared" si="11"/>
        <v>390.78800000000001</v>
      </c>
      <c r="F61" s="5">
        <f t="shared" si="6"/>
        <v>6062.4804881992204</v>
      </c>
      <c r="G61" s="5">
        <f t="shared" si="12"/>
        <v>66.586253942785007</v>
      </c>
    </row>
    <row r="62" spans="1:7" x14ac:dyDescent="0.35">
      <c r="A62" s="5">
        <f t="shared" si="7"/>
        <v>48</v>
      </c>
      <c r="B62" s="5">
        <f t="shared" si="8"/>
        <v>1.1876924323319458</v>
      </c>
      <c r="C62" s="5">
        <f t="shared" si="9"/>
        <v>7.6692864056316017</v>
      </c>
      <c r="D62" s="5">
        <f t="shared" si="10"/>
        <v>5619.4778815664158</v>
      </c>
      <c r="E62" s="5">
        <f t="shared" si="11"/>
        <v>390.78800000000001</v>
      </c>
      <c r="F62" s="5">
        <f t="shared" si="6"/>
        <v>6010.2658815664163</v>
      </c>
      <c r="G62" s="5">
        <f t="shared" si="12"/>
        <v>67.471848871828385</v>
      </c>
    </row>
    <row r="63" spans="1:7" x14ac:dyDescent="0.35">
      <c r="A63" s="5">
        <f t="shared" si="7"/>
        <v>47</v>
      </c>
      <c r="B63" s="5">
        <f t="shared" si="8"/>
        <v>1.2131333518693819</v>
      </c>
      <c r="C63" s="5">
        <f t="shared" si="9"/>
        <v>7.5947050780074434</v>
      </c>
      <c r="D63" s="5">
        <f t="shared" si="10"/>
        <v>5564.8302782830042</v>
      </c>
      <c r="E63" s="5">
        <f t="shared" si="11"/>
        <v>390.78800000000001</v>
      </c>
      <c r="F63" s="5">
        <f t="shared" si="6"/>
        <v>5955.6182782830037</v>
      </c>
      <c r="G63" s="5">
        <f t="shared" si="12"/>
        <v>68.290506484957731</v>
      </c>
    </row>
    <row r="64" spans="1:7" x14ac:dyDescent="0.35">
      <c r="A64" s="5">
        <f t="shared" si="7"/>
        <v>46</v>
      </c>
      <c r="B64" s="5">
        <f t="shared" si="8"/>
        <v>1.2383200199469391</v>
      </c>
      <c r="C64" s="5">
        <f t="shared" si="9"/>
        <v>7.5167222196157857</v>
      </c>
      <c r="D64" s="5">
        <f t="shared" si="10"/>
        <v>5507.6902883679768</v>
      </c>
      <c r="E64" s="5">
        <f t="shared" si="11"/>
        <v>390.78800000000001</v>
      </c>
      <c r="F64" s="5">
        <f t="shared" si="6"/>
        <v>5898.4782883679763</v>
      </c>
      <c r="G64" s="5">
        <f t="shared" si="12"/>
        <v>69.039528435279038</v>
      </c>
    </row>
    <row r="65" spans="1:22" x14ac:dyDescent="0.35">
      <c r="A65" s="5">
        <f t="shared" si="7"/>
        <v>45</v>
      </c>
      <c r="B65" s="5">
        <f t="shared" si="8"/>
        <v>1.2632409664828836</v>
      </c>
      <c r="C65" s="5">
        <f t="shared" si="9"/>
        <v>7.4352592912438116</v>
      </c>
      <c r="D65" s="5">
        <f t="shared" si="10"/>
        <v>5448.0003641766216</v>
      </c>
      <c r="E65" s="5">
        <f t="shared" si="11"/>
        <v>390.78800000000001</v>
      </c>
      <c r="F65" s="5">
        <f t="shared" si="6"/>
        <v>5838.7883641766221</v>
      </c>
      <c r="G65" s="5">
        <f t="shared" si="12"/>
        <v>69.716226476158511</v>
      </c>
    </row>
    <row r="66" spans="1:22" x14ac:dyDescent="0.35">
      <c r="A66" s="5">
        <f t="shared" si="7"/>
        <v>44</v>
      </c>
      <c r="B66" s="5">
        <f t="shared" si="8"/>
        <v>1.2878844642784393</v>
      </c>
      <c r="C66" s="5">
        <f t="shared" si="9"/>
        <v>7.3502406213097231</v>
      </c>
      <c r="D66" s="5">
        <f t="shared" si="10"/>
        <v>5385.7050592491669</v>
      </c>
      <c r="E66" s="5">
        <f t="shared" si="11"/>
        <v>390.78800000000001</v>
      </c>
      <c r="F66" s="5">
        <f t="shared" si="6"/>
        <v>5776.4930592491673</v>
      </c>
      <c r="G66" s="5">
        <f t="shared" si="12"/>
        <v>70.317933160629437</v>
      </c>
      <c r="I66" s="12" t="s">
        <v>27</v>
      </c>
      <c r="J66" s="12"/>
      <c r="K66" s="12"/>
      <c r="L66" s="12"/>
      <c r="M66" s="12"/>
      <c r="N66" s="12"/>
      <c r="O66" s="12"/>
      <c r="P66" s="12"/>
      <c r="Q66" s="12"/>
      <c r="R66" s="12"/>
      <c r="S66" s="10"/>
      <c r="T66" s="10"/>
      <c r="U66" s="10"/>
      <c r="V66" s="10"/>
    </row>
    <row r="67" spans="1:22" x14ac:dyDescent="0.35">
      <c r="A67" s="5">
        <f t="shared" si="7"/>
        <v>43</v>
      </c>
      <c r="B67" s="5">
        <f t="shared" si="8"/>
        <v>1.3122385391741376</v>
      </c>
      <c r="C67" s="5">
        <f t="shared" si="9"/>
        <v>7.2615937653522211</v>
      </c>
      <c r="D67" s="5">
        <f t="shared" si="10"/>
        <v>5320.7512917177064</v>
      </c>
      <c r="E67" s="5">
        <f t="shared" si="11"/>
        <v>390.78800000000001</v>
      </c>
      <c r="F67" s="5">
        <f t="shared" si="6"/>
        <v>5711.5392917177069</v>
      </c>
      <c r="G67" s="5">
        <f t="shared" si="12"/>
        <v>70.842013136891296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x14ac:dyDescent="0.35">
      <c r="A68" s="5">
        <f t="shared" si="7"/>
        <v>42</v>
      </c>
      <c r="B68" s="5">
        <f t="shared" si="8"/>
        <v>1.3362909814131891</v>
      </c>
      <c r="C68" s="5">
        <f t="shared" si="9"/>
        <v>7.1692498705421315</v>
      </c>
      <c r="D68" s="5">
        <f t="shared" si="10"/>
        <v>5253.0886113929837</v>
      </c>
      <c r="E68" s="5">
        <f t="shared" si="11"/>
        <v>390.78800000000001</v>
      </c>
      <c r="F68" s="5">
        <f t="shared" si="6"/>
        <v>5643.8766113929832</v>
      </c>
      <c r="G68" s="5">
        <f t="shared" si="12"/>
        <v>71.285875009167981</v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x14ac:dyDescent="0.35">
      <c r="A69" s="5">
        <f t="shared" si="7"/>
        <v>41</v>
      </c>
      <c r="B69" s="5">
        <f t="shared" si="8"/>
        <v>1.3600293582264442</v>
      </c>
      <c r="C69" s="5">
        <f t="shared" si="9"/>
        <v>7.073144043896197</v>
      </c>
      <c r="D69" s="5">
        <f t="shared" si="10"/>
        <v>5182.6694695638407</v>
      </c>
      <c r="E69" s="5">
        <f t="shared" si="11"/>
        <v>390.78800000000001</v>
      </c>
      <c r="F69" s="5">
        <f t="shared" si="6"/>
        <v>5573.4574695638403</v>
      </c>
      <c r="G69" s="5">
        <f t="shared" si="12"/>
        <v>71.646983726638851</v>
      </c>
    </row>
    <row r="70" spans="1:22" x14ac:dyDescent="0.35">
      <c r="A70" s="5">
        <f t="shared" si="7"/>
        <v>40</v>
      </c>
      <c r="B70" s="5">
        <f t="shared" si="8"/>
        <v>1.383441027648922</v>
      </c>
      <c r="C70" s="5">
        <f t="shared" si="9"/>
        <v>6.9732157227532454</v>
      </c>
      <c r="D70" s="5">
        <f t="shared" si="10"/>
        <v>5109.4494904543717</v>
      </c>
      <c r="E70" s="5">
        <f t="shared" si="11"/>
        <v>390.78800000000001</v>
      </c>
      <c r="F70" s="5">
        <f t="shared" si="6"/>
        <v>5500.2374904543722</v>
      </c>
      <c r="G70" s="5">
        <f t="shared" si="12"/>
        <v>71.922873456389922</v>
      </c>
    </row>
    <row r="71" spans="1:22" x14ac:dyDescent="0.35">
      <c r="A71" s="5">
        <f t="shared" si="7"/>
        <v>39</v>
      </c>
      <c r="B71" s="5">
        <f t="shared" si="8"/>
        <v>1.4065131535728848</v>
      </c>
      <c r="C71" s="5">
        <f t="shared" si="9"/>
        <v>6.8694090459552752</v>
      </c>
      <c r="D71" s="5">
        <f t="shared" si="10"/>
        <v>5033.3877431975789</v>
      </c>
      <c r="E71" s="5">
        <f t="shared" si="11"/>
        <v>390.78800000000001</v>
      </c>
      <c r="F71" s="5">
        <f t="shared" si="6"/>
        <v>5424.1757431975784</v>
      </c>
      <c r="G71" s="5">
        <f t="shared" si="12"/>
        <v>72.111160889403862</v>
      </c>
    </row>
    <row r="72" spans="1:22" x14ac:dyDescent="0.35">
      <c r="A72" s="5">
        <f t="shared" si="7"/>
        <v>38</v>
      </c>
      <c r="B72" s="5">
        <f t="shared" si="8"/>
        <v>1.4292327220370462</v>
      </c>
      <c r="C72" s="5">
        <f t="shared" si="9"/>
        <v>6.7616732240620552</v>
      </c>
      <c r="D72" s="5">
        <f t="shared" si="10"/>
        <v>4954.4470131008693</v>
      </c>
      <c r="E72" s="5">
        <f t="shared" si="11"/>
        <v>390.78800000000001</v>
      </c>
      <c r="F72" s="5">
        <f t="shared" si="6"/>
        <v>5345.2350131008698</v>
      </c>
      <c r="G72" s="5">
        <f t="shared" si="12"/>
        <v>72.209558921587472</v>
      </c>
    </row>
    <row r="73" spans="1:22" x14ac:dyDescent="0.35">
      <c r="A73" s="5">
        <f t="shared" si="7"/>
        <v>37</v>
      </c>
      <c r="B73" s="5">
        <f t="shared" si="8"/>
        <v>1.4515865587457686</v>
      </c>
      <c r="C73" s="5">
        <f t="shared" si="9"/>
        <v>6.6499629068189927</v>
      </c>
      <c r="D73" s="5">
        <f t="shared" si="10"/>
        <v>4872.5940708989465</v>
      </c>
      <c r="E73" s="5">
        <f t="shared" si="11"/>
        <v>390.78800000000001</v>
      </c>
      <c r="F73" s="5">
        <f t="shared" si="6"/>
        <v>5263.382070898946</v>
      </c>
      <c r="G73" s="5">
        <f t="shared" si="12"/>
        <v>72.21589064479987</v>
      </c>
    </row>
    <row r="74" spans="1:22" x14ac:dyDescent="0.35">
      <c r="A74" s="5">
        <f t="shared" si="7"/>
        <v>36</v>
      </c>
      <c r="B74" s="5">
        <f t="shared" si="8"/>
        <v>1.4735613478059622</v>
      </c>
      <c r="C74" s="5">
        <f t="shared" si="9"/>
        <v>6.5342385459956658</v>
      </c>
      <c r="D74" s="5">
        <f t="shared" si="10"/>
        <v>4787.7999386146739</v>
      </c>
      <c r="E74" s="5">
        <f t="shared" si="11"/>
        <v>390.78800000000001</v>
      </c>
      <c r="F74" s="5">
        <f t="shared" si="6"/>
        <v>5178.5879386146735</v>
      </c>
      <c r="G74" s="5">
        <f t="shared" si="12"/>
        <v>72.128103575869929</v>
      </c>
    </row>
    <row r="75" spans="1:22" x14ac:dyDescent="0.35">
      <c r="A75" s="5">
        <f t="shared" si="7"/>
        <v>35</v>
      </c>
      <c r="B75" s="5">
        <f t="shared" si="8"/>
        <v>1.495143651663009</v>
      </c>
      <c r="C75" s="5">
        <f t="shared" si="9"/>
        <v>6.4144667516183311</v>
      </c>
      <c r="D75" s="5">
        <f t="shared" si="10"/>
        <v>4700.0401505795417</v>
      </c>
      <c r="E75" s="5">
        <f t="shared" si="11"/>
        <v>390.78800000000001</v>
      </c>
      <c r="F75" s="5">
        <f t="shared" si="6"/>
        <v>5090.8281505795421</v>
      </c>
      <c r="G75" s="5">
        <f t="shared" si="12"/>
        <v>71.944284044774975</v>
      </c>
    </row>
    <row r="76" spans="1:22" x14ac:dyDescent="0.35">
      <c r="A76" s="5">
        <f t="shared" si="7"/>
        <v>34</v>
      </c>
      <c r="B76" s="5">
        <f t="shared" si="8"/>
        <v>1.5163199322102581</v>
      </c>
      <c r="C76" s="5">
        <f t="shared" si="9"/>
        <v>6.2906206395352164</v>
      </c>
      <c r="D76" s="5">
        <f t="shared" si="10"/>
        <v>4609.2950081034414</v>
      </c>
      <c r="E76" s="5">
        <f t="shared" si="11"/>
        <v>390.78800000000001</v>
      </c>
      <c r="F76" s="5">
        <f t="shared" si="6"/>
        <v>5000.0830081034419</v>
      </c>
      <c r="G76" s="5">
        <f t="shared" si="12"/>
        <v>71.662671656582006</v>
      </c>
    </row>
    <row r="77" spans="1:22" x14ac:dyDescent="0.35">
      <c r="A77" s="5">
        <f t="shared" si="7"/>
        <v>33</v>
      </c>
      <c r="B77" s="5">
        <f t="shared" si="8"/>
        <v>1.537076573039676</v>
      </c>
      <c r="C77" s="5">
        <f t="shared" si="9"/>
        <v>6.1626801681801764</v>
      </c>
      <c r="D77" s="5">
        <f t="shared" si="10"/>
        <v>4515.5498262298197</v>
      </c>
      <c r="E77" s="5">
        <f t="shared" si="11"/>
        <v>390.78800000000001</v>
      </c>
      <c r="F77" s="5">
        <f t="shared" si="6"/>
        <v>4906.3378262298193</v>
      </c>
      <c r="G77" s="5">
        <f t="shared" si="12"/>
        <v>71.281673735532991</v>
      </c>
    </row>
    <row r="78" spans="1:22" x14ac:dyDescent="0.35">
      <c r="A78" s="5">
        <f t="shared" si="7"/>
        <v>32</v>
      </c>
      <c r="B78" s="5">
        <f t="shared" si="8"/>
        <v>1.5573999027939958</v>
      </c>
      <c r="C78" s="5">
        <f t="shared" si="9"/>
        <v>6.0306324623401384</v>
      </c>
      <c r="D78" s="5">
        <f t="shared" si="10"/>
        <v>4418.7951709681784</v>
      </c>
      <c r="E78" s="5">
        <f t="shared" si="11"/>
        <v>390.78800000000001</v>
      </c>
      <c r="F78" s="5">
        <f t="shared" si="6"/>
        <v>4809.5831709681788</v>
      </c>
      <c r="G78" s="5">
        <f t="shared" si="12"/>
        <v>70.799879653890272</v>
      </c>
    </row>
    <row r="79" spans="1:22" x14ac:dyDescent="0.35">
      <c r="A79" s="5">
        <f t="shared" si="7"/>
        <v>31</v>
      </c>
      <c r="B79" s="5">
        <f t="shared" si="8"/>
        <v>1.5772762195733254</v>
      </c>
      <c r="C79" s="5">
        <f t="shared" si="9"/>
        <v>5.8944721216858218</v>
      </c>
      <c r="D79" s="5">
        <f t="shared" si="10"/>
        <v>4319.0270853622442</v>
      </c>
      <c r="E79" s="5">
        <f t="shared" si="11"/>
        <v>390.78800000000001</v>
      </c>
      <c r="F79" s="5">
        <f t="shared" si="6"/>
        <v>4709.8150853622446</v>
      </c>
      <c r="G79" s="5">
        <f t="shared" si="12"/>
        <v>70.216074942952559</v>
      </c>
    </row>
    <row r="80" spans="1:22" x14ac:dyDescent="0.35">
      <c r="A80" s="5">
        <f t="shared" si="7"/>
        <v>30</v>
      </c>
      <c r="B80" s="5">
        <f t="shared" si="8"/>
        <v>1.5966918163416475</v>
      </c>
      <c r="C80" s="5">
        <f t="shared" si="9"/>
        <v>5.7542015117953627</v>
      </c>
      <c r="D80" s="5">
        <f t="shared" si="10"/>
        <v>4216.2473027302576</v>
      </c>
      <c r="E80" s="5">
        <f t="shared" si="11"/>
        <v>390.78800000000001</v>
      </c>
      <c r="F80" s="5">
        <f t="shared" si="6"/>
        <v>4607.0353027302572</v>
      </c>
      <c r="G80" s="5">
        <f t="shared" si="12"/>
        <v>69.529255079116894</v>
      </c>
    </row>
    <row r="81" spans="1:7" x14ac:dyDescent="0.35">
      <c r="A81" s="5">
        <f t="shared" si="7"/>
        <v>29</v>
      </c>
      <c r="B81" s="5">
        <f t="shared" si="8"/>
        <v>1.6156330072710459</v>
      </c>
      <c r="C81" s="5">
        <f t="shared" si="9"/>
        <v>5.6098310353879715</v>
      </c>
      <c r="D81" s="5">
        <f t="shared" si="10"/>
        <v>4110.4634454046518</v>
      </c>
      <c r="E81" s="5">
        <f t="shared" si="11"/>
        <v>390.78800000000001</v>
      </c>
      <c r="F81" s="5">
        <f t="shared" si="6"/>
        <v>4501.2514454046523</v>
      </c>
      <c r="G81" s="5">
        <f t="shared" si="12"/>
        <v>68.738638834102588</v>
      </c>
    </row>
    <row r="82" spans="1:7" x14ac:dyDescent="0.35">
      <c r="A82" s="5">
        <f t="shared" si="7"/>
        <v>28</v>
      </c>
      <c r="B82" s="5">
        <f t="shared" si="8"/>
        <v>1.6340861549539005</v>
      </c>
      <c r="C82" s="5">
        <f t="shared" si="9"/>
        <v>5.461379381490933</v>
      </c>
      <c r="D82" s="5">
        <f t="shared" si="10"/>
        <v>4001.6892073029439</v>
      </c>
      <c r="E82" s="5">
        <f t="shared" si="11"/>
        <v>390.78800000000001</v>
      </c>
      <c r="F82" s="5">
        <f t="shared" si="6"/>
        <v>4392.4772073029435</v>
      </c>
      <c r="G82" s="5">
        <f t="shared" si="12"/>
        <v>67.843681075575532</v>
      </c>
    </row>
    <row r="83" spans="1:7" x14ac:dyDescent="0.35">
      <c r="A83" s="5">
        <f t="shared" si="7"/>
        <v>27</v>
      </c>
      <c r="B83" s="5">
        <f t="shared" si="8"/>
        <v>1.6520376984057248</v>
      </c>
      <c r="C83" s="5">
        <f t="shared" si="9"/>
        <v>5.3088737502892673</v>
      </c>
      <c r="D83" s="5">
        <f t="shared" si="10"/>
        <v>3889.9445186807034</v>
      </c>
      <c r="E83" s="5">
        <f t="shared" si="11"/>
        <v>390.78800000000001</v>
      </c>
      <c r="F83" s="5">
        <f t="shared" si="6"/>
        <v>4280.7325186807029</v>
      </c>
      <c r="G83" s="5">
        <f t="shared" si="12"/>
        <v>66.844084902516556</v>
      </c>
    </row>
    <row r="84" spans="1:7" x14ac:dyDescent="0.35">
      <c r="A84" s="5">
        <f t="shared" si="7"/>
        <v>26</v>
      </c>
      <c r="B84" s="5">
        <f t="shared" ref="B84:B115" si="13">($A$11*COS(RADIANS(A84)))/(1+$A$11^2*SIN(RADIANS(A84))^2)*$I$9</f>
        <v>1.6694741817739098</v>
      </c>
      <c r="C84" s="5">
        <f t="shared" ref="C84:C115" si="14">($A$11*SIN(RADIANS(A84))*(1+$A$11^2*(1+COS(RADIANS(A84))^2)))/(1+$A$11^2*SIN(RADIANS(A84))^2)^2*$I$9^2</f>
        <v>5.1523500514543548</v>
      </c>
      <c r="D84" s="5">
        <f t="shared" ref="D84:D115" si="15">($I$11*$D$6^2+$E$6)*C84</f>
        <v>3775.2556914518923</v>
      </c>
      <c r="E84" s="5">
        <f t="shared" ref="E84:E115" si="16">$I$13+$F$6</f>
        <v>390.78800000000001</v>
      </c>
      <c r="F84" s="5">
        <f t="shared" si="6"/>
        <v>4166.0436914518923</v>
      </c>
      <c r="G84" s="5">
        <f t="shared" ref="G84:G115" si="17">IF(F84&gt;0,(1.1*F84*B84)/($I$15*$I$17),(1.1*F84*B84*$I$17)/$I$15)</f>
        <v>65.739812998856266</v>
      </c>
    </row>
    <row r="85" spans="1:7" x14ac:dyDescent="0.35">
      <c r="A85" s="5">
        <f t="shared" si="7"/>
        <v>25</v>
      </c>
      <c r="B85" s="5">
        <f t="shared" si="13"/>
        <v>1.6863822836603795</v>
      </c>
      <c r="C85" s="5">
        <f t="shared" si="14"/>
        <v>4.9918530738163334</v>
      </c>
      <c r="D85" s="5">
        <f t="shared" si="15"/>
        <v>3657.6555435120731</v>
      </c>
      <c r="E85" s="5">
        <f t="shared" si="16"/>
        <v>390.78800000000001</v>
      </c>
      <c r="F85" s="5">
        <f t="shared" ref="F85:F148" si="18">D85+E85</f>
        <v>4048.4435435120731</v>
      </c>
      <c r="G85" s="5">
        <f t="shared" si="17"/>
        <v>64.531098089238526</v>
      </c>
    </row>
    <row r="86" spans="1:7" x14ac:dyDescent="0.35">
      <c r="A86" s="5">
        <f t="shared" ref="A86:A139" si="19">A85-1</f>
        <v>24</v>
      </c>
      <c r="B86" s="5">
        <f t="shared" si="13"/>
        <v>1.70274884695921</v>
      </c>
      <c r="C86" s="5">
        <f t="shared" si="14"/>
        <v>4.8274366243361859</v>
      </c>
      <c r="D86" s="5">
        <f t="shared" si="15"/>
        <v>3537.1835005667322</v>
      </c>
      <c r="E86" s="5">
        <f t="shared" si="16"/>
        <v>390.78800000000001</v>
      </c>
      <c r="F86" s="5">
        <f t="shared" si="18"/>
        <v>3927.9715005667322</v>
      </c>
      <c r="G86" s="5">
        <f t="shared" si="17"/>
        <v>63.218452382350172</v>
      </c>
    </row>
    <row r="87" spans="1:7" x14ac:dyDescent="0.35">
      <c r="A87" s="5">
        <f t="shared" si="19"/>
        <v>23</v>
      </c>
      <c r="B87" s="5">
        <f t="shared" si="13"/>
        <v>1.7185609091036225</v>
      </c>
      <c r="C87" s="5">
        <f t="shared" si="14"/>
        <v>4.6591636344468528</v>
      </c>
      <c r="D87" s="5">
        <f t="shared" si="15"/>
        <v>3413.8856740500705</v>
      </c>
      <c r="E87" s="5">
        <f t="shared" si="16"/>
        <v>390.78800000000001</v>
      </c>
      <c r="F87" s="5">
        <f t="shared" si="18"/>
        <v>3804.6736740500705</v>
      </c>
      <c r="G87" s="5">
        <f t="shared" si="17"/>
        <v>61.802675890118955</v>
      </c>
    </row>
    <row r="88" spans="1:7" x14ac:dyDescent="0.35">
      <c r="A88" s="5">
        <f t="shared" si="19"/>
        <v>22</v>
      </c>
      <c r="B88" s="5">
        <f t="shared" si="13"/>
        <v>1.7338057326105458</v>
      </c>
      <c r="C88" s="5">
        <f t="shared" si="14"/>
        <v>4.4871062319691166</v>
      </c>
      <c r="D88" s="5">
        <f t="shared" si="15"/>
        <v>3287.8149138195713</v>
      </c>
      <c r="E88" s="5">
        <f t="shared" si="16"/>
        <v>390.78800000000001</v>
      </c>
      <c r="F88" s="5">
        <f t="shared" si="18"/>
        <v>3678.6029138195713</v>
      </c>
      <c r="G88" s="5">
        <f t="shared" si="17"/>
        <v>60.284863515289587</v>
      </c>
    </row>
    <row r="89" spans="1:7" x14ac:dyDescent="0.35">
      <c r="A89" s="5">
        <f t="shared" si="19"/>
        <v>21</v>
      </c>
      <c r="B89" s="5">
        <f t="shared" si="13"/>
        <v>1.7484708358052334</v>
      </c>
      <c r="C89" s="5">
        <f t="shared" si="14"/>
        <v>4.3113457769669719</v>
      </c>
      <c r="D89" s="5">
        <f t="shared" si="15"/>
        <v>3159.0308344281248</v>
      </c>
      <c r="E89" s="5">
        <f t="shared" si="16"/>
        <v>390.78800000000001</v>
      </c>
      <c r="F89" s="5">
        <f t="shared" si="18"/>
        <v>3549.8188344281248</v>
      </c>
      <c r="G89" s="5">
        <f t="shared" si="17"/>
        <v>58.666410805460892</v>
      </c>
    </row>
    <row r="90" spans="1:7" x14ac:dyDescent="0.35">
      <c r="A90" s="5">
        <f t="shared" si="19"/>
        <v>20</v>
      </c>
      <c r="B90" s="5">
        <f t="shared" si="13"/>
        <v>1.7625440236032439</v>
      </c>
      <c r="C90" s="5">
        <f t="shared" si="14"/>
        <v>4.1319728600879859</v>
      </c>
      <c r="D90" s="5">
        <f t="shared" si="15"/>
        <v>3027.5998139079697</v>
      </c>
      <c r="E90" s="5">
        <f t="shared" si="16"/>
        <v>390.78800000000001</v>
      </c>
      <c r="F90" s="5">
        <f t="shared" si="18"/>
        <v>3418.3878139079698</v>
      </c>
      <c r="G90" s="5">
        <f t="shared" si="17"/>
        <v>56.949018278612485</v>
      </c>
    </row>
    <row r="91" spans="1:7" x14ac:dyDescent="0.35">
      <c r="A91" s="5">
        <f t="shared" si="19"/>
        <v>19</v>
      </c>
      <c r="B91" s="5">
        <f t="shared" si="13"/>
        <v>1.7760134182226002</v>
      </c>
      <c r="C91" s="5">
        <f t="shared" si="14"/>
        <v>3.949087262136604</v>
      </c>
      <c r="D91" s="5">
        <f t="shared" si="15"/>
        <v>2893.5949641490433</v>
      </c>
      <c r="E91" s="5">
        <f t="shared" si="16"/>
        <v>390.78800000000001</v>
      </c>
      <c r="F91" s="5">
        <f t="shared" si="18"/>
        <v>3284.3829641490433</v>
      </c>
      <c r="G91" s="5">
        <f t="shared" si="17"/>
        <v>55.134694233464444</v>
      </c>
    </row>
    <row r="92" spans="1:7" x14ac:dyDescent="0.35">
      <c r="A92" s="5">
        <f t="shared" si="19"/>
        <v>18</v>
      </c>
      <c r="B92" s="5">
        <f t="shared" si="13"/>
        <v>1.7888674896951147</v>
      </c>
      <c r="C92" s="5">
        <f t="shared" si="14"/>
        <v>3.7627978738504591</v>
      </c>
      <c r="D92" s="5">
        <f t="shared" si="15"/>
        <v>2757.0960721170777</v>
      </c>
      <c r="E92" s="5">
        <f t="shared" si="16"/>
        <v>390.78800000000001</v>
      </c>
      <c r="F92" s="5">
        <f t="shared" si="18"/>
        <v>3147.8840721170777</v>
      </c>
      <c r="G92" s="5">
        <f t="shared" si="17"/>
        <v>53.225755967652063</v>
      </c>
    </row>
    <row r="93" spans="1:7" x14ac:dyDescent="0.35">
      <c r="A93" s="5">
        <f t="shared" si="19"/>
        <v>17</v>
      </c>
      <c r="B93" s="5">
        <f t="shared" si="13"/>
        <v>1.8010950860428501</v>
      </c>
      <c r="C93" s="5">
        <f t="shared" si="14"/>
        <v>3.5732225750909956</v>
      </c>
      <c r="D93" s="5">
        <f t="shared" si="15"/>
        <v>2618.1895113335499</v>
      </c>
      <c r="E93" s="5">
        <f t="shared" si="16"/>
        <v>390.78800000000001</v>
      </c>
      <c r="F93" s="5">
        <f t="shared" si="18"/>
        <v>3008.97751133355</v>
      </c>
      <c r="G93" s="5">
        <f t="shared" si="17"/>
        <v>51.224829337617741</v>
      </c>
    </row>
    <row r="94" spans="1:7" x14ac:dyDescent="0.35">
      <c r="A94" s="5">
        <f t="shared" si="19"/>
        <v>16</v>
      </c>
      <c r="B94" s="5">
        <f t="shared" si="13"/>
        <v>1.8126854629834535</v>
      </c>
      <c r="C94" s="5">
        <f t="shared" si="14"/>
        <v>3.3804880729173976</v>
      </c>
      <c r="D94" s="5">
        <f t="shared" si="15"/>
        <v>2476.9681232284001</v>
      </c>
      <c r="E94" s="5">
        <f t="shared" si="16"/>
        <v>390.78800000000001</v>
      </c>
      <c r="F94" s="5">
        <f t="shared" si="18"/>
        <v>2867.7561232284002</v>
      </c>
      <c r="G94" s="5">
        <f t="shared" si="17"/>
        <v>49.134846606232294</v>
      </c>
    </row>
    <row r="95" spans="1:7" x14ac:dyDescent="0.35">
      <c r="A95" s="5">
        <f t="shared" si="19"/>
        <v>15</v>
      </c>
      <c r="B95" s="5">
        <f t="shared" si="13"/>
        <v>1.8236283130268225</v>
      </c>
      <c r="C95" s="5">
        <f t="shared" si="14"/>
        <v>3.1847296982858477</v>
      </c>
      <c r="D95" s="5">
        <f t="shared" si="15"/>
        <v>2333.5310681764977</v>
      </c>
      <c r="E95" s="5">
        <f t="shared" si="16"/>
        <v>390.78800000000001</v>
      </c>
      <c r="F95" s="5">
        <f t="shared" si="18"/>
        <v>2724.3190681764977</v>
      </c>
      <c r="G95" s="5">
        <f t="shared" si="17"/>
        <v>46.959042537371651</v>
      </c>
    </row>
    <row r="96" spans="1:7" x14ac:dyDescent="0.35">
      <c r="A96" s="5">
        <f t="shared" si="19"/>
        <v>14</v>
      </c>
      <c r="B96" s="5">
        <f t="shared" si="13"/>
        <v>1.8339137938251373</v>
      </c>
      <c r="C96" s="5">
        <f t="shared" si="14"/>
        <v>2.9860911614010996</v>
      </c>
      <c r="D96" s="5">
        <f t="shared" si="15"/>
        <v>2187.9836462376206</v>
      </c>
      <c r="E96" s="5">
        <f t="shared" si="16"/>
        <v>390.78800000000001</v>
      </c>
      <c r="F96" s="5">
        <f t="shared" si="18"/>
        <v>2578.7716462376206</v>
      </c>
      <c r="G96" s="5">
        <f t="shared" si="17"/>
        <v>44.700948710853368</v>
      </c>
    </row>
    <row r="97" spans="1:7" x14ac:dyDescent="0.35">
      <c r="A97" s="5">
        <f t="shared" si="19"/>
        <v>13</v>
      </c>
      <c r="B97" s="5">
        <f t="shared" si="13"/>
        <v>1.8435325556388886</v>
      </c>
      <c r="C97" s="5">
        <f t="shared" si="14"/>
        <v>2.7847242660425859</v>
      </c>
      <c r="D97" s="5">
        <f t="shared" si="15"/>
        <v>2040.4370878360539</v>
      </c>
      <c r="E97" s="5">
        <f t="shared" si="16"/>
        <v>390.78800000000001</v>
      </c>
      <c r="F97" s="5">
        <f t="shared" si="18"/>
        <v>2431.2250878360537</v>
      </c>
      <c r="G97" s="5">
        <f t="shared" si="17"/>
        <v>42.364386046151779</v>
      </c>
    </row>
    <row r="98" spans="1:7" x14ac:dyDescent="0.35">
      <c r="A98" s="5">
        <f t="shared" si="19"/>
        <v>12</v>
      </c>
      <c r="B98" s="5">
        <f t="shared" si="13"/>
        <v>1.8524757677831116</v>
      </c>
      <c r="C98" s="5">
        <f t="shared" si="14"/>
        <v>2.5807885834892446</v>
      </c>
      <c r="D98" s="5">
        <f t="shared" si="15"/>
        <v>1891.0083148371568</v>
      </c>
      <c r="E98" s="5">
        <f t="shared" si="16"/>
        <v>390.78800000000001</v>
      </c>
      <c r="F98" s="5">
        <f t="shared" si="18"/>
        <v>2281.7963148371568</v>
      </c>
      <c r="G98" s="5">
        <f t="shared" si="17"/>
        <v>39.953455538987917</v>
      </c>
    </row>
    <row r="99" spans="1:7" x14ac:dyDescent="0.35">
      <c r="A99" s="5">
        <f t="shared" si="19"/>
        <v>11</v>
      </c>
      <c r="B99" s="5">
        <f t="shared" si="13"/>
        <v>1.8607351439206157</v>
      </c>
      <c r="C99" s="5">
        <f t="shared" si="14"/>
        <v>2.374451086973111</v>
      </c>
      <c r="D99" s="5">
        <f t="shared" si="15"/>
        <v>1739.8196727023728</v>
      </c>
      <c r="E99" s="5">
        <f t="shared" si="16"/>
        <v>390.78800000000001</v>
      </c>
      <c r="F99" s="5">
        <f t="shared" si="18"/>
        <v>2130.6076727023728</v>
      </c>
      <c r="G99" s="5">
        <f t="shared" si="17"/>
        <v>37.472527231052602</v>
      </c>
    </row>
    <row r="100" spans="1:7" x14ac:dyDescent="0.35">
      <c r="A100" s="5">
        <f t="shared" si="19"/>
        <v>10</v>
      </c>
      <c r="B100" s="5">
        <f t="shared" si="13"/>
        <v>1.8683029660726134</v>
      </c>
      <c r="C100" s="5">
        <f t="shared" si="14"/>
        <v>2.1658857478983076</v>
      </c>
      <c r="D100" s="5">
        <f t="shared" si="15"/>
        <v>1586.9986346287874</v>
      </c>
      <c r="E100" s="5">
        <f t="shared" si="16"/>
        <v>390.78800000000001</v>
      </c>
      <c r="F100" s="5">
        <f t="shared" si="18"/>
        <v>1977.7866346287874</v>
      </c>
      <c r="G100" s="5">
        <f t="shared" si="17"/>
        <v>34.926227449575194</v>
      </c>
    </row>
    <row r="101" spans="1:7" x14ac:dyDescent="0.35">
      <c r="A101" s="5">
        <f t="shared" si="19"/>
        <v>9</v>
      </c>
      <c r="B101" s="5">
        <f t="shared" si="13"/>
        <v>1.87517210722179</v>
      </c>
      <c r="C101" s="5">
        <f t="shared" si="14"/>
        <v>1.9552730953658226</v>
      </c>
      <c r="D101" s="5">
        <f t="shared" si="15"/>
        <v>1432.6774788019225</v>
      </c>
      <c r="E101" s="5">
        <f t="shared" si="16"/>
        <v>390.78800000000001</v>
      </c>
      <c r="F101" s="5">
        <f t="shared" si="18"/>
        <v>1823.4654788019225</v>
      </c>
      <c r="G101" s="5">
        <f t="shared" si="17"/>
        <v>32.319424369985263</v>
      </c>
    </row>
    <row r="102" spans="1:7" x14ac:dyDescent="0.35">
      <c r="A102" s="5">
        <f t="shared" si="19"/>
        <v>8</v>
      </c>
      <c r="B102" s="5">
        <f t="shared" si="13"/>
        <v>1.881336052388473</v>
      </c>
      <c r="C102" s="5">
        <f t="shared" si="14"/>
        <v>1.7427997408421101</v>
      </c>
      <c r="D102" s="5">
        <f t="shared" si="15"/>
        <v>1276.9929401085351</v>
      </c>
      <c r="E102" s="5">
        <f t="shared" si="16"/>
        <v>390.78800000000001</v>
      </c>
      <c r="F102" s="5">
        <f t="shared" si="18"/>
        <v>1667.7809401085351</v>
      </c>
      <c r="G102" s="5">
        <f t="shared" si="17"/>
        <v>29.657211971316169</v>
      </c>
    </row>
    <row r="103" spans="1:7" x14ac:dyDescent="0.35">
      <c r="A103" s="5">
        <f t="shared" si="19"/>
        <v>7</v>
      </c>
      <c r="B103" s="5">
        <f t="shared" si="13"/>
        <v>1.8867889180671875</v>
      </c>
      <c r="C103" s="5">
        <f t="shared" si="14"/>
        <v>1.5286578700975373</v>
      </c>
      <c r="D103" s="5">
        <f t="shared" si="15"/>
        <v>1120.0858378672181</v>
      </c>
      <c r="E103" s="5">
        <f t="shared" si="16"/>
        <v>390.78800000000001</v>
      </c>
      <c r="F103" s="5">
        <f t="shared" si="18"/>
        <v>1510.8738378672181</v>
      </c>
      <c r="G103" s="5">
        <f t="shared" si="17"/>
        <v>26.944892470047222</v>
      </c>
    </row>
    <row r="104" spans="1:7" x14ac:dyDescent="0.35">
      <c r="A104" s="5">
        <f t="shared" si="19"/>
        <v>6</v>
      </c>
      <c r="B104" s="5">
        <f t="shared" si="13"/>
        <v>1.8915254699184216</v>
      </c>
      <c r="C104" s="5">
        <f t="shared" si="14"/>
        <v>1.3130447048156184</v>
      </c>
      <c r="D104" s="5">
        <f t="shared" si="15"/>
        <v>962.10068133602408</v>
      </c>
      <c r="E104" s="5">
        <f t="shared" si="16"/>
        <v>390.78800000000001</v>
      </c>
      <c r="F104" s="5">
        <f t="shared" si="18"/>
        <v>1352.8886813360241</v>
      </c>
      <c r="G104" s="5">
        <f t="shared" si="17"/>
        <v>24.187957333550489</v>
      </c>
    </row>
    <row r="105" spans="1:7" x14ac:dyDescent="0.35">
      <c r="A105" s="5">
        <f t="shared" si="19"/>
        <v>5</v>
      </c>
      <c r="B105" s="5">
        <f t="shared" si="13"/>
        <v>1.895541138618861</v>
      </c>
      <c r="C105" s="5">
        <f t="shared" si="14"/>
        <v>1.0961619365324879</v>
      </c>
      <c r="D105" s="5">
        <f t="shared" si="15"/>
        <v>803.18525494576727</v>
      </c>
      <c r="E105" s="5">
        <f t="shared" si="16"/>
        <v>390.78800000000001</v>
      </c>
      <c r="F105" s="5">
        <f t="shared" si="18"/>
        <v>1193.9732549457672</v>
      </c>
      <c r="G105" s="5">
        <f t="shared" si="17"/>
        <v>21.392066988982883</v>
      </c>
    </row>
    <row r="106" spans="1:7" x14ac:dyDescent="0.35">
      <c r="A106" s="5">
        <f t="shared" si="19"/>
        <v>4</v>
      </c>
      <c r="B106" s="5">
        <f t="shared" si="13"/>
        <v>1.8988320337826363</v>
      </c>
      <c r="C106" s="5">
        <f t="shared" si="14"/>
        <v>0.87821513580499744</v>
      </c>
      <c r="D106" s="5">
        <f t="shared" si="15"/>
        <v>643.49018538271673</v>
      </c>
      <c r="E106" s="5">
        <f t="shared" si="16"/>
        <v>390.78800000000001</v>
      </c>
      <c r="F106" s="5">
        <f t="shared" si="18"/>
        <v>1034.2781853827169</v>
      </c>
      <c r="G106" s="5">
        <f t="shared" si="17"/>
        <v>18.563029357130464</v>
      </c>
    </row>
    <row r="107" spans="1:7" x14ac:dyDescent="0.35">
      <c r="A107" s="5">
        <f t="shared" si="19"/>
        <v>3</v>
      </c>
      <c r="B107" s="5">
        <f t="shared" si="13"/>
        <v>1.9013949558761485</v>
      </c>
      <c r="C107" s="5">
        <f t="shared" si="14"/>
        <v>0.6594131397220766</v>
      </c>
      <c r="D107" s="5">
        <f t="shared" si="15"/>
        <v>483.16849280285857</v>
      </c>
      <c r="E107" s="5">
        <f t="shared" si="16"/>
        <v>390.78800000000001</v>
      </c>
      <c r="F107" s="5">
        <f t="shared" si="18"/>
        <v>873.95649280285852</v>
      </c>
      <c r="G107" s="5">
        <f t="shared" si="17"/>
        <v>15.706777353167977</v>
      </c>
    </row>
    <row r="108" spans="1:7" x14ac:dyDescent="0.35">
      <c r="A108" s="5">
        <f t="shared" si="19"/>
        <v>2</v>
      </c>
      <c r="B108" s="5">
        <f t="shared" si="13"/>
        <v>1.9032274060597265</v>
      </c>
      <c r="C108" s="5">
        <f t="shared" si="14"/>
        <v>0.4399674210649468</v>
      </c>
      <c r="D108" s="5">
        <f t="shared" si="15"/>
        <v>322.37512859981314</v>
      </c>
      <c r="E108" s="5">
        <f t="shared" si="16"/>
        <v>390.78800000000001</v>
      </c>
      <c r="F108" s="5">
        <f t="shared" si="18"/>
        <v>713.16312859981315</v>
      </c>
      <c r="G108" s="5">
        <f t="shared" si="17"/>
        <v>12.829345507358607</v>
      </c>
    </row>
    <row r="109" spans="1:7" x14ac:dyDescent="0.35">
      <c r="A109" s="5">
        <f t="shared" si="19"/>
        <v>1</v>
      </c>
      <c r="B109" s="5">
        <f t="shared" si="13"/>
        <v>1.9043275939007089</v>
      </c>
      <c r="C109" s="5">
        <f t="shared" si="14"/>
        <v>0.22009144258484026</v>
      </c>
      <c r="D109" s="5">
        <f t="shared" si="15"/>
        <v>161.26650226797707</v>
      </c>
      <c r="E109" s="5">
        <f t="shared" si="16"/>
        <v>390.78800000000001</v>
      </c>
      <c r="F109" s="5">
        <f t="shared" si="18"/>
        <v>552.05450226797711</v>
      </c>
      <c r="G109" s="5">
        <f t="shared" si="17"/>
        <v>9.9368458682177483</v>
      </c>
    </row>
    <row r="110" spans="1:7" x14ac:dyDescent="0.35">
      <c r="A110" s="5">
        <f t="shared" si="19"/>
        <v>0</v>
      </c>
      <c r="B110" s="5">
        <f t="shared" si="13"/>
        <v>1.9046944429142929</v>
      </c>
      <c r="C110" s="5">
        <f t="shared" si="14"/>
        <v>0</v>
      </c>
      <c r="D110" s="5">
        <f t="shared" si="15"/>
        <v>0</v>
      </c>
      <c r="E110" s="5">
        <f t="shared" si="16"/>
        <v>390.78800000000001</v>
      </c>
      <c r="F110" s="5">
        <f t="shared" si="18"/>
        <v>390.78800000000001</v>
      </c>
      <c r="G110" s="5">
        <f t="shared" si="17"/>
        <v>7.0354433584560256</v>
      </c>
    </row>
    <row r="111" spans="1:7" x14ac:dyDescent="0.35">
      <c r="A111" s="5">
        <f t="shared" si="19"/>
        <v>-1</v>
      </c>
      <c r="B111" s="5">
        <f t="shared" si="13"/>
        <v>1.9043275939007089</v>
      </c>
      <c r="C111" s="5">
        <f t="shared" si="14"/>
        <v>-0.22009144258484026</v>
      </c>
      <c r="D111" s="5">
        <f t="shared" si="15"/>
        <v>-161.26650226797707</v>
      </c>
      <c r="E111" s="5">
        <f t="shared" si="16"/>
        <v>390.78800000000001</v>
      </c>
      <c r="F111" s="5">
        <f t="shared" si="18"/>
        <v>229.52149773202294</v>
      </c>
      <c r="G111" s="5">
        <f t="shared" si="17"/>
        <v>4.1313307599808313</v>
      </c>
    </row>
    <row r="112" spans="1:7" x14ac:dyDescent="0.35">
      <c r="A112" s="5">
        <f t="shared" si="19"/>
        <v>-2</v>
      </c>
      <c r="B112" s="5">
        <f t="shared" si="13"/>
        <v>1.9032274060597265</v>
      </c>
      <c r="C112" s="5">
        <f t="shared" si="14"/>
        <v>-0.4399674210649468</v>
      </c>
      <c r="D112" s="5">
        <f t="shared" si="15"/>
        <v>-322.37512859981314</v>
      </c>
      <c r="E112" s="5">
        <f t="shared" si="16"/>
        <v>390.78800000000001</v>
      </c>
      <c r="F112" s="5">
        <f t="shared" si="18"/>
        <v>68.412871400186873</v>
      </c>
      <c r="G112" s="5">
        <f t="shared" si="17"/>
        <v>1.2307035082796618</v>
      </c>
    </row>
    <row r="113" spans="1:7" x14ac:dyDescent="0.35">
      <c r="A113" s="5">
        <f t="shared" si="19"/>
        <v>-3</v>
      </c>
      <c r="B113" s="5">
        <f t="shared" si="13"/>
        <v>1.9013949558761485</v>
      </c>
      <c r="C113" s="5">
        <f t="shared" si="14"/>
        <v>-0.6594131397220766</v>
      </c>
      <c r="D113" s="5">
        <f t="shared" si="15"/>
        <v>-483.16849280285857</v>
      </c>
      <c r="E113" s="5">
        <f t="shared" si="16"/>
        <v>390.78800000000001</v>
      </c>
      <c r="F113" s="5">
        <f t="shared" si="18"/>
        <v>-92.380492802858555</v>
      </c>
      <c r="G113" s="5">
        <f t="shared" si="17"/>
        <v>-1.0461639203492326</v>
      </c>
    </row>
    <row r="114" spans="1:7" x14ac:dyDescent="0.35">
      <c r="A114" s="5">
        <f t="shared" si="19"/>
        <v>-4</v>
      </c>
      <c r="B114" s="5">
        <f t="shared" si="13"/>
        <v>1.8988320337826363</v>
      </c>
      <c r="C114" s="5">
        <f t="shared" si="14"/>
        <v>-0.87821513580499744</v>
      </c>
      <c r="D114" s="5">
        <f t="shared" si="15"/>
        <v>-643.49018538271673</v>
      </c>
      <c r="E114" s="5">
        <f t="shared" si="16"/>
        <v>390.78800000000001</v>
      </c>
      <c r="F114" s="5">
        <f t="shared" si="18"/>
        <v>-252.70218538271672</v>
      </c>
      <c r="G114" s="5">
        <f t="shared" si="17"/>
        <v>-2.8578713427497111</v>
      </c>
    </row>
    <row r="115" spans="1:7" x14ac:dyDescent="0.35">
      <c r="A115" s="5">
        <f t="shared" si="19"/>
        <v>-5</v>
      </c>
      <c r="B115" s="5">
        <f t="shared" si="13"/>
        <v>1.895541138618861</v>
      </c>
      <c r="C115" s="5">
        <f t="shared" si="14"/>
        <v>-1.0961619365324879</v>
      </c>
      <c r="D115" s="5">
        <f t="shared" si="15"/>
        <v>-803.18525494576727</v>
      </c>
      <c r="E115" s="5">
        <f t="shared" si="16"/>
        <v>390.78800000000001</v>
      </c>
      <c r="F115" s="5">
        <f t="shared" si="18"/>
        <v>-412.39725494576726</v>
      </c>
      <c r="G115" s="5">
        <f t="shared" si="17"/>
        <v>-4.6558191916035039</v>
      </c>
    </row>
    <row r="116" spans="1:7" x14ac:dyDescent="0.35">
      <c r="A116" s="5">
        <f t="shared" si="19"/>
        <v>-6</v>
      </c>
      <c r="B116" s="5">
        <f t="shared" ref="B116:B147" si="20">($A$11*COS(RADIANS(A116)))/(1+$A$11^2*SIN(RADIANS(A116))^2)*$I$9</f>
        <v>1.8915254699184216</v>
      </c>
      <c r="C116" s="5">
        <f t="shared" ref="C116:C147" si="21">($A$11*SIN(RADIANS(A116))*(1+$A$11^2*(1+COS(RADIANS(A116))^2)))/(1+$A$11^2*SIN(RADIANS(A116))^2)^2*$I$9^2</f>
        <v>-1.3130447048156184</v>
      </c>
      <c r="D116" s="5">
        <f t="shared" ref="D116:D147" si="22">($I$11*$D$6^2+$E$6)*C116</f>
        <v>-962.10068133602408</v>
      </c>
      <c r="E116" s="5">
        <f t="shared" ref="E116:E147" si="23">$I$13+$F$6</f>
        <v>390.78800000000001</v>
      </c>
      <c r="F116" s="5">
        <f t="shared" si="18"/>
        <v>-571.31268133602407</v>
      </c>
      <c r="G116" s="5">
        <f t="shared" ref="G116:G147" si="24">IF(F116&gt;0,(1.1*F116*B116)/($I$15*$I$17),(1.1*F116*B116*$I$17)/$I$15)</f>
        <v>-6.436254133873236</v>
      </c>
    </row>
    <row r="117" spans="1:7" x14ac:dyDescent="0.35">
      <c r="A117" s="5">
        <f t="shared" si="19"/>
        <v>-7</v>
      </c>
      <c r="B117" s="5">
        <f t="shared" si="20"/>
        <v>1.8867889180671875</v>
      </c>
      <c r="C117" s="5">
        <f t="shared" si="21"/>
        <v>-1.5286578700975373</v>
      </c>
      <c r="D117" s="5">
        <f t="shared" si="22"/>
        <v>-1120.0858378672181</v>
      </c>
      <c r="E117" s="5">
        <f t="shared" si="23"/>
        <v>390.78800000000001</v>
      </c>
      <c r="F117" s="5">
        <f t="shared" si="18"/>
        <v>-729.29783786721805</v>
      </c>
      <c r="G117" s="5">
        <f t="shared" si="24"/>
        <v>-8.1954983818833913</v>
      </c>
    </row>
    <row r="118" spans="1:7" x14ac:dyDescent="0.35">
      <c r="A118" s="5">
        <f t="shared" si="19"/>
        <v>-8</v>
      </c>
      <c r="B118" s="5">
        <f t="shared" si="20"/>
        <v>1.881336052388473</v>
      </c>
      <c r="C118" s="5">
        <f t="shared" si="21"/>
        <v>-1.7427997408421101</v>
      </c>
      <c r="D118" s="5">
        <f t="shared" si="22"/>
        <v>-1276.9929401085351</v>
      </c>
      <c r="E118" s="5">
        <f t="shared" si="23"/>
        <v>390.78800000000001</v>
      </c>
      <c r="F118" s="5">
        <f t="shared" si="18"/>
        <v>-886.20494010853508</v>
      </c>
      <c r="G118" s="5">
        <f t="shared" si="24"/>
        <v>-9.9299639259699308</v>
      </c>
    </row>
    <row r="119" spans="1:7" x14ac:dyDescent="0.35">
      <c r="A119" s="5">
        <f t="shared" si="19"/>
        <v>-9</v>
      </c>
      <c r="B119" s="5">
        <f t="shared" si="20"/>
        <v>1.87517210722179</v>
      </c>
      <c r="C119" s="5">
        <f t="shared" si="21"/>
        <v>-1.9552730953658226</v>
      </c>
      <c r="D119" s="5">
        <f t="shared" si="22"/>
        <v>-1432.6774788019225</v>
      </c>
      <c r="E119" s="5">
        <f t="shared" si="23"/>
        <v>390.78800000000001</v>
      </c>
      <c r="F119" s="5">
        <f t="shared" si="18"/>
        <v>-1041.8894788019225</v>
      </c>
      <c r="G119" s="5">
        <f t="shared" si="24"/>
        <v>-11.636166125504049</v>
      </c>
    </row>
    <row r="120" spans="1:7" x14ac:dyDescent="0.35">
      <c r="A120" s="5">
        <f t="shared" si="19"/>
        <v>-10</v>
      </c>
      <c r="B120" s="5">
        <f t="shared" si="20"/>
        <v>1.8683029660726134</v>
      </c>
      <c r="C120" s="5">
        <f t="shared" si="21"/>
        <v>-2.1658857478983076</v>
      </c>
      <c r="D120" s="5">
        <f t="shared" si="22"/>
        <v>-1586.9986346287874</v>
      </c>
      <c r="E120" s="5">
        <f t="shared" si="23"/>
        <v>390.78800000000001</v>
      </c>
      <c r="F120" s="5">
        <f t="shared" si="18"/>
        <v>-1196.2106346287874</v>
      </c>
      <c r="G120" s="5">
        <f t="shared" si="24"/>
        <v>-13.310736568476051</v>
      </c>
    </row>
    <row r="121" spans="1:7" x14ac:dyDescent="0.35">
      <c r="A121" s="5">
        <f t="shared" si="19"/>
        <v>-11</v>
      </c>
      <c r="B121" s="5">
        <f t="shared" si="20"/>
        <v>1.8607351439206157</v>
      </c>
      <c r="C121" s="5">
        <f t="shared" si="21"/>
        <v>-2.374451086973111</v>
      </c>
      <c r="D121" s="5">
        <f t="shared" si="22"/>
        <v>-1739.8196727023728</v>
      </c>
      <c r="E121" s="5">
        <f t="shared" si="23"/>
        <v>390.78800000000001</v>
      </c>
      <c r="F121" s="5">
        <f t="shared" si="18"/>
        <v>-1349.0316727023728</v>
      </c>
      <c r="G121" s="5">
        <f t="shared" si="24"/>
        <v>-14.950435117627537</v>
      </c>
    </row>
    <row r="122" spans="1:7" x14ac:dyDescent="0.35">
      <c r="A122" s="5">
        <f t="shared" si="19"/>
        <v>-12</v>
      </c>
      <c r="B122" s="5">
        <f t="shared" si="20"/>
        <v>1.8524757677831116</v>
      </c>
      <c r="C122" s="5">
        <f t="shared" si="21"/>
        <v>-2.5807885834892446</v>
      </c>
      <c r="D122" s="5">
        <f t="shared" si="22"/>
        <v>-1891.0083148371568</v>
      </c>
      <c r="E122" s="5">
        <f t="shared" si="23"/>
        <v>390.78800000000001</v>
      </c>
      <c r="F122" s="5">
        <f t="shared" si="18"/>
        <v>-1500.2203148371568</v>
      </c>
      <c r="G122" s="5">
        <f t="shared" si="24"/>
        <v>-16.552161069688275</v>
      </c>
    </row>
    <row r="123" spans="1:7" x14ac:dyDescent="0.35">
      <c r="A123" s="5">
        <f t="shared" si="19"/>
        <v>-13</v>
      </c>
      <c r="B123" s="5">
        <f t="shared" si="20"/>
        <v>1.8435325556388886</v>
      </c>
      <c r="C123" s="5">
        <f t="shared" si="21"/>
        <v>-2.7847242660425859</v>
      </c>
      <c r="D123" s="5">
        <f t="shared" si="22"/>
        <v>-2040.4370878360539</v>
      </c>
      <c r="E123" s="5">
        <f t="shared" si="23"/>
        <v>390.78800000000001</v>
      </c>
      <c r="F123" s="5">
        <f t="shared" si="18"/>
        <v>-1649.6490878360539</v>
      </c>
      <c r="G123" s="5">
        <f t="shared" si="24"/>
        <v>-18.112963363481526</v>
      </c>
    </row>
    <row r="124" spans="1:7" x14ac:dyDescent="0.35">
      <c r="A124" s="5">
        <f t="shared" si="19"/>
        <v>-14</v>
      </c>
      <c r="B124" s="5">
        <f t="shared" si="20"/>
        <v>1.8339137938251373</v>
      </c>
      <c r="C124" s="5">
        <f t="shared" si="21"/>
        <v>-2.9860911614010996</v>
      </c>
      <c r="D124" s="5">
        <f t="shared" si="22"/>
        <v>-2187.9836462376206</v>
      </c>
      <c r="E124" s="5">
        <f t="shared" si="23"/>
        <v>390.78800000000001</v>
      </c>
      <c r="F124" s="5">
        <f t="shared" si="18"/>
        <v>-1797.1956462376206</v>
      </c>
      <c r="G124" s="5">
        <f t="shared" si="24"/>
        <v>-19.63004978237409</v>
      </c>
    </row>
    <row r="125" spans="1:7" x14ac:dyDescent="0.35">
      <c r="A125" s="5">
        <f t="shared" si="19"/>
        <v>-15</v>
      </c>
      <c r="B125" s="5">
        <f t="shared" si="20"/>
        <v>1.8236283130268225</v>
      </c>
      <c r="C125" s="5">
        <f t="shared" si="21"/>
        <v>-3.1847296982858477</v>
      </c>
      <c r="D125" s="5">
        <f t="shared" si="22"/>
        <v>-2333.5310681764977</v>
      </c>
      <c r="E125" s="5">
        <f t="shared" si="23"/>
        <v>390.78800000000001</v>
      </c>
      <c r="F125" s="5">
        <f t="shared" si="18"/>
        <v>-1942.7430681764977</v>
      </c>
      <c r="G125" s="5">
        <f t="shared" si="24"/>
        <v>-21.100795106628542</v>
      </c>
    </row>
    <row r="126" spans="1:7" x14ac:dyDescent="0.35">
      <c r="A126" s="5">
        <f t="shared" si="19"/>
        <v>-16</v>
      </c>
      <c r="B126" s="5">
        <f t="shared" si="20"/>
        <v>1.8126854629834535</v>
      </c>
      <c r="C126" s="5">
        <f t="shared" si="21"/>
        <v>-3.3804880729173976</v>
      </c>
      <c r="D126" s="5">
        <f t="shared" si="22"/>
        <v>-2476.9681232284001</v>
      </c>
      <c r="E126" s="5">
        <f t="shared" si="23"/>
        <v>390.78800000000001</v>
      </c>
      <c r="F126" s="5">
        <f t="shared" si="18"/>
        <v>-2086.1801232284001</v>
      </c>
      <c r="G126" s="5">
        <f t="shared" si="24"/>
        <v>-22.522748181523625</v>
      </c>
    </row>
    <row r="127" spans="1:7" x14ac:dyDescent="0.35">
      <c r="A127" s="5">
        <f t="shared" si="19"/>
        <v>-17</v>
      </c>
      <c r="B127" s="5">
        <f t="shared" si="20"/>
        <v>1.8010950860428501</v>
      </c>
      <c r="C127" s="5">
        <f t="shared" si="21"/>
        <v>-3.5732225750909956</v>
      </c>
      <c r="D127" s="5">
        <f t="shared" si="22"/>
        <v>-2618.1895113335499</v>
      </c>
      <c r="E127" s="5">
        <f t="shared" si="23"/>
        <v>390.78800000000001</v>
      </c>
      <c r="F127" s="5">
        <f t="shared" si="18"/>
        <v>-2227.4015113335499</v>
      </c>
      <c r="G127" s="5">
        <f t="shared" si="24"/>
        <v>-23.893637877506688</v>
      </c>
    </row>
    <row r="128" spans="1:7" x14ac:dyDescent="0.35">
      <c r="A128" s="5">
        <f t="shared" si="19"/>
        <v>-18</v>
      </c>
      <c r="B128" s="5">
        <f t="shared" si="20"/>
        <v>1.7888674896951147</v>
      </c>
      <c r="C128" s="5">
        <f t="shared" si="21"/>
        <v>-3.7627978738504591</v>
      </c>
      <c r="D128" s="5">
        <f t="shared" si="22"/>
        <v>-2757.0960721170777</v>
      </c>
      <c r="E128" s="5">
        <f t="shared" si="23"/>
        <v>390.78800000000001</v>
      </c>
      <c r="F128" s="5">
        <f t="shared" si="18"/>
        <v>-2366.3080721170777</v>
      </c>
      <c r="G128" s="5">
        <f t="shared" si="24"/>
        <v>-25.211377928992555</v>
      </c>
    </row>
    <row r="129" spans="1:7" x14ac:dyDescent="0.35">
      <c r="A129" s="5">
        <f t="shared" si="19"/>
        <v>-19</v>
      </c>
      <c r="B129" s="5">
        <f t="shared" si="20"/>
        <v>1.7760134182226002</v>
      </c>
      <c r="C129" s="5">
        <f t="shared" si="21"/>
        <v>-3.949087262136604</v>
      </c>
      <c r="D129" s="5">
        <f t="shared" si="22"/>
        <v>-2893.5949641490433</v>
      </c>
      <c r="E129" s="5">
        <f t="shared" si="23"/>
        <v>390.78800000000001</v>
      </c>
      <c r="F129" s="5">
        <f t="shared" si="18"/>
        <v>-2502.8069641490433</v>
      </c>
      <c r="G129" s="5">
        <f t="shared" si="24"/>
        <v>-26.474070648595863</v>
      </c>
    </row>
    <row r="130" spans="1:7" x14ac:dyDescent="0.35">
      <c r="A130" s="5">
        <f t="shared" si="19"/>
        <v>-20</v>
      </c>
      <c r="B130" s="5">
        <f t="shared" si="20"/>
        <v>1.7625440236032439</v>
      </c>
      <c r="C130" s="5">
        <f t="shared" si="21"/>
        <v>-4.1319728600879859</v>
      </c>
      <c r="D130" s="5">
        <f t="shared" si="22"/>
        <v>-3027.5998139079697</v>
      </c>
      <c r="E130" s="5">
        <f t="shared" si="23"/>
        <v>390.78800000000001</v>
      </c>
      <c r="F130" s="5">
        <f t="shared" si="18"/>
        <v>-2636.8118139079697</v>
      </c>
      <c r="G130" s="5">
        <f t="shared" si="24"/>
        <v>-27.680009523454832</v>
      </c>
    </row>
    <row r="131" spans="1:7" x14ac:dyDescent="0.35">
      <c r="A131" s="5">
        <f t="shared" si="19"/>
        <v>-21</v>
      </c>
      <c r="B131" s="5">
        <f t="shared" si="20"/>
        <v>1.7484708358052334</v>
      </c>
      <c r="C131" s="5">
        <f t="shared" si="21"/>
        <v>-4.3113457769669719</v>
      </c>
      <c r="D131" s="5">
        <f t="shared" si="22"/>
        <v>-3159.0308344281248</v>
      </c>
      <c r="E131" s="5">
        <f t="shared" si="23"/>
        <v>390.78800000000001</v>
      </c>
      <c r="F131" s="5">
        <f t="shared" si="18"/>
        <v>-2768.2428344281248</v>
      </c>
      <c r="G131" s="5">
        <f t="shared" si="24"/>
        <v>-28.827680709762745</v>
      </c>
    </row>
    <row r="132" spans="1:7" x14ac:dyDescent="0.35">
      <c r="A132" s="5">
        <f t="shared" si="19"/>
        <v>-22</v>
      </c>
      <c r="B132" s="5">
        <f t="shared" si="20"/>
        <v>1.7338057326105458</v>
      </c>
      <c r="C132" s="5">
        <f t="shared" si="21"/>
        <v>-4.4871062319691166</v>
      </c>
      <c r="D132" s="5">
        <f t="shared" si="22"/>
        <v>-3287.8149138195713</v>
      </c>
      <c r="E132" s="5">
        <f t="shared" si="23"/>
        <v>390.78800000000001</v>
      </c>
      <c r="F132" s="5">
        <f t="shared" si="18"/>
        <v>-2897.0269138195713</v>
      </c>
      <c r="G132" s="5">
        <f t="shared" si="24"/>
        <v>-29.915763450559059</v>
      </c>
    </row>
    <row r="133" spans="1:7" x14ac:dyDescent="0.35">
      <c r="A133" s="5">
        <f t="shared" si="19"/>
        <v>-23</v>
      </c>
      <c r="B133" s="5">
        <f t="shared" si="20"/>
        <v>1.7185609091036225</v>
      </c>
      <c r="C133" s="5">
        <f t="shared" si="21"/>
        <v>-4.6591636344468528</v>
      </c>
      <c r="D133" s="5">
        <f t="shared" si="22"/>
        <v>-3413.8856740500705</v>
      </c>
      <c r="E133" s="5">
        <f t="shared" si="23"/>
        <v>390.78800000000001</v>
      </c>
      <c r="F133" s="5">
        <f t="shared" si="18"/>
        <v>-3023.0976740500705</v>
      </c>
      <c r="G133" s="5">
        <f t="shared" si="24"/>
        <v>-30.943129450164928</v>
      </c>
    </row>
    <row r="134" spans="1:7" x14ac:dyDescent="0.35">
      <c r="A134" s="5">
        <f t="shared" si="19"/>
        <v>-24</v>
      </c>
      <c r="B134" s="5">
        <f t="shared" si="20"/>
        <v>1.70274884695921</v>
      </c>
      <c r="C134" s="5">
        <f t="shared" si="21"/>
        <v>-4.8274366243361859</v>
      </c>
      <c r="D134" s="5">
        <f t="shared" si="22"/>
        <v>-3537.1835005667322</v>
      </c>
      <c r="E134" s="5">
        <f t="shared" si="23"/>
        <v>390.78800000000001</v>
      </c>
      <c r="F134" s="5">
        <f t="shared" si="18"/>
        <v>-3146.3955005667322</v>
      </c>
      <c r="G134" s="5">
        <f t="shared" si="24"/>
        <v>-31.90884124628834</v>
      </c>
    </row>
    <row r="135" spans="1:7" x14ac:dyDescent="0.35">
      <c r="A135" s="5">
        <f t="shared" si="19"/>
        <v>-25</v>
      </c>
      <c r="B135" s="5">
        <f t="shared" si="20"/>
        <v>1.6863822836603795</v>
      </c>
      <c r="C135" s="5">
        <f t="shared" si="21"/>
        <v>-4.9918530738163334</v>
      </c>
      <c r="D135" s="5">
        <f t="shared" si="22"/>
        <v>-3657.6555435120731</v>
      </c>
      <c r="E135" s="5">
        <f t="shared" si="23"/>
        <v>390.78800000000001</v>
      </c>
      <c r="F135" s="5">
        <f t="shared" si="18"/>
        <v>-3266.8675435120731</v>
      </c>
      <c r="G135" s="5">
        <f t="shared" si="24"/>
        <v>-32.812149627719663</v>
      </c>
    </row>
    <row r="136" spans="1:7" x14ac:dyDescent="0.35">
      <c r="A136" s="5">
        <f t="shared" si="19"/>
        <v>-26</v>
      </c>
      <c r="B136" s="5">
        <f t="shared" si="20"/>
        <v>1.6694741817739098</v>
      </c>
      <c r="C136" s="5">
        <f t="shared" si="21"/>
        <v>-5.1523500514543548</v>
      </c>
      <c r="D136" s="5">
        <f t="shared" si="22"/>
        <v>-3775.2556914518923</v>
      </c>
      <c r="E136" s="5">
        <f t="shared" si="23"/>
        <v>390.78800000000001</v>
      </c>
      <c r="F136" s="5">
        <f t="shared" si="18"/>
        <v>-3384.4676914518923</v>
      </c>
      <c r="G136" s="5">
        <f t="shared" si="24"/>
        <v>-33.652490151629436</v>
      </c>
    </row>
    <row r="137" spans="1:7" x14ac:dyDescent="0.35">
      <c r="A137" s="5">
        <f t="shared" si="19"/>
        <v>-27</v>
      </c>
      <c r="B137" s="5">
        <f t="shared" si="20"/>
        <v>1.6520376984057248</v>
      </c>
      <c r="C137" s="5">
        <f t="shared" si="21"/>
        <v>-5.3088737502892673</v>
      </c>
      <c r="D137" s="5">
        <f t="shared" si="22"/>
        <v>-3889.9445186807034</v>
      </c>
      <c r="E137" s="5">
        <f t="shared" si="23"/>
        <v>390.78800000000001</v>
      </c>
      <c r="F137" s="5">
        <f t="shared" si="18"/>
        <v>-3499.1565186807034</v>
      </c>
      <c r="G137" s="5">
        <f t="shared" si="24"/>
        <v>-34.429478819740474</v>
      </c>
    </row>
    <row r="138" spans="1:7" x14ac:dyDescent="0.35">
      <c r="A138" s="5">
        <f t="shared" si="19"/>
        <v>-28</v>
      </c>
      <c r="B138" s="5">
        <f t="shared" si="20"/>
        <v>1.6340861549539005</v>
      </c>
      <c r="C138" s="5">
        <f t="shared" si="21"/>
        <v>-5.461379381490933</v>
      </c>
      <c r="D138" s="5">
        <f t="shared" si="22"/>
        <v>-4001.6892073029439</v>
      </c>
      <c r="E138" s="5">
        <f t="shared" si="23"/>
        <v>390.78800000000001</v>
      </c>
      <c r="F138" s="5">
        <f t="shared" si="18"/>
        <v>-3610.9012073029439</v>
      </c>
      <c r="G138" s="5">
        <f t="shared" si="24"/>
        <v>-35.142906977047083</v>
      </c>
    </row>
    <row r="139" spans="1:7" x14ac:dyDescent="0.35">
      <c r="A139" s="5">
        <f t="shared" si="19"/>
        <v>-29</v>
      </c>
      <c r="B139" s="5">
        <f t="shared" si="20"/>
        <v>1.6156330072710459</v>
      </c>
      <c r="C139" s="5">
        <f t="shared" si="21"/>
        <v>-5.6098310353879715</v>
      </c>
      <c r="D139" s="5">
        <f t="shared" si="22"/>
        <v>-4110.4634454046518</v>
      </c>
      <c r="E139" s="5">
        <f t="shared" si="23"/>
        <v>390.78800000000001</v>
      </c>
      <c r="F139" s="5">
        <f t="shared" si="18"/>
        <v>-3719.6754454046518</v>
      </c>
      <c r="G139" s="5">
        <f t="shared" si="24"/>
        <v>-35.792735500292714</v>
      </c>
    </row>
    <row r="140" spans="1:7" x14ac:dyDescent="0.35">
      <c r="A140" s="5">
        <f>A139-1</f>
        <v>-30</v>
      </c>
      <c r="B140" s="5">
        <f t="shared" si="20"/>
        <v>1.5966918163416475</v>
      </c>
      <c r="C140" s="5">
        <f t="shared" si="21"/>
        <v>-5.7542015117953627</v>
      </c>
      <c r="D140" s="5">
        <f t="shared" si="22"/>
        <v>-4216.2473027302576</v>
      </c>
      <c r="E140" s="5">
        <f t="shared" si="23"/>
        <v>390.78800000000001</v>
      </c>
      <c r="F140" s="5">
        <f t="shared" si="18"/>
        <v>-3825.4593027302576</v>
      </c>
      <c r="G140" s="5">
        <f t="shared" si="24"/>
        <v>-36.379088346097049</v>
      </c>
    </row>
    <row r="141" spans="1:7" x14ac:dyDescent="0.35">
      <c r="A141" s="5">
        <f t="shared" ref="A141:A181" si="25">A140-1</f>
        <v>-31</v>
      </c>
      <c r="B141" s="5">
        <f t="shared" si="20"/>
        <v>1.5772762195733254</v>
      </c>
      <c r="C141" s="5">
        <f t="shared" si="21"/>
        <v>-5.8944721216858218</v>
      </c>
      <c r="D141" s="5">
        <f t="shared" si="22"/>
        <v>-4319.0270853622442</v>
      </c>
      <c r="E141" s="5">
        <f t="shared" si="23"/>
        <v>390.78800000000001</v>
      </c>
      <c r="F141" s="5">
        <f t="shared" si="18"/>
        <v>-3928.2390853622442</v>
      </c>
      <c r="G141" s="5">
        <f t="shared" si="24"/>
        <v>-36.902245530460007</v>
      </c>
    </row>
    <row r="142" spans="1:7" x14ac:dyDescent="0.35">
      <c r="A142" s="5">
        <f t="shared" si="25"/>
        <v>-32</v>
      </c>
      <c r="B142" s="5">
        <f t="shared" si="20"/>
        <v>1.5573999027939958</v>
      </c>
      <c r="C142" s="5">
        <f t="shared" si="21"/>
        <v>-6.0306324623401384</v>
      </c>
      <c r="D142" s="5">
        <f t="shared" si="22"/>
        <v>-4418.7951709681784</v>
      </c>
      <c r="E142" s="5">
        <f t="shared" si="23"/>
        <v>390.78800000000001</v>
      </c>
      <c r="F142" s="5">
        <f t="shared" si="18"/>
        <v>-4028.0071709681783</v>
      </c>
      <c r="G142" s="5">
        <f t="shared" si="24"/>
        <v>-37.362635612395394</v>
      </c>
    </row>
    <row r="143" spans="1:7" x14ac:dyDescent="0.35">
      <c r="A143" s="5">
        <f t="shared" si="25"/>
        <v>-33</v>
      </c>
      <c r="B143" s="5">
        <f t="shared" si="20"/>
        <v>1.537076573039676</v>
      </c>
      <c r="C143" s="5">
        <f t="shared" si="21"/>
        <v>-6.1626801681801764</v>
      </c>
      <c r="D143" s="5">
        <f t="shared" si="22"/>
        <v>-4515.5498262298197</v>
      </c>
      <c r="E143" s="5">
        <f t="shared" si="23"/>
        <v>390.78800000000001</v>
      </c>
      <c r="F143" s="5">
        <f t="shared" si="18"/>
        <v>-4124.7618262298201</v>
      </c>
      <c r="G143" s="5">
        <f t="shared" si="24"/>
        <v>-37.760827754693686</v>
      </c>
    </row>
    <row r="144" spans="1:7" x14ac:dyDescent="0.35">
      <c r="A144" s="5">
        <f t="shared" si="25"/>
        <v>-34</v>
      </c>
      <c r="B144" s="5">
        <f t="shared" si="20"/>
        <v>1.5163199322102581</v>
      </c>
      <c r="C144" s="5">
        <f t="shared" si="21"/>
        <v>-6.2906206395352164</v>
      </c>
      <c r="D144" s="5">
        <f t="shared" si="22"/>
        <v>-4609.2950081034414</v>
      </c>
      <c r="E144" s="5">
        <f t="shared" si="23"/>
        <v>390.78800000000001</v>
      </c>
      <c r="F144" s="5">
        <f t="shared" si="18"/>
        <v>-4218.507008103441</v>
      </c>
      <c r="G144" s="5">
        <f t="shared" si="24"/>
        <v>-38.097523434331755</v>
      </c>
    </row>
    <row r="145" spans="1:7" x14ac:dyDescent="0.35">
      <c r="A145" s="5">
        <f t="shared" si="25"/>
        <v>-35</v>
      </c>
      <c r="B145" s="5">
        <f t="shared" si="20"/>
        <v>1.495143651663009</v>
      </c>
      <c r="C145" s="5">
        <f t="shared" si="21"/>
        <v>-6.4144667516183311</v>
      </c>
      <c r="D145" s="5">
        <f t="shared" si="22"/>
        <v>-4700.0401505795417</v>
      </c>
      <c r="E145" s="5">
        <f t="shared" si="23"/>
        <v>390.78800000000001</v>
      </c>
      <c r="F145" s="5">
        <f t="shared" si="18"/>
        <v>-4309.2521505795412</v>
      </c>
      <c r="G145" s="5">
        <f t="shared" si="24"/>
        <v>-38.373547873888043</v>
      </c>
    </row>
    <row r="146" spans="1:7" x14ac:dyDescent="0.35">
      <c r="A146" s="5">
        <f t="shared" si="25"/>
        <v>-36</v>
      </c>
      <c r="B146" s="5">
        <f t="shared" si="20"/>
        <v>1.4735613478059622</v>
      </c>
      <c r="C146" s="5">
        <f t="shared" si="21"/>
        <v>-6.5342385459956658</v>
      </c>
      <c r="D146" s="5">
        <f t="shared" si="22"/>
        <v>-4787.7999386146739</v>
      </c>
      <c r="E146" s="5">
        <f t="shared" si="23"/>
        <v>390.78800000000001</v>
      </c>
      <c r="F146" s="5">
        <f t="shared" si="18"/>
        <v>-4397.0119386146744</v>
      </c>
      <c r="G146" s="5">
        <f t="shared" si="24"/>
        <v>-38.589841263543413</v>
      </c>
    </row>
    <row r="147" spans="1:7" x14ac:dyDescent="0.35">
      <c r="A147" s="5">
        <f t="shared" si="25"/>
        <v>-37</v>
      </c>
      <c r="B147" s="5">
        <f t="shared" si="20"/>
        <v>1.4515865587457686</v>
      </c>
      <c r="C147" s="5">
        <f t="shared" si="21"/>
        <v>-6.6499629068189927</v>
      </c>
      <c r="D147" s="5">
        <f t="shared" si="22"/>
        <v>-4872.5940708989465</v>
      </c>
      <c r="E147" s="5">
        <f t="shared" si="23"/>
        <v>390.78800000000001</v>
      </c>
      <c r="F147" s="5">
        <f t="shared" si="18"/>
        <v>-4481.8060708989469</v>
      </c>
      <c r="G147" s="5">
        <f t="shared" si="24"/>
        <v>-38.747449840915415</v>
      </c>
    </row>
    <row r="148" spans="1:7" x14ac:dyDescent="0.35">
      <c r="A148" s="5">
        <f t="shared" si="25"/>
        <v>-38</v>
      </c>
      <c r="B148" s="5">
        <f t="shared" ref="B148:B179" si="26">($A$11*COS(RADIANS(A148)))/(1+$A$11^2*SIN(RADIANS(A148))^2)*$I$9</f>
        <v>1.4292327220370462</v>
      </c>
      <c r="C148" s="5">
        <f t="shared" ref="C148:C179" si="27">($A$11*SIN(RADIANS(A148))*(1+$A$11^2*(1+COS(RADIANS(A148))^2)))/(1+$A$11^2*SIN(RADIANS(A148))^2)^2*$I$9^2</f>
        <v>-6.7616732240620552</v>
      </c>
      <c r="D148" s="5">
        <f t="shared" ref="D148:D179" si="28">($I$11*$D$6^2+$E$6)*C148</f>
        <v>-4954.4470131008693</v>
      </c>
      <c r="E148" s="5">
        <f t="shared" ref="E148:E179" si="29">$I$13+$F$6</f>
        <v>390.78800000000001</v>
      </c>
      <c r="F148" s="5">
        <f t="shared" si="18"/>
        <v>-4563.6590131008688</v>
      </c>
      <c r="G148" s="5">
        <f t="shared" ref="G148:G179" si="30">IF(F148&gt;0,(1.1*F148*B148)/($I$15*$I$17),(1.1*F148*B148*$I$17)/$I$15)</f>
        <v>-38.847516893150292</v>
      </c>
    </row>
    <row r="149" spans="1:7" x14ac:dyDescent="0.35">
      <c r="A149" s="5">
        <f t="shared" si="25"/>
        <v>-39</v>
      </c>
      <c r="B149" s="5">
        <f t="shared" si="26"/>
        <v>1.4065131535728848</v>
      </c>
      <c r="C149" s="5">
        <f t="shared" si="27"/>
        <v>-6.8694090459552752</v>
      </c>
      <c r="D149" s="5">
        <f t="shared" si="28"/>
        <v>-5033.3877431975789</v>
      </c>
      <c r="E149" s="5">
        <f t="shared" si="29"/>
        <v>390.78800000000001</v>
      </c>
      <c r="F149" s="5">
        <f t="shared" ref="F149:F200" si="31">D149+E149</f>
        <v>-4642.5997431975793</v>
      </c>
      <c r="G149" s="5">
        <f t="shared" si="30"/>
        <v>-38.891273742451524</v>
      </c>
    </row>
    <row r="150" spans="1:7" x14ac:dyDescent="0.35">
      <c r="A150" s="5">
        <f t="shared" si="25"/>
        <v>-40</v>
      </c>
      <c r="B150" s="5">
        <f t="shared" si="26"/>
        <v>1.383441027648922</v>
      </c>
      <c r="C150" s="5">
        <f t="shared" si="27"/>
        <v>-6.9732157227532454</v>
      </c>
      <c r="D150" s="5">
        <f t="shared" si="28"/>
        <v>-5109.4494904543717</v>
      </c>
      <c r="E150" s="5">
        <f t="shared" si="29"/>
        <v>390.78800000000001</v>
      </c>
      <c r="F150" s="5">
        <f t="shared" si="31"/>
        <v>-4718.6614904543712</v>
      </c>
      <c r="G150" s="5">
        <f t="shared" si="30"/>
        <v>-38.880030772624444</v>
      </c>
    </row>
    <row r="151" spans="1:7" x14ac:dyDescent="0.35">
      <c r="A151" s="5">
        <f t="shared" si="25"/>
        <v>-41</v>
      </c>
      <c r="B151" s="5">
        <f t="shared" si="26"/>
        <v>1.3600293582264442</v>
      </c>
      <c r="C151" s="5">
        <f t="shared" si="27"/>
        <v>-7.073144043896197</v>
      </c>
      <c r="D151" s="5">
        <f t="shared" si="28"/>
        <v>-5182.6694695638407</v>
      </c>
      <c r="E151" s="5">
        <f t="shared" si="29"/>
        <v>390.78800000000001</v>
      </c>
      <c r="F151" s="5">
        <f t="shared" si="31"/>
        <v>-4791.8814695638412</v>
      </c>
      <c r="G151" s="5">
        <f t="shared" si="30"/>
        <v>-38.815168550330135</v>
      </c>
    </row>
    <row r="152" spans="1:7" x14ac:dyDescent="0.35">
      <c r="A152" s="5">
        <f t="shared" si="25"/>
        <v>-42</v>
      </c>
      <c r="B152" s="5">
        <f t="shared" si="26"/>
        <v>1.3362909814131891</v>
      </c>
      <c r="C152" s="5">
        <f t="shared" si="27"/>
        <v>-7.1692498705421315</v>
      </c>
      <c r="D152" s="5">
        <f t="shared" si="28"/>
        <v>-5253.0886113929837</v>
      </c>
      <c r="E152" s="5">
        <f t="shared" si="29"/>
        <v>390.78800000000001</v>
      </c>
      <c r="F152" s="5">
        <f t="shared" si="31"/>
        <v>-4862.3006113929841</v>
      </c>
      <c r="G152" s="5">
        <f t="shared" si="30"/>
        <v>-38.698129090632094</v>
      </c>
    </row>
    <row r="153" spans="1:7" x14ac:dyDescent="0.35">
      <c r="A153" s="5">
        <f t="shared" si="25"/>
        <v>-43</v>
      </c>
      <c r="B153" s="5">
        <f t="shared" si="26"/>
        <v>1.3122385391741376</v>
      </c>
      <c r="C153" s="5">
        <f t="shared" si="27"/>
        <v>-7.2615937653522211</v>
      </c>
      <c r="D153" s="5">
        <f t="shared" si="28"/>
        <v>-5320.7512917177064</v>
      </c>
      <c r="E153" s="5">
        <f t="shared" si="29"/>
        <v>390.78800000000001</v>
      </c>
      <c r="F153" s="5">
        <f t="shared" si="31"/>
        <v>-4929.9632917177059</v>
      </c>
      <c r="G153" s="5">
        <f t="shared" si="30"/>
        <v>-38.530407312154495</v>
      </c>
    </row>
    <row r="154" spans="1:7" x14ac:dyDescent="0.35">
      <c r="A154" s="5">
        <f t="shared" si="25"/>
        <v>-44</v>
      </c>
      <c r="B154" s="5">
        <f t="shared" si="26"/>
        <v>1.2878844642784393</v>
      </c>
      <c r="C154" s="5">
        <f t="shared" si="27"/>
        <v>-7.3502406213097231</v>
      </c>
      <c r="D154" s="5">
        <f t="shared" si="28"/>
        <v>-5385.7050592491669</v>
      </c>
      <c r="E154" s="5">
        <f t="shared" si="29"/>
        <v>390.78800000000001</v>
      </c>
      <c r="F154" s="5">
        <f t="shared" si="31"/>
        <v>-4994.9170592491664</v>
      </c>
      <c r="G154" s="5">
        <f t="shared" si="30"/>
        <v>-38.313542722804542</v>
      </c>
    </row>
    <row r="155" spans="1:7" x14ac:dyDescent="0.35">
      <c r="A155" s="5">
        <f t="shared" si="25"/>
        <v>-45</v>
      </c>
      <c r="B155" s="5">
        <f t="shared" si="26"/>
        <v>1.2632409664828836</v>
      </c>
      <c r="C155" s="5">
        <f t="shared" si="27"/>
        <v>-7.4352592912438116</v>
      </c>
      <c r="D155" s="5">
        <f t="shared" si="28"/>
        <v>-5448.0003641766216</v>
      </c>
      <c r="E155" s="5">
        <f t="shared" si="29"/>
        <v>390.78800000000001</v>
      </c>
      <c r="F155" s="5">
        <f t="shared" si="31"/>
        <v>-5057.2123641766211</v>
      </c>
      <c r="G155" s="5">
        <f t="shared" si="30"/>
        <v>-38.049111372604166</v>
      </c>
    </row>
    <row r="156" spans="1:7" x14ac:dyDescent="0.35">
      <c r="A156" s="5">
        <f t="shared" si="25"/>
        <v>-46</v>
      </c>
      <c r="B156" s="5">
        <f t="shared" si="26"/>
        <v>1.2383200199469391</v>
      </c>
      <c r="C156" s="5">
        <f t="shared" si="27"/>
        <v>-7.5167222196157857</v>
      </c>
      <c r="D156" s="5">
        <f t="shared" si="28"/>
        <v>-5507.6902883679768</v>
      </c>
      <c r="E156" s="5">
        <f t="shared" si="29"/>
        <v>390.78800000000001</v>
      </c>
      <c r="F156" s="5">
        <f t="shared" si="31"/>
        <v>-5116.9022883679772</v>
      </c>
      <c r="G156" s="5">
        <f t="shared" si="30"/>
        <v>-37.738718105778986</v>
      </c>
    </row>
    <row r="157" spans="1:7" x14ac:dyDescent="0.35">
      <c r="A157" s="5">
        <f t="shared" si="25"/>
        <v>-47</v>
      </c>
      <c r="B157" s="5">
        <f t="shared" si="26"/>
        <v>1.2131333518693819</v>
      </c>
      <c r="C157" s="5">
        <f t="shared" si="27"/>
        <v>-7.5947050780074434</v>
      </c>
      <c r="D157" s="5">
        <f t="shared" si="28"/>
        <v>-5564.8302782830042</v>
      </c>
      <c r="E157" s="5">
        <f t="shared" si="29"/>
        <v>390.78800000000001</v>
      </c>
      <c r="F157" s="5">
        <f t="shared" si="31"/>
        <v>-5174.0422782830046</v>
      </c>
      <c r="G157" s="5">
        <f t="shared" si="30"/>
        <v>-37.38398913990909</v>
      </c>
    </row>
    <row r="158" spans="1:7" x14ac:dyDescent="0.35">
      <c r="A158" s="5">
        <f t="shared" si="25"/>
        <v>-48</v>
      </c>
      <c r="B158" s="5">
        <f t="shared" si="26"/>
        <v>1.1876924323319458</v>
      </c>
      <c r="C158" s="5">
        <f t="shared" si="27"/>
        <v>-7.6692864056316017</v>
      </c>
      <c r="D158" s="5">
        <f t="shared" si="28"/>
        <v>-5619.4778815664158</v>
      </c>
      <c r="E158" s="5">
        <f t="shared" si="29"/>
        <v>390.78800000000001</v>
      </c>
      <c r="F158" s="5">
        <f t="shared" si="31"/>
        <v>-5228.6898815664154</v>
      </c>
      <c r="G158" s="5">
        <f t="shared" si="30"/>
        <v>-36.986564995704512</v>
      </c>
    </row>
    <row r="159" spans="1:7" x14ac:dyDescent="0.35">
      <c r="A159" s="5">
        <f t="shared" si="25"/>
        <v>-49</v>
      </c>
      <c r="B159" s="5">
        <f t="shared" si="26"/>
        <v>1.1620084653312148</v>
      </c>
      <c r="C159" s="5">
        <f t="shared" si="27"/>
        <v>-7.7405472560636248</v>
      </c>
      <c r="D159" s="5">
        <f t="shared" si="28"/>
        <v>-5671.69248819922</v>
      </c>
      <c r="E159" s="5">
        <f t="shared" si="29"/>
        <v>390.78800000000001</v>
      </c>
      <c r="F159" s="5">
        <f t="shared" si="31"/>
        <v>-5280.9044881992195</v>
      </c>
      <c r="G159" s="5">
        <f t="shared" si="30"/>
        <v>-36.548093796858012</v>
      </c>
    </row>
    <row r="160" spans="1:7" x14ac:dyDescent="0.35">
      <c r="A160" s="5">
        <f t="shared" si="25"/>
        <v>-50</v>
      </c>
      <c r="B160" s="5">
        <f t="shared" si="26"/>
        <v>1.1360923809761996</v>
      </c>
      <c r="C160" s="5">
        <f t="shared" si="27"/>
        <v>-7.8085708512721625</v>
      </c>
      <c r="D160" s="5">
        <f t="shared" si="28"/>
        <v>-5721.5350769983952</v>
      </c>
      <c r="E160" s="5">
        <f t="shared" si="29"/>
        <v>390.78800000000001</v>
      </c>
      <c r="F160" s="5">
        <f t="shared" si="31"/>
        <v>-5330.7470769983956</v>
      </c>
      <c r="G160" s="5">
        <f t="shared" si="30"/>
        <v>-36.070224955488776</v>
      </c>
    </row>
    <row r="161" spans="1:7" x14ac:dyDescent="0.35">
      <c r="A161" s="5">
        <f t="shared" si="25"/>
        <v>-51</v>
      </c>
      <c r="B161" s="5">
        <f t="shared" si="26"/>
        <v>1.1099548288256262</v>
      </c>
      <c r="C161" s="5">
        <f t="shared" si="27"/>
        <v>-7.8734422439075029</v>
      </c>
      <c r="D161" s="5">
        <f t="shared" si="28"/>
        <v>-5769.0679681671254</v>
      </c>
      <c r="E161" s="5">
        <f t="shared" si="29"/>
        <v>390.78800000000001</v>
      </c>
      <c r="F161" s="5">
        <f t="shared" si="31"/>
        <v>-5378.2799681671258</v>
      </c>
      <c r="G161" s="5">
        <f t="shared" si="30"/>
        <v>-35.554603254941654</v>
      </c>
    </row>
    <row r="162" spans="1:7" x14ac:dyDescent="0.35">
      <c r="A162" s="5">
        <f t="shared" si="25"/>
        <v>-52</v>
      </c>
      <c r="B162" s="5">
        <f t="shared" si="26"/>
        <v>1.0836061723359889</v>
      </c>
      <c r="C162" s="5">
        <f t="shared" si="27"/>
        <v>-7.9352479886884648</v>
      </c>
      <c r="D162" s="5">
        <f t="shared" si="28"/>
        <v>-5814.3545825117553</v>
      </c>
      <c r="E162" s="5">
        <f t="shared" si="29"/>
        <v>390.78800000000001</v>
      </c>
      <c r="F162" s="5">
        <f t="shared" si="31"/>
        <v>-5423.5665825117558</v>
      </c>
      <c r="G162" s="5">
        <f t="shared" si="30"/>
        <v>-35.002863338176319</v>
      </c>
    </row>
    <row r="163" spans="1:7" x14ac:dyDescent="0.35">
      <c r="A163" s="5">
        <f t="shared" si="25"/>
        <v>-53</v>
      </c>
      <c r="B163" s="5">
        <f t="shared" si="26"/>
        <v>1.0570564843887877</v>
      </c>
      <c r="C163" s="5">
        <f t="shared" si="27"/>
        <v>-7.994075823614363</v>
      </c>
      <c r="D163" s="5">
        <f t="shared" si="28"/>
        <v>-5857.4592078578344</v>
      </c>
      <c r="E163" s="5">
        <f t="shared" si="29"/>
        <v>390.78800000000001</v>
      </c>
      <c r="F163" s="5">
        <f t="shared" si="31"/>
        <v>-5466.6712078578348</v>
      </c>
      <c r="G163" s="5">
        <f t="shared" si="30"/>
        <v>-34.416624606681893</v>
      </c>
    </row>
    <row r="164" spans="1:7" x14ac:dyDescent="0.35">
      <c r="A164" s="5">
        <f t="shared" si="25"/>
        <v>-54</v>
      </c>
      <c r="B164" s="5">
        <f t="shared" si="26"/>
        <v>1.0303155438631475</v>
      </c>
      <c r="C164" s="5">
        <f t="shared" si="27"/>
        <v>-8.0500143616176452</v>
      </c>
      <c r="D164" s="5">
        <f t="shared" si="28"/>
        <v>-5898.4467731162895</v>
      </c>
      <c r="E164" s="5">
        <f t="shared" si="29"/>
        <v>390.78800000000001</v>
      </c>
      <c r="F164" s="5">
        <f t="shared" si="31"/>
        <v>-5507.658773116289</v>
      </c>
      <c r="G164" s="5">
        <f t="shared" si="30"/>
        <v>-33.797486531798704</v>
      </c>
    </row>
    <row r="165" spans="1:7" x14ac:dyDescent="0.35">
      <c r="A165" s="5">
        <f t="shared" si="25"/>
        <v>-55</v>
      </c>
      <c r="B165" s="5">
        <f t="shared" si="26"/>
        <v>1.0033928332181417</v>
      </c>
      <c r="C165" s="5">
        <f t="shared" si="27"/>
        <v>-8.1031527931666414</v>
      </c>
      <c r="D165" s="5">
        <f t="shared" si="28"/>
        <v>-5937.3826303730275</v>
      </c>
      <c r="E165" s="5">
        <f t="shared" si="29"/>
        <v>390.78800000000001</v>
      </c>
      <c r="F165" s="5">
        <f t="shared" si="31"/>
        <v>-5546.594630373027</v>
      </c>
      <c r="G165" s="5">
        <f t="shared" si="30"/>
        <v>-33.147024377530911</v>
      </c>
    </row>
    <row r="166" spans="1:7" x14ac:dyDescent="0.35">
      <c r="A166" s="5">
        <f t="shared" si="25"/>
        <v>-56</v>
      </c>
      <c r="B166" s="5">
        <f t="shared" si="26"/>
        <v>0.97629753704760625</v>
      </c>
      <c r="C166" s="5">
        <f t="shared" si="27"/>
        <v>-8.1535806002262774</v>
      </c>
      <c r="D166" s="5">
        <f t="shared" si="28"/>
        <v>-5974.3323453007997</v>
      </c>
      <c r="E166" s="5">
        <f t="shared" si="29"/>
        <v>390.78800000000001</v>
      </c>
      <c r="F166" s="5">
        <f t="shared" si="31"/>
        <v>-5583.5443453007993</v>
      </c>
      <c r="G166" s="5">
        <f t="shared" si="30"/>
        <v>-32.466785331390561</v>
      </c>
    </row>
    <row r="167" spans="1:7" x14ac:dyDescent="0.35">
      <c r="A167" s="5">
        <f t="shared" si="25"/>
        <v>-57</v>
      </c>
      <c r="B167" s="5">
        <f t="shared" si="26"/>
        <v>0.94903854156904521</v>
      </c>
      <c r="C167" s="5">
        <f t="shared" si="27"/>
        <v>-8.2013872818887315</v>
      </c>
      <c r="D167" s="5">
        <f t="shared" si="28"/>
        <v>-6009.3614961219209</v>
      </c>
      <c r="E167" s="5">
        <f t="shared" si="29"/>
        <v>390.78800000000001</v>
      </c>
      <c r="F167" s="5">
        <f t="shared" si="31"/>
        <v>-5618.5734961219205</v>
      </c>
      <c r="G167" s="5">
        <f t="shared" si="30"/>
        <v>-31.758285037533657</v>
      </c>
    </row>
    <row r="168" spans="1:7" x14ac:dyDescent="0.35">
      <c r="A168" s="5">
        <f t="shared" si="25"/>
        <v>-58</v>
      </c>
      <c r="B168" s="5">
        <f t="shared" si="26"/>
        <v>0.92162443500732683</v>
      </c>
      <c r="C168" s="5">
        <f t="shared" si="27"/>
        <v>-8.2466620918956508</v>
      </c>
      <c r="D168" s="5">
        <f t="shared" si="28"/>
        <v>-6042.5354812842406</v>
      </c>
      <c r="E168" s="5">
        <f t="shared" si="29"/>
        <v>390.78800000000001</v>
      </c>
      <c r="F168" s="5">
        <f t="shared" si="31"/>
        <v>-5651.7474812842411</v>
      </c>
      <c r="G168" s="5">
        <f t="shared" si="30"/>
        <v>-31.02300452442282</v>
      </c>
    </row>
    <row r="169" spans="1:7" x14ac:dyDescent="0.35">
      <c r="A169" s="5">
        <f t="shared" si="25"/>
        <v>-59</v>
      </c>
      <c r="B169" s="5">
        <f t="shared" si="26"/>
        <v>0.894063508833289</v>
      </c>
      <c r="C169" s="5">
        <f t="shared" si="27"/>
        <v>-8.2894937881892474</v>
      </c>
      <c r="D169" s="5">
        <f t="shared" si="28"/>
        <v>-6073.9193359509663</v>
      </c>
      <c r="E169" s="5">
        <f t="shared" si="29"/>
        <v>390.78800000000001</v>
      </c>
      <c r="F169" s="5">
        <f t="shared" si="31"/>
        <v>-5683.1313359509659</v>
      </c>
      <c r="G169" s="5">
        <f t="shared" si="30"/>
        <v>-30.262387517478217</v>
      </c>
    </row>
    <row r="170" spans="1:7" x14ac:dyDescent="0.35">
      <c r="A170" s="5">
        <f t="shared" si="25"/>
        <v>-60</v>
      </c>
      <c r="B170" s="5">
        <f t="shared" si="26"/>
        <v>0.86636375981703073</v>
      </c>
      <c r="C170" s="5">
        <f t="shared" si="27"/>
        <v>-8.3299703945516264</v>
      </c>
      <c r="D170" s="5">
        <f t="shared" si="28"/>
        <v>-6103.5775573478404</v>
      </c>
      <c r="E170" s="5">
        <f t="shared" si="29"/>
        <v>390.78800000000001</v>
      </c>
      <c r="F170" s="5">
        <f t="shared" si="31"/>
        <v>-5712.7895573478399</v>
      </c>
      <c r="G170" s="5">
        <f t="shared" si="30"/>
        <v>-29.477838125651161</v>
      </c>
    </row>
    <row r="171" spans="1:7" x14ac:dyDescent="0.35">
      <c r="A171" s="5">
        <f t="shared" si="25"/>
        <v>-61</v>
      </c>
      <c r="B171" s="5">
        <f t="shared" si="26"/>
        <v>0.83853289285560006</v>
      </c>
      <c r="C171" s="5">
        <f t="shared" si="27"/>
        <v>-8.3681789743197292</v>
      </c>
      <c r="D171" s="5">
        <f t="shared" si="28"/>
        <v>-6131.5739389584242</v>
      </c>
      <c r="E171" s="5">
        <f t="shared" si="29"/>
        <v>390.78800000000001</v>
      </c>
      <c r="F171" s="5">
        <f t="shared" si="31"/>
        <v>-5740.7859389584246</v>
      </c>
      <c r="G171" s="5">
        <f t="shared" si="30"/>
        <v>-28.670718889560401</v>
      </c>
    </row>
    <row r="172" spans="1:7" x14ac:dyDescent="0.35">
      <c r="A172" s="5">
        <f t="shared" si="25"/>
        <v>-62</v>
      </c>
      <c r="B172" s="5">
        <f t="shared" si="26"/>
        <v>0.8105783245349415</v>
      </c>
      <c r="C172" s="5">
        <f t="shared" si="27"/>
        <v>-8.4042054160980921</v>
      </c>
      <c r="D172" s="5">
        <f t="shared" si="28"/>
        <v>-6157.971413510475</v>
      </c>
      <c r="E172" s="5">
        <f t="shared" si="29"/>
        <v>390.78800000000001</v>
      </c>
      <c r="F172" s="5">
        <f t="shared" si="31"/>
        <v>-5767.1834135104746</v>
      </c>
      <c r="G172" s="5">
        <f t="shared" si="30"/>
        <v>-27.842349177763463</v>
      </c>
    </row>
    <row r="173" spans="1:7" x14ac:dyDescent="0.35">
      <c r="A173" s="5">
        <f t="shared" si="25"/>
        <v>-63</v>
      </c>
      <c r="B173" s="5">
        <f t="shared" si="26"/>
        <v>0.78250718738631808</v>
      </c>
      <c r="C173" s="5">
        <f t="shared" si="27"/>
        <v>-8.4381342313322634</v>
      </c>
      <c r="D173" s="5">
        <f t="shared" si="28"/>
        <v>-6182.8319046529332</v>
      </c>
      <c r="E173" s="5">
        <f t="shared" si="29"/>
        <v>390.78800000000001</v>
      </c>
      <c r="F173" s="5">
        <f t="shared" si="31"/>
        <v>-5792.0439046529336</v>
      </c>
      <c r="G173" s="5">
        <f t="shared" si="30"/>
        <v>-26.994003916876657</v>
      </c>
    </row>
    <row r="174" spans="1:7" x14ac:dyDescent="0.35">
      <c r="A174" s="5">
        <f t="shared" si="25"/>
        <v>-64</v>
      </c>
      <c r="B174" s="5">
        <f t="shared" si="26"/>
        <v>0.75432633479797939</v>
      </c>
      <c r="C174" s="5">
        <f t="shared" si="27"/>
        <v>-8.4700483635530741</v>
      </c>
      <c r="D174" s="5">
        <f t="shared" si="28"/>
        <v>-6206.2161871844264</v>
      </c>
      <c r="E174" s="5">
        <f t="shared" si="29"/>
        <v>390.78800000000001</v>
      </c>
      <c r="F174" s="5">
        <f t="shared" si="31"/>
        <v>-5815.4281871844269</v>
      </c>
      <c r="G174" s="5">
        <f t="shared" si="30"/>
        <v>-26.126912640598032</v>
      </c>
    </row>
    <row r="175" spans="1:7" x14ac:dyDescent="0.35">
      <c r="A175" s="5">
        <f t="shared" si="25"/>
        <v>-65</v>
      </c>
      <c r="B175" s="5">
        <f t="shared" si="26"/>
        <v>0.72604234654355204</v>
      </c>
      <c r="C175" s="5">
        <f t="shared" si="27"/>
        <v>-8.5000290090551296</v>
      </c>
      <c r="D175" s="5">
        <f t="shared" si="28"/>
        <v>-6228.1837556599203</v>
      </c>
      <c r="E175" s="5">
        <f t="shared" si="29"/>
        <v>390.78800000000001</v>
      </c>
      <c r="F175" s="5">
        <f t="shared" si="31"/>
        <v>-5837.3957556599198</v>
      </c>
      <c r="G175" s="5">
        <f t="shared" si="30"/>
        <v>-25.242258842210997</v>
      </c>
    </row>
    <row r="176" spans="1:7" x14ac:dyDescent="0.35">
      <c r="A176" s="5">
        <f t="shared" si="25"/>
        <v>-66</v>
      </c>
      <c r="B176" s="5">
        <f t="shared" si="26"/>
        <v>0.69766153488949234</v>
      </c>
      <c r="C176" s="5">
        <f t="shared" si="27"/>
        <v>-8.5281554487323241</v>
      </c>
      <c r="D176" s="5">
        <f t="shared" si="28"/>
        <v>-6248.7927011723923</v>
      </c>
      <c r="E176" s="5">
        <f t="shared" si="29"/>
        <v>390.78800000000001</v>
      </c>
      <c r="F176" s="5">
        <f t="shared" si="31"/>
        <v>-5858.0047011723927</v>
      </c>
      <c r="G176" s="5">
        <f t="shared" si="30"/>
        <v>-24.341179614838566</v>
      </c>
    </row>
    <row r="177" spans="1:7" x14ac:dyDescent="0.35">
      <c r="A177" s="5">
        <f t="shared" si="25"/>
        <v>-67</v>
      </c>
      <c r="B177" s="5">
        <f t="shared" si="26"/>
        <v>0.66918995124492175</v>
      </c>
      <c r="C177" s="5">
        <f t="shared" si="27"/>
        <v>-8.5545048907580501</v>
      </c>
      <c r="D177" s="5">
        <f t="shared" si="28"/>
        <v>-6268.0995960806922</v>
      </c>
      <c r="E177" s="5">
        <f t="shared" si="29"/>
        <v>390.78800000000001</v>
      </c>
      <c r="F177" s="5">
        <f t="shared" si="31"/>
        <v>-5877.3115960806917</v>
      </c>
      <c r="G177" s="5">
        <f t="shared" si="30"/>
        <v>-23.424765563562662</v>
      </c>
    </row>
    <row r="178" spans="1:7" x14ac:dyDescent="0.35">
      <c r="A178" s="5">
        <f t="shared" si="25"/>
        <v>-68</v>
      </c>
      <c r="B178" s="5">
        <f t="shared" si="26"/>
        <v>0.64063339331825642</v>
      </c>
      <c r="C178" s="5">
        <f t="shared" si="27"/>
        <v>-8.5791523237686302</v>
      </c>
      <c r="D178" s="5">
        <f t="shared" si="28"/>
        <v>-6286.1593864333699</v>
      </c>
      <c r="E178" s="5">
        <f t="shared" si="29"/>
        <v>390.78800000000001</v>
      </c>
      <c r="F178" s="5">
        <f t="shared" si="31"/>
        <v>-5895.3713864333695</v>
      </c>
      <c r="G178" s="5">
        <f t="shared" si="30"/>
        <v>-22.494060973506937</v>
      </c>
    </row>
    <row r="179" spans="1:7" x14ac:dyDescent="0.35">
      <c r="A179" s="5">
        <f t="shared" si="25"/>
        <v>-69</v>
      </c>
      <c r="B179" s="5">
        <f t="shared" si="26"/>
        <v>0.61199741274622699</v>
      </c>
      <c r="C179" s="5">
        <f t="shared" si="27"/>
        <v>-8.6021703801843739</v>
      </c>
      <c r="D179" s="5">
        <f t="shared" si="28"/>
        <v>-6303.0252918205952</v>
      </c>
      <c r="E179" s="5">
        <f t="shared" si="29"/>
        <v>390.78800000000001</v>
      </c>
      <c r="F179" s="5">
        <f t="shared" si="31"/>
        <v>-5912.2372918205947</v>
      </c>
      <c r="G179" s="5">
        <f t="shared" si="30"/>
        <v>-21.550064218086892</v>
      </c>
    </row>
    <row r="180" spans="1:7" x14ac:dyDescent="0.35">
      <c r="A180" s="5">
        <f t="shared" si="25"/>
        <v>-70</v>
      </c>
      <c r="B180" s="5">
        <f t="shared" ref="B180:B200" si="32">($A$11*COS(RADIANS(A180)))/(1+$A$11^2*SIN(RADIANS(A180))^2)*$I$9</f>
        <v>0.58328732316212795</v>
      </c>
      <c r="C180" s="5">
        <f t="shared" ref="C180:C200" si="33">($A$11*SIN(RADIANS(A180))*(1+$A$11^2*(1+COS(RADIANS(A180))^2)))/(1+$A$11^2*SIN(RADIANS(A180))^2)^2*$I$9^2</f>
        <v>-8.6236292092837186</v>
      </c>
      <c r="D180" s="5">
        <f t="shared" ref="D180:D200" si="34">($I$11*$D$6^2+$E$6)*C180</f>
        <v>-6318.7487123724131</v>
      </c>
      <c r="E180" s="5">
        <f t="shared" ref="E180:E200" si="35">$I$13+$F$6</f>
        <v>390.78800000000001</v>
      </c>
      <c r="F180" s="5">
        <f t="shared" si="31"/>
        <v>-5927.9607123724127</v>
      </c>
      <c r="G180" s="5">
        <f t="shared" ref="G180:G200" si="36">IF(F180&gt;0,(1.1*F180*B180)/($I$15*$I$17),(1.1*F180*B180*$I$17)/$I$15)</f>
        <v>-20.593728391844877</v>
      </c>
    </row>
    <row r="181" spans="1:7" x14ac:dyDescent="0.35">
      <c r="A181" s="5">
        <f t="shared" si="25"/>
        <v>-71</v>
      </c>
      <c r="B181" s="5">
        <f t="shared" si="32"/>
        <v>0.55450820867145334</v>
      </c>
      <c r="C181" s="5">
        <f t="shared" si="33"/>
        <v>-8.6435963596318146</v>
      </c>
      <c r="D181" s="5">
        <f t="shared" si="34"/>
        <v>-6333.3791426112211</v>
      </c>
      <c r="E181" s="5">
        <f t="shared" si="35"/>
        <v>390.78800000000001</v>
      </c>
      <c r="F181" s="5">
        <f t="shared" si="31"/>
        <v>-5942.5911426112216</v>
      </c>
      <c r="G181" s="5">
        <f t="shared" si="36"/>
        <v>-19.625962152594994</v>
      </c>
    </row>
    <row r="182" spans="1:7" x14ac:dyDescent="0.35">
      <c r="A182" s="5">
        <f>A181-1</f>
        <v>-72</v>
      </c>
      <c r="B182" s="5">
        <f t="shared" si="32"/>
        <v>0.52566493270440984</v>
      </c>
      <c r="C182" s="5">
        <f t="shared" si="33"/>
        <v>-8.6621366704552738</v>
      </c>
      <c r="D182" s="5">
        <f t="shared" si="34"/>
        <v>-6346.9640918593404</v>
      </c>
      <c r="E182" s="5">
        <f t="shared" si="35"/>
        <v>390.78800000000001</v>
      </c>
      <c r="F182" s="5">
        <f t="shared" si="31"/>
        <v>-5956.1760918593409</v>
      </c>
      <c r="G182" s="5">
        <f t="shared" si="36"/>
        <v>-18.647630757988885</v>
      </c>
    </row>
    <row r="183" spans="1:7" x14ac:dyDescent="0.35">
      <c r="A183" s="5">
        <f t="shared" ref="A183:A185" si="37">A182-1</f>
        <v>-73</v>
      </c>
      <c r="B183" s="5">
        <f t="shared" si="32"/>
        <v>0.49676214721617956</v>
      </c>
      <c r="C183" s="5">
        <f t="shared" si="33"/>
        <v>-8.6793121715493662</v>
      </c>
      <c r="D183" s="5">
        <f t="shared" si="34"/>
        <v>-6359.5490108985096</v>
      </c>
      <c r="E183" s="5">
        <f t="shared" si="35"/>
        <v>390.78800000000001</v>
      </c>
      <c r="F183" s="5">
        <f t="shared" si="31"/>
        <v>-5968.76101089851</v>
      </c>
      <c r="G183" s="5">
        <f t="shared" si="36"/>
        <v>-17.659557282066011</v>
      </c>
    </row>
    <row r="184" spans="1:7" x14ac:dyDescent="0.35">
      <c r="A184" s="5">
        <f t="shared" si="37"/>
        <v>-74</v>
      </c>
      <c r="B184" s="5">
        <f t="shared" si="32"/>
        <v>0.46780430220717995</v>
      </c>
      <c r="C184" s="5">
        <f t="shared" si="33"/>
        <v>-8.6951819913026025</v>
      </c>
      <c r="D184" s="5">
        <f t="shared" si="34"/>
        <v>-6371.1772245771999</v>
      </c>
      <c r="E184" s="5">
        <f t="shared" si="35"/>
        <v>390.78800000000001</v>
      </c>
      <c r="F184" s="5">
        <f t="shared" si="31"/>
        <v>-5980.3892245772004</v>
      </c>
      <c r="G184" s="5">
        <f t="shared" si="36"/>
        <v>-16.662523997857605</v>
      </c>
    </row>
    <row r="185" spans="1:7" x14ac:dyDescent="0.35">
      <c r="A185" s="5">
        <f t="shared" si="37"/>
        <v>-75</v>
      </c>
      <c r="B185" s="5">
        <f t="shared" si="32"/>
        <v>0.43879565553695571</v>
      </c>
      <c r="C185" s="5">
        <f t="shared" si="33"/>
        <v>-8.7098022724257724</v>
      </c>
      <c r="D185" s="5">
        <f t="shared" si="34"/>
        <v>-6381.8898700631744</v>
      </c>
      <c r="E185" s="5">
        <f t="shared" si="35"/>
        <v>390.78800000000001</v>
      </c>
      <c r="F185" s="5">
        <f t="shared" si="31"/>
        <v>-5991.1018700631739</v>
      </c>
      <c r="G185" s="5">
        <f t="shared" si="36"/>
        <v>-15.657273912660129</v>
      </c>
    </row>
    <row r="186" spans="1:7" x14ac:dyDescent="0.35">
      <c r="A186" s="5">
        <f>A185-1</f>
        <v>-76</v>
      </c>
      <c r="B186" s="5">
        <f t="shared" si="32"/>
        <v>0.40974028300669768</v>
      </c>
      <c r="C186" s="5">
        <f t="shared" si="33"/>
        <v>-8.7232260949782532</v>
      </c>
      <c r="D186" s="5">
        <f t="shared" si="34"/>
        <v>-6391.7258404429404</v>
      </c>
      <c r="E186" s="5">
        <f t="shared" si="35"/>
        <v>390.78800000000001</v>
      </c>
      <c r="F186" s="5">
        <f t="shared" si="31"/>
        <v>-6000.9378404429408</v>
      </c>
      <c r="G186" s="5">
        <f t="shared" si="36"/>
        <v>-14.644512443170925</v>
      </c>
    </row>
    <row r="187" spans="1:7" x14ac:dyDescent="0.35">
      <c r="A187" s="5">
        <f t="shared" ref="A187:A194" si="38">A186-1</f>
        <v>-77</v>
      </c>
      <c r="B187" s="5">
        <f t="shared" si="32"/>
        <v>0.38064208868673444</v>
      </c>
      <c r="C187" s="5">
        <f t="shared" si="33"/>
        <v>-8.7355034062929722</v>
      </c>
      <c r="D187" s="5">
        <f t="shared" si="34"/>
        <v>-6400.7217333760182</v>
      </c>
      <c r="E187" s="5">
        <f t="shared" si="35"/>
        <v>390.78800000000001</v>
      </c>
      <c r="F187" s="5">
        <f t="shared" si="31"/>
        <v>-6009.9337333760177</v>
      </c>
      <c r="G187" s="5">
        <f t="shared" si="36"/>
        <v>-13.624909218274601</v>
      </c>
    </row>
    <row r="188" spans="1:7" x14ac:dyDescent="0.35">
      <c r="A188" s="5">
        <f t="shared" si="38"/>
        <v>-78</v>
      </c>
      <c r="B188" s="5">
        <f t="shared" si="32"/>
        <v>0.35150481546664963</v>
      </c>
      <c r="C188" s="5">
        <f t="shared" si="33"/>
        <v>-8.7466809574132292</v>
      </c>
      <c r="D188" s="5">
        <f t="shared" si="34"/>
        <v>-6408.9118045206087</v>
      </c>
      <c r="E188" s="5">
        <f t="shared" si="35"/>
        <v>390.78800000000001</v>
      </c>
      <c r="F188" s="5">
        <f t="shared" si="31"/>
        <v>-6018.1238045206082</v>
      </c>
      <c r="G188" s="5">
        <f t="shared" si="36"/>
        <v>-12.599099997875182</v>
      </c>
    </row>
    <row r="189" spans="1:7" x14ac:dyDescent="0.35">
      <c r="A189" s="5">
        <f t="shared" si="38"/>
        <v>-79</v>
      </c>
      <c r="B189" s="5">
        <f t="shared" si="32"/>
        <v>0.32233205580694074</v>
      </c>
      <c r="C189" s="5">
        <f t="shared" si="33"/>
        <v>-8.7568022456685704</v>
      </c>
      <c r="D189" s="5">
        <f t="shared" si="34"/>
        <v>-6416.3279254575036</v>
      </c>
      <c r="E189" s="5">
        <f t="shared" si="35"/>
        <v>390.78800000000001</v>
      </c>
      <c r="F189" s="5">
        <f t="shared" si="31"/>
        <v>-6025.5399254575041</v>
      </c>
      <c r="G189" s="5">
        <f t="shared" si="36"/>
        <v>-11.567688696774898</v>
      </c>
    </row>
    <row r="190" spans="1:7" x14ac:dyDescent="0.35">
      <c r="A190" s="5">
        <f t="shared" si="38"/>
        <v>-80</v>
      </c>
      <c r="B190" s="5">
        <f t="shared" si="32"/>
        <v>0.29312726267236083</v>
      </c>
      <c r="C190" s="5">
        <f t="shared" si="33"/>
        <v>-8.7659074630336473</v>
      </c>
      <c r="D190" s="5">
        <f t="shared" si="34"/>
        <v>-6422.9995458513295</v>
      </c>
      <c r="E190" s="5">
        <f t="shared" si="35"/>
        <v>390.78800000000001</v>
      </c>
      <c r="F190" s="5">
        <f t="shared" si="31"/>
        <v>-6032.211545851329</v>
      </c>
      <c r="G190" s="5">
        <f t="shared" si="36"/>
        <v>-10.531249503200756</v>
      </c>
    </row>
    <row r="191" spans="1:7" x14ac:dyDescent="0.35">
      <c r="A191" s="5">
        <f t="shared" si="38"/>
        <v>-81</v>
      </c>
      <c r="B191" s="5">
        <f t="shared" si="32"/>
        <v>0.26389376062822723</v>
      </c>
      <c r="C191" s="5">
        <f t="shared" si="33"/>
        <v>-8.7740334499325527</v>
      </c>
      <c r="D191" s="5">
        <f t="shared" si="34"/>
        <v>-6428.9536596018297</v>
      </c>
      <c r="E191" s="5">
        <f t="shared" si="35"/>
        <v>390.78800000000001</v>
      </c>
      <c r="F191" s="5">
        <f t="shared" si="31"/>
        <v>-6038.1656596018292</v>
      </c>
      <c r="G191" s="5">
        <f t="shared" si="36"/>
        <v>-9.4903290821637274</v>
      </c>
    </row>
    <row r="192" spans="1:7" x14ac:dyDescent="0.35">
      <c r="A192" s="5">
        <f t="shared" si="38"/>
        <v>-82</v>
      </c>
      <c r="B192" s="5">
        <f t="shared" si="32"/>
        <v>0.23463475708208431</v>
      </c>
      <c r="C192" s="5">
        <f t="shared" si="33"/>
        <v>-8.781213654171875</v>
      </c>
      <c r="D192" s="5">
        <f t="shared" si="34"/>
        <v>-6434.2147747530871</v>
      </c>
      <c r="E192" s="5">
        <f t="shared" si="35"/>
        <v>390.78800000000001</v>
      </c>
      <c r="F192" s="5">
        <f t="shared" si="31"/>
        <v>-6043.4267747530866</v>
      </c>
      <c r="G192" s="5">
        <f t="shared" si="36"/>
        <v>-8.4454488543988919</v>
      </c>
    </row>
    <row r="193" spans="1:7" x14ac:dyDescent="0.35">
      <c r="A193" s="5">
        <f t="shared" si="38"/>
        <v>-83</v>
      </c>
      <c r="B193" s="5">
        <f t="shared" si="32"/>
        <v>0.2053533536541208</v>
      </c>
      <c r="C193" s="5">
        <f t="shared" si="33"/>
        <v>-8.7874780947078861</v>
      </c>
      <c r="D193" s="5">
        <f t="shared" si="34"/>
        <v>-6438.8048869448357</v>
      </c>
      <c r="E193" s="5">
        <f t="shared" si="35"/>
        <v>390.78800000000001</v>
      </c>
      <c r="F193" s="5">
        <f t="shared" si="31"/>
        <v>-6048.0168869448353</v>
      </c>
      <c r="G193" s="5">
        <f t="shared" si="36"/>
        <v>-7.3971073421701989</v>
      </c>
    </row>
    <row r="194" spans="1:7" x14ac:dyDescent="0.35">
      <c r="A194" s="5">
        <f t="shared" si="38"/>
        <v>-84</v>
      </c>
      <c r="B194" s="5">
        <f t="shared" si="32"/>
        <v>0.17605255766068506</v>
      </c>
      <c r="C194" s="5">
        <f t="shared" si="33"/>
        <v>-8.7928533299772305</v>
      </c>
      <c r="D194" s="5">
        <f t="shared" si="34"/>
        <v>-6442.7434562075659</v>
      </c>
      <c r="E194" s="5">
        <f t="shared" si="35"/>
        <v>390.78800000000001</v>
      </c>
      <c r="F194" s="5">
        <f t="shared" si="31"/>
        <v>-6051.9554562075664</v>
      </c>
      <c r="G194" s="5">
        <f t="shared" si="36"/>
        <v>-6.3457825737259634</v>
      </c>
    </row>
    <row r="195" spans="1:7" x14ac:dyDescent="0.35">
      <c r="A195" s="5">
        <f t="shared" ref="A195:A200" si="39">A194-1</f>
        <v>-85</v>
      </c>
      <c r="B195" s="5">
        <f t="shared" si="32"/>
        <v>0.14673529369610372</v>
      </c>
      <c r="C195" s="5">
        <f t="shared" si="33"/>
        <v>-8.7973624305455704</v>
      </c>
      <c r="D195" s="5">
        <f t="shared" si="34"/>
        <v>-6446.0473869215029</v>
      </c>
      <c r="E195" s="5">
        <f t="shared" si="35"/>
        <v>390.78800000000001</v>
      </c>
      <c r="F195" s="5">
        <f t="shared" si="31"/>
        <v>-6055.2593869215034</v>
      </c>
      <c r="G195" s="5">
        <f t="shared" si="36"/>
        <v>-5.2919345386562302</v>
      </c>
    </row>
    <row r="196" spans="1:7" x14ac:dyDescent="0.35">
      <c r="A196" s="5">
        <f t="shared" si="39"/>
        <v>-86</v>
      </c>
      <c r="B196" s="5">
        <f t="shared" si="32"/>
        <v>0.11740441529878315</v>
      </c>
      <c r="C196" s="5">
        <f t="shared" si="33"/>
        <v>-8.8010249558549702</v>
      </c>
      <c r="D196" s="5">
        <f t="shared" si="34"/>
        <v>-6448.7310107788335</v>
      </c>
      <c r="E196" s="5">
        <f t="shared" si="35"/>
        <v>390.78800000000001</v>
      </c>
      <c r="F196" s="5">
        <f t="shared" si="31"/>
        <v>-6057.9430107788339</v>
      </c>
      <c r="G196" s="5">
        <f t="shared" si="36"/>
        <v>-4.2360076868261176</v>
      </c>
    </row>
    <row r="197" spans="1:7" x14ac:dyDescent="0.35">
      <c r="A197" s="5">
        <f t="shared" si="39"/>
        <v>-87</v>
      </c>
      <c r="B197" s="5">
        <f t="shared" si="32"/>
        <v>8.8062716688259227E-2</v>
      </c>
      <c r="C197" s="5">
        <f t="shared" si="33"/>
        <v>-8.8038569348781497</v>
      </c>
      <c r="D197" s="5">
        <f t="shared" si="34"/>
        <v>-6450.8060726085923</v>
      </c>
      <c r="E197" s="5">
        <f t="shared" si="35"/>
        <v>390.78800000000001</v>
      </c>
      <c r="F197" s="5">
        <f t="shared" si="31"/>
        <v>-6060.0180726085928</v>
      </c>
      <c r="G197" s="5">
        <f t="shared" si="36"/>
        <v>-3.178433463936988</v>
      </c>
    </row>
    <row r="198" spans="1:7" x14ac:dyDescent="0.35">
      <c r="A198" s="5">
        <f t="shared" si="39"/>
        <v>-88</v>
      </c>
      <c r="B198" s="5">
        <f t="shared" si="32"/>
        <v>5.8712944560450703E-2</v>
      </c>
      <c r="C198" s="5">
        <f t="shared" si="33"/>
        <v>-8.8058708505158165</v>
      </c>
      <c r="D198" s="5">
        <f t="shared" si="34"/>
        <v>-6452.2817189442021</v>
      </c>
      <c r="E198" s="5">
        <f t="shared" si="35"/>
        <v>390.78800000000001</v>
      </c>
      <c r="F198" s="5">
        <f t="shared" si="31"/>
        <v>-6061.4937189442026</v>
      </c>
      <c r="G198" s="5">
        <f t="shared" si="36"/>
        <v>-2.1196328770963149</v>
      </c>
    </row>
    <row r="199" spans="1:7" x14ac:dyDescent="0.35">
      <c r="A199" s="5">
        <f t="shared" si="39"/>
        <v>-89</v>
      </c>
      <c r="B199" s="5">
        <f t="shared" si="32"/>
        <v>2.9357809928878608E-2</v>
      </c>
      <c r="C199" s="5">
        <f t="shared" si="33"/>
        <v>-8.8070756276022077</v>
      </c>
      <c r="D199" s="5">
        <f t="shared" si="34"/>
        <v>-6453.1644892348277</v>
      </c>
      <c r="E199" s="5">
        <f t="shared" si="35"/>
        <v>390.78800000000001</v>
      </c>
      <c r="F199" s="5">
        <f t="shared" si="31"/>
        <v>-6062.3764892348281</v>
      </c>
      <c r="G199" s="5">
        <f t="shared" si="36"/>
        <v>-1.0600190840555843</v>
      </c>
    </row>
    <row r="200" spans="1:7" x14ac:dyDescent="0.35">
      <c r="A200" s="5">
        <f t="shared" si="39"/>
        <v>-90</v>
      </c>
      <c r="B200" s="5">
        <f t="shared" si="32"/>
        <v>1.0304136373995394E-16</v>
      </c>
      <c r="C200" s="5">
        <f t="shared" si="33"/>
        <v>-8.8074766244133205</v>
      </c>
      <c r="D200" s="5">
        <f t="shared" si="34"/>
        <v>-6453.45830962325</v>
      </c>
      <c r="E200" s="5">
        <f t="shared" si="35"/>
        <v>390.78800000000001</v>
      </c>
      <c r="F200" s="5">
        <f t="shared" si="31"/>
        <v>-6062.6703096232504</v>
      </c>
      <c r="G200" s="5">
        <f t="shared" si="36"/>
        <v>-3.7206830494781975E-15</v>
      </c>
    </row>
  </sheetData>
  <mergeCells count="13">
    <mergeCell ref="I16:R16"/>
    <mergeCell ref="I66:R66"/>
    <mergeCell ref="A1:R1"/>
    <mergeCell ref="A2:R2"/>
    <mergeCell ref="A3:R3"/>
    <mergeCell ref="A8:G8"/>
    <mergeCell ref="A10:G10"/>
    <mergeCell ref="A12:G12"/>
    <mergeCell ref="I8:R8"/>
    <mergeCell ref="I10:R10"/>
    <mergeCell ref="I12:R12"/>
    <mergeCell ref="I14:R14"/>
    <mergeCell ref="B17:G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Alesia Ivanova</dc:creator>
  <cp:lastModifiedBy>Alesia Ivanova</cp:lastModifiedBy>
  <dcterms:created xsi:type="dcterms:W3CDTF">2015-06-05T18:19:34Z</dcterms:created>
  <dcterms:modified xsi:type="dcterms:W3CDTF">2022-06-02T12:19:44Z</dcterms:modified>
</cp:coreProperties>
</file>