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D8E63ED-43A7-4826-A25A-6881DAFFDA2C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G9" i="1"/>
  <c r="E11" i="1"/>
  <c r="G11" i="1" s="1"/>
  <c r="D11" i="1"/>
  <c r="G12" i="1"/>
  <c r="E14" i="1"/>
  <c r="G10" i="1"/>
  <c r="L10" i="1"/>
  <c r="H2" i="1" l="1"/>
  <c r="I2" i="1" s="1"/>
  <c r="L13" i="1" s="1"/>
  <c r="D14" i="1"/>
  <c r="M11" i="1"/>
  <c r="K19" i="1" l="1"/>
  <c r="M14" i="1"/>
  <c r="M13" i="1"/>
  <c r="M12" i="1"/>
  <c r="M10" i="1"/>
  <c r="M9" i="1"/>
  <c r="O9" i="1" s="1"/>
  <c r="E12" i="1"/>
  <c r="E13" i="1"/>
  <c r="E10" i="1"/>
  <c r="D10" i="1"/>
  <c r="D12" i="1"/>
  <c r="D13" i="1"/>
  <c r="D9" i="1"/>
  <c r="F9" i="1" s="1"/>
  <c r="G13" i="1" l="1"/>
  <c r="G14" i="1"/>
  <c r="L14" i="1"/>
  <c r="N14" i="1" s="1"/>
  <c r="P14" i="1" s="1"/>
  <c r="L11" i="1"/>
  <c r="N11" i="1" s="1"/>
  <c r="P11" i="1" s="1"/>
  <c r="L12" i="1"/>
  <c r="N12" i="1" s="1"/>
  <c r="P12" i="1" s="1"/>
  <c r="N10" i="1"/>
  <c r="F12" i="1"/>
  <c r="F13" i="1" s="1"/>
  <c r="N13" i="1"/>
  <c r="P13" i="1" s="1"/>
  <c r="P9" i="1"/>
  <c r="F14" i="1" l="1"/>
  <c r="O10" i="1"/>
  <c r="P10" i="1"/>
  <c r="O11" i="1" l="1"/>
  <c r="O12" i="1"/>
  <c r="O13" i="1" s="1"/>
  <c r="O14" i="1" s="1"/>
  <c r="K18" i="1" l="1"/>
  <c r="K20" i="1" s="1"/>
</calcChain>
</file>

<file path=xl/sharedStrings.xml><?xml version="1.0" encoding="utf-8"?>
<sst xmlns="http://schemas.openxmlformats.org/spreadsheetml/2006/main" count="38" uniqueCount="32">
  <si>
    <t>Вариант</t>
  </si>
  <si>
    <t>Первоначальная стоимость программного обеспечения, тыс. руб.</t>
  </si>
  <si>
    <t>Дополнительные инвестиции, тыс. руб.</t>
  </si>
  <si>
    <t>Год внесения дополнительных инвестиций</t>
  </si>
  <si>
    <t>Нормативный срок службы оборудования, лет</t>
  </si>
  <si>
    <t>Дополнительная прибыль за год, тыс. руб.</t>
  </si>
  <si>
    <t>Норма дисконта, %</t>
  </si>
  <si>
    <t>Год реализации проекта</t>
  </si>
  <si>
    <t>Инвестиции</t>
  </si>
  <si>
    <t xml:space="preserve">Чистая прибыль </t>
  </si>
  <si>
    <t>Дисконтированные инвестиции</t>
  </si>
  <si>
    <t>Дисконтированная чистая прибыль</t>
  </si>
  <si>
    <t>Накопленная стоимость проекта</t>
  </si>
  <si>
    <t>Расчет накопленной стоимости инвестиционного проекта</t>
  </si>
  <si>
    <t>Чистый дисконтированный доход, ЧДД</t>
  </si>
  <si>
    <t>.</t>
  </si>
  <si>
    <t>Норма амортизации, НА</t>
  </si>
  <si>
    <t>Амортизационные отчисления, АО</t>
  </si>
  <si>
    <t>ДЧПВИ</t>
  </si>
  <si>
    <t>ЦЧПВИ</t>
  </si>
  <si>
    <t>ПВИ</t>
  </si>
  <si>
    <t>Чистая дисконтированная прибыль, ЧДП</t>
  </si>
  <si>
    <t>(за указанный срок проект себя полностью окупает)</t>
  </si>
  <si>
    <t>Срок окупаемости и период возврата инвестиций выходит больше срока эксплуатации оборудования (5 лет)</t>
  </si>
  <si>
    <t>Накопительная стоимость проекта остается отрицательной до конца срока эксплуатации обор.</t>
  </si>
  <si>
    <t xml:space="preserve">ЧДД &lt; 0 также остается отрицательным </t>
  </si>
  <si>
    <t>Проэкт считается экономически неэффективным, т.к. не выполняются два условия:</t>
  </si>
  <si>
    <t>2) Динамический срок окупаемости больше 4-5 лет</t>
  </si>
  <si>
    <t>Проект в этом случае считается экономически эффективным, так как удовлетвояет двум условиям:</t>
  </si>
  <si>
    <t>1) Динамический срок окупаемости (ДСО) превышает нормативный срок использования оборудования</t>
  </si>
  <si>
    <t>1) ДСО &lt; срока эксплуатации оборудования</t>
  </si>
  <si>
    <t>2) ДСО &lt; 4 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</si>
</sst>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Br&quot;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0"/>
      <color theme="2" tint="-0.499984740745262"/>
      <name val="Times New Roman"/>
      <family val="1"/>
      <charset val="204"/>
    </font>
    <font>
      <sz val="11"/>
      <color theme="2" tint="-0.499984740745262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3.5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6" fillId="0" borderId="0" xfId="0" applyFont="1" applyBorder="1" applyAlignment="1">
      <alignment horizontal="justify" vertical="center" wrapText="1"/>
    </xf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0" fontId="2" fillId="0" borderId="0" xfId="0" applyFont="1" applyAlignment="1"/>
    <xf numFmtId="0" fontId="6" fillId="0" borderId="0" xfId="0" applyNumberFormat="1" applyFont="1" applyBorder="1" applyAlignment="1">
      <alignment horizontal="justify" vertical="center" wrapText="1"/>
    </xf>
    <xf numFmtId="0" fontId="7" fillId="0" borderId="0" xfId="0" applyFont="1" applyBorder="1"/>
    <xf numFmtId="164" fontId="6" fillId="0" borderId="0" xfId="0" applyNumberFormat="1" applyFont="1" applyBorder="1" applyAlignment="1">
      <alignment horizontal="justify" vertical="center" wrapText="1"/>
    </xf>
    <xf numFmtId="164" fontId="2" fillId="0" borderId="0" xfId="0" applyNumberFormat="1" applyFont="1" applyBorder="1"/>
    <xf numFmtId="0" fontId="7" fillId="0" borderId="0" xfId="0" applyFont="1" applyFill="1" applyBorder="1" applyAlignment="1">
      <alignment wrapText="1"/>
    </xf>
    <xf numFmtId="0" fontId="1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3" fillId="0" borderId="0" xfId="0" applyFont="1" applyBorder="1"/>
    <xf numFmtId="0" fontId="13" fillId="0" borderId="0" xfId="0" applyFont="1"/>
    <xf numFmtId="0" fontId="14" fillId="0" borderId="0" xfId="0" applyFont="1"/>
    <xf numFmtId="0" fontId="9" fillId="0" borderId="0" xfId="0" applyFont="1" applyFill="1" applyBorder="1" applyAlignment="1">
      <alignment horizontal="justify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10" fillId="0" borderId="0" xfId="0" applyNumberFormat="1" applyFont="1" applyFill="1" applyBorder="1"/>
    <xf numFmtId="0" fontId="4" fillId="0" borderId="0" xfId="0" applyFont="1" applyFill="1" applyBorder="1" applyAlignment="1">
      <alignment horizontal="justify" vertical="center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justify" vertical="center"/>
    </xf>
    <xf numFmtId="0" fontId="7" fillId="0" borderId="0" xfId="0" applyFont="1" applyFill="1" applyBorder="1" applyAlignment="1"/>
    <xf numFmtId="0" fontId="6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Fill="1" applyBorder="1" applyAlignment="1">
      <alignment horizontal="justify" vertical="center"/>
    </xf>
    <xf numFmtId="0" fontId="5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/>
    <xf numFmtId="0" fontId="2" fillId="0" borderId="1" xfId="0" applyNumberFormat="1" applyFont="1" applyBorder="1"/>
    <xf numFmtId="0" fontId="5" fillId="0" borderId="1" xfId="0" applyFont="1" applyBorder="1" applyAlignment="1">
      <alignment horizontal="right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2" fillId="0" borderId="1" xfId="0" applyNumberFormat="1" applyFont="1" applyFill="1" applyBorder="1"/>
    <xf numFmtId="0" fontId="3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topLeftCell="A2" zoomScale="90" zoomScaleNormal="90" workbookViewId="0">
      <selection activeCell="N10" sqref="N10"/>
    </sheetView>
  </sheetViews>
  <sheetFormatPr defaultColWidth="8.88671875" defaultRowHeight="13.8" x14ac:dyDescent="0.25"/>
  <cols>
    <col min="1" max="1" width="15" style="2" customWidth="1"/>
    <col min="2" max="2" width="17.6640625" style="2" customWidth="1"/>
    <col min="3" max="3" width="9.109375" style="2" bestFit="1" customWidth="1"/>
    <col min="4" max="4" width="11.5546875" style="2" bestFit="1" customWidth="1"/>
    <col min="5" max="5" width="11.6640625" style="2" bestFit="1" customWidth="1"/>
    <col min="6" max="6" width="12.44140625" style="2" bestFit="1" customWidth="1"/>
    <col min="7" max="7" width="10.44140625" style="2" bestFit="1" customWidth="1"/>
    <col min="8" max="12" width="9" style="2" bestFit="1" customWidth="1"/>
    <col min="13" max="14" width="11.44140625" style="2" bestFit="1" customWidth="1"/>
    <col min="15" max="15" width="12.21875" style="2" bestFit="1" customWidth="1"/>
    <col min="16" max="16" width="9" style="2" bestFit="1" customWidth="1"/>
    <col min="17" max="16384" width="8.88671875" style="2"/>
  </cols>
  <sheetData>
    <row r="1" spans="1:16" ht="69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9" t="s">
        <v>16</v>
      </c>
      <c r="I1" s="39" t="s">
        <v>17</v>
      </c>
    </row>
    <row r="2" spans="1:16" ht="18" x14ac:dyDescent="0.25">
      <c r="A2" s="40">
        <v>9</v>
      </c>
      <c r="B2" s="41">
        <v>2600</v>
      </c>
      <c r="C2" s="41">
        <v>200</v>
      </c>
      <c r="D2" s="41">
        <v>2</v>
      </c>
      <c r="E2" s="41">
        <v>5</v>
      </c>
      <c r="F2" s="41">
        <v>700</v>
      </c>
      <c r="G2" s="41">
        <v>12</v>
      </c>
      <c r="H2" s="31">
        <f>1 *100 /E2</f>
        <v>20</v>
      </c>
      <c r="I2" s="31">
        <f>B2*H2 / 100</f>
        <v>520</v>
      </c>
    </row>
    <row r="3" spans="1:16" s="6" customFormat="1" x14ac:dyDescent="0.25">
      <c r="A3" s="1"/>
      <c r="B3" s="1"/>
      <c r="C3" s="4"/>
      <c r="D3" s="1"/>
      <c r="F3" s="4"/>
      <c r="G3" s="4"/>
      <c r="H3" s="5"/>
    </row>
    <row r="4" spans="1:16" x14ac:dyDescent="0.25">
      <c r="A4" s="1"/>
      <c r="B4" s="7"/>
      <c r="C4" s="4"/>
      <c r="D4" s="1"/>
      <c r="F4" s="4"/>
      <c r="G4" s="4"/>
      <c r="H4" s="3"/>
    </row>
    <row r="5" spans="1:16" x14ac:dyDescent="0.25">
      <c r="A5" s="1"/>
      <c r="B5" s="1"/>
      <c r="C5" s="4"/>
      <c r="D5" s="1"/>
      <c r="F5" s="4"/>
      <c r="G5" s="4"/>
      <c r="H5" s="3"/>
    </row>
    <row r="6" spans="1:16" ht="15.6" x14ac:dyDescent="0.25">
      <c r="A6" s="1"/>
      <c r="B6" s="1"/>
      <c r="C6" s="4"/>
      <c r="D6" s="4"/>
      <c r="F6" s="12" t="s">
        <v>13</v>
      </c>
      <c r="G6" s="4"/>
      <c r="H6" s="3"/>
    </row>
    <row r="7" spans="1:16" ht="18" x14ac:dyDescent="0.35">
      <c r="A7" s="44"/>
      <c r="G7" s="4"/>
      <c r="I7" s="12"/>
      <c r="J7" s="12"/>
      <c r="K7" s="12"/>
      <c r="L7" s="12"/>
      <c r="M7" s="12"/>
    </row>
    <row r="8" spans="1:16" ht="82.8" x14ac:dyDescent="0.25">
      <c r="A8" s="27" t="s">
        <v>7</v>
      </c>
      <c r="B8" s="27" t="s">
        <v>8</v>
      </c>
      <c r="C8" s="27" t="s">
        <v>9</v>
      </c>
      <c r="D8" s="27" t="s">
        <v>10</v>
      </c>
      <c r="E8" s="27" t="s">
        <v>11</v>
      </c>
      <c r="F8" s="27" t="s">
        <v>12</v>
      </c>
      <c r="G8" s="28" t="s">
        <v>14</v>
      </c>
      <c r="I8" s="13" t="s">
        <v>15</v>
      </c>
      <c r="J8" s="27" t="s">
        <v>7</v>
      </c>
      <c r="K8" s="27" t="s">
        <v>8</v>
      </c>
      <c r="L8" s="27" t="s">
        <v>9</v>
      </c>
      <c r="M8" s="27" t="s">
        <v>10</v>
      </c>
      <c r="N8" s="27" t="s">
        <v>11</v>
      </c>
      <c r="O8" s="27" t="s">
        <v>12</v>
      </c>
      <c r="P8" s="28" t="s">
        <v>21</v>
      </c>
    </row>
    <row r="9" spans="1:16" x14ac:dyDescent="0.25">
      <c r="A9" s="29">
        <v>0</v>
      </c>
      <c r="B9" s="30">
        <v>2600</v>
      </c>
      <c r="C9" s="29"/>
      <c r="D9" s="29">
        <f>B9 / POWER(1 + $G$2/100, A9)</f>
        <v>2600</v>
      </c>
      <c r="E9" s="29"/>
      <c r="F9" s="29">
        <f>0-D9</f>
        <v>-2600</v>
      </c>
      <c r="G9" s="31">
        <f>E9+F9</f>
        <v>-2600</v>
      </c>
      <c r="H9" s="3"/>
      <c r="J9" s="29">
        <v>0</v>
      </c>
      <c r="K9" s="30">
        <v>2600</v>
      </c>
      <c r="L9" s="29"/>
      <c r="M9" s="29">
        <f>K9 / POWER(1 + $G$2/100, J9)</f>
        <v>2600</v>
      </c>
      <c r="N9" s="29"/>
      <c r="O9" s="29">
        <f>0-M9</f>
        <v>-2600</v>
      </c>
      <c r="P9" s="31">
        <f>N9+O9</f>
        <v>-2600</v>
      </c>
    </row>
    <row r="10" spans="1:16" ht="36.6" customHeight="1" x14ac:dyDescent="0.25">
      <c r="A10" s="29">
        <v>1</v>
      </c>
      <c r="B10" s="30"/>
      <c r="C10" s="30">
        <v>700</v>
      </c>
      <c r="D10" s="29">
        <f>B10 / POWER(1 + $G$2/100, A10)</f>
        <v>0</v>
      </c>
      <c r="E10" s="29">
        <f>C10 / POWER(1 + $G$2/100, A10)</f>
        <v>624.99999999999989</v>
      </c>
      <c r="F10" s="29">
        <f>F9+E10</f>
        <v>-1975</v>
      </c>
      <c r="G10" s="32">
        <f>E10-D10</f>
        <v>624.99999999999989</v>
      </c>
      <c r="H10" s="3"/>
      <c r="J10" s="29">
        <v>1</v>
      </c>
      <c r="K10" s="30"/>
      <c r="L10" s="30">
        <f xml:space="preserve"> 700 + $I$2</f>
        <v>1220</v>
      </c>
      <c r="M10" s="29">
        <f t="shared" ref="M10:M14" si="0">K10 / POWER(1 + $G$2/100, J10)</f>
        <v>0</v>
      </c>
      <c r="N10" s="29">
        <f>L10 / POWER(1 + $G$2/100, J10)</f>
        <v>1089.2857142857142</v>
      </c>
      <c r="O10" s="29">
        <f>O9+N10</f>
        <v>-1510.7142857142858</v>
      </c>
      <c r="P10" s="32">
        <f>N10-M10</f>
        <v>1089.2857142857142</v>
      </c>
    </row>
    <row r="11" spans="1:16" x14ac:dyDescent="0.25">
      <c r="A11" s="29">
        <v>2</v>
      </c>
      <c r="B11" s="33">
        <v>200</v>
      </c>
      <c r="C11" s="30">
        <v>700</v>
      </c>
      <c r="D11" s="29">
        <f>B11 / POWER(1 + $G$2/100, A11)</f>
        <v>159.43877551020407</v>
      </c>
      <c r="E11" s="29">
        <f>C11 / POWER(1 + $G$2/100, A11)</f>
        <v>558.03571428571422</v>
      </c>
      <c r="F11" s="34">
        <f>F10+E11-D11</f>
        <v>-1576.4030612244899</v>
      </c>
      <c r="G11" s="32">
        <f>E11-D11</f>
        <v>398.59693877551013</v>
      </c>
      <c r="H11" s="3"/>
      <c r="J11" s="29">
        <v>2</v>
      </c>
      <c r="K11" s="33">
        <v>200</v>
      </c>
      <c r="L11" s="30">
        <f t="shared" ref="L11:L12" si="1" xml:space="preserve"> 700 + $I$2</f>
        <v>1220</v>
      </c>
      <c r="M11" s="29">
        <f>K11 / POWER(1 + $G$2/100, J11)</f>
        <v>159.43877551020407</v>
      </c>
      <c r="N11" s="29">
        <f t="shared" ref="N11:N14" si="2">L11 / POWER(1 + $G$2/100, J11)</f>
        <v>972.57653061224471</v>
      </c>
      <c r="O11" s="34">
        <f>O10+N11-M11</f>
        <v>-697.57653061224516</v>
      </c>
      <c r="P11" s="32">
        <f t="shared" ref="P11:P14" si="3">N11-M11</f>
        <v>813.13775510204061</v>
      </c>
    </row>
    <row r="12" spans="1:16" x14ac:dyDescent="0.25">
      <c r="A12" s="29">
        <v>3</v>
      </c>
      <c r="B12" s="29"/>
      <c r="C12" s="30">
        <v>700</v>
      </c>
      <c r="D12" s="29">
        <f t="shared" ref="D12:D13" si="4">B12 / POWER(1 + $G$2/100, A12)</f>
        <v>0</v>
      </c>
      <c r="E12" s="29">
        <f t="shared" ref="E11:E14" si="5">C12 / POWER(1 + $G$2/100, A12)</f>
        <v>498.2461734693876</v>
      </c>
      <c r="F12" s="35">
        <f>F11+E12</f>
        <v>-1078.1568877551022</v>
      </c>
      <c r="G12" s="32">
        <f>E12-D12</f>
        <v>498.2461734693876</v>
      </c>
      <c r="H12" s="3"/>
      <c r="J12" s="29">
        <v>3</v>
      </c>
      <c r="K12" s="29"/>
      <c r="L12" s="30">
        <f t="shared" si="1"/>
        <v>1220</v>
      </c>
      <c r="M12" s="29">
        <f t="shared" si="0"/>
        <v>0</v>
      </c>
      <c r="N12" s="29">
        <f t="shared" si="2"/>
        <v>868.37190233236129</v>
      </c>
      <c r="O12" s="35">
        <f t="shared" ref="O12:O14" si="6">O11+N12</f>
        <v>170.79537172011612</v>
      </c>
      <c r="P12" s="32">
        <f t="shared" si="3"/>
        <v>868.37190233236129</v>
      </c>
    </row>
    <row r="13" spans="1:16" x14ac:dyDescent="0.25">
      <c r="A13" s="29">
        <v>4</v>
      </c>
      <c r="B13" s="29"/>
      <c r="C13" s="30">
        <v>700</v>
      </c>
      <c r="D13" s="29">
        <f t="shared" si="4"/>
        <v>0</v>
      </c>
      <c r="E13" s="29">
        <f t="shared" si="5"/>
        <v>444.86265488338182</v>
      </c>
      <c r="F13" s="35">
        <f t="shared" ref="F13" si="7">F12+E13</f>
        <v>-633.2942328717204</v>
      </c>
      <c r="G13" s="32">
        <f t="shared" ref="G11:G14" si="8">E13-D13</f>
        <v>444.86265488338182</v>
      </c>
      <c r="H13" s="3"/>
      <c r="J13" s="29">
        <v>4</v>
      </c>
      <c r="K13" s="29"/>
      <c r="L13" s="30">
        <f xml:space="preserve"> 700 + $I$2</f>
        <v>1220</v>
      </c>
      <c r="M13" s="29">
        <f t="shared" si="0"/>
        <v>0</v>
      </c>
      <c r="N13" s="29">
        <f t="shared" si="2"/>
        <v>775.33205565389403</v>
      </c>
      <c r="O13" s="35">
        <f t="shared" si="6"/>
        <v>946.12742737401015</v>
      </c>
      <c r="P13" s="32">
        <f t="shared" si="3"/>
        <v>775.33205565389403</v>
      </c>
    </row>
    <row r="14" spans="1:16" x14ac:dyDescent="0.25">
      <c r="A14" s="35">
        <v>5</v>
      </c>
      <c r="B14" s="35"/>
      <c r="C14" s="36">
        <v>700</v>
      </c>
      <c r="D14" s="35">
        <f>B14 / POWER(1 + $G$2/100, A14)</f>
        <v>0</v>
      </c>
      <c r="E14" s="35">
        <f>C14 / POWER(1 + $G$2/100, A14)</f>
        <v>397.19879900301947</v>
      </c>
      <c r="F14" s="35">
        <f>F13+E14</f>
        <v>-236.09543386870092</v>
      </c>
      <c r="G14" s="37">
        <f t="shared" si="8"/>
        <v>397.19879900301947</v>
      </c>
      <c r="H14" s="3"/>
      <c r="J14" s="29">
        <v>5</v>
      </c>
      <c r="K14" s="29"/>
      <c r="L14" s="30">
        <f xml:space="preserve"> 700 + $I$2</f>
        <v>1220</v>
      </c>
      <c r="M14" s="29">
        <f t="shared" si="0"/>
        <v>0</v>
      </c>
      <c r="N14" s="29">
        <f t="shared" si="2"/>
        <v>692.26076397669101</v>
      </c>
      <c r="O14" s="35">
        <f t="shared" si="6"/>
        <v>1638.3881913507012</v>
      </c>
      <c r="P14" s="32">
        <f t="shared" si="3"/>
        <v>692.26076397669101</v>
      </c>
    </row>
    <row r="15" spans="1:16" x14ac:dyDescent="0.25">
      <c r="A15" s="17"/>
      <c r="B15" s="18"/>
      <c r="C15" s="18"/>
      <c r="D15" s="17"/>
      <c r="E15" s="17"/>
      <c r="F15" s="17"/>
      <c r="G15" s="19"/>
      <c r="H15" s="14"/>
    </row>
    <row r="16" spans="1:16" x14ac:dyDescent="0.25">
      <c r="A16" s="3" t="s">
        <v>23</v>
      </c>
      <c r="B16" s="3"/>
      <c r="C16" s="3"/>
      <c r="D16" s="3"/>
      <c r="E16" s="3"/>
      <c r="F16" s="11"/>
      <c r="G16" s="10"/>
      <c r="H16" s="3"/>
      <c r="O16" s="15"/>
    </row>
    <row r="17" spans="1:13" x14ac:dyDescent="0.25">
      <c r="A17" s="20"/>
      <c r="B17" s="3" t="s">
        <v>24</v>
      </c>
      <c r="C17" s="3"/>
      <c r="D17" s="3"/>
      <c r="E17" s="3"/>
      <c r="F17" s="11"/>
      <c r="G17" s="10"/>
      <c r="H17" s="3"/>
    </row>
    <row r="18" spans="1:13" x14ac:dyDescent="0.25">
      <c r="A18" s="21"/>
      <c r="B18" s="22"/>
      <c r="C18" s="3" t="s">
        <v>25</v>
      </c>
      <c r="D18" s="3"/>
      <c r="E18" s="3"/>
      <c r="F18" s="3"/>
      <c r="G18" s="3"/>
      <c r="H18" s="3"/>
      <c r="J18" s="31" t="s">
        <v>18</v>
      </c>
      <c r="K18" s="2">
        <f>ABS(O11) / N12</f>
        <v>0.80331540983606609</v>
      </c>
    </row>
    <row r="19" spans="1:13" x14ac:dyDescent="0.25">
      <c r="A19" s="21"/>
      <c r="B19" s="23"/>
      <c r="C19" s="3"/>
      <c r="D19" s="3"/>
      <c r="E19" s="3"/>
      <c r="F19" s="8"/>
      <c r="G19" s="3"/>
      <c r="H19" s="3"/>
      <c r="J19" s="31" t="s">
        <v>19</v>
      </c>
      <c r="K19" s="2">
        <f>2</f>
        <v>2</v>
      </c>
    </row>
    <row r="20" spans="1:13" x14ac:dyDescent="0.25">
      <c r="A20" s="3" t="s">
        <v>26</v>
      </c>
      <c r="B20" s="3"/>
      <c r="C20" s="9"/>
      <c r="D20" s="3"/>
      <c r="E20" s="3"/>
      <c r="F20" s="11"/>
      <c r="G20" s="3"/>
      <c r="H20" s="3"/>
      <c r="J20" s="31" t="s">
        <v>20</v>
      </c>
      <c r="K20" s="2">
        <f>K18+K19</f>
        <v>2.803315409836066</v>
      </c>
      <c r="L20" s="2" t="s">
        <v>22</v>
      </c>
    </row>
    <row r="21" spans="1:13" x14ac:dyDescent="0.25">
      <c r="A21" s="13" t="s">
        <v>29</v>
      </c>
      <c r="B21" s="13"/>
      <c r="C21" s="13"/>
      <c r="D21" s="13"/>
      <c r="E21" s="13"/>
      <c r="F21" s="13"/>
      <c r="G21" s="13"/>
      <c r="H21" s="3"/>
    </row>
    <row r="22" spans="1:13" x14ac:dyDescent="0.25">
      <c r="A22" s="13" t="s">
        <v>27</v>
      </c>
      <c r="B22" s="13"/>
      <c r="C22" s="13"/>
      <c r="D22" s="13"/>
      <c r="E22" s="13"/>
      <c r="F22" s="13"/>
      <c r="G22" s="13"/>
      <c r="H22" s="26"/>
      <c r="J22" s="2" t="s">
        <v>28</v>
      </c>
    </row>
    <row r="23" spans="1:13" x14ac:dyDescent="0.25">
      <c r="A23" s="5"/>
      <c r="B23" s="5"/>
      <c r="C23" s="24"/>
      <c r="D23" s="5"/>
      <c r="E23" s="5"/>
      <c r="F23" s="25"/>
      <c r="G23" s="10"/>
      <c r="H23" s="3"/>
      <c r="J23" s="2" t="s">
        <v>30</v>
      </c>
    </row>
    <row r="24" spans="1:13" x14ac:dyDescent="0.25">
      <c r="A24" s="6"/>
      <c r="B24" s="6"/>
      <c r="C24" s="6"/>
      <c r="D24" s="6"/>
      <c r="E24" s="6"/>
      <c r="F24" s="6"/>
      <c r="J24" s="2" t="s">
        <v>31</v>
      </c>
    </row>
    <row r="25" spans="1:13" x14ac:dyDescent="0.25">
      <c r="A25" s="6"/>
      <c r="B25" s="6"/>
      <c r="C25" s="6"/>
      <c r="D25" s="6"/>
      <c r="E25" s="6"/>
      <c r="F25" s="6"/>
    </row>
    <row r="28" spans="1:13" x14ac:dyDescent="0.25">
      <c r="A28" s="3"/>
      <c r="B28" s="3"/>
      <c r="C28" s="3"/>
      <c r="D28" s="3"/>
      <c r="E28" s="3"/>
      <c r="F28" s="3"/>
      <c r="G28" s="3"/>
      <c r="H28" s="3"/>
    </row>
    <row r="29" spans="1:13" x14ac:dyDescent="0.25">
      <c r="A29" s="3"/>
      <c r="B29" s="3"/>
      <c r="C29" s="3"/>
      <c r="D29" s="3"/>
      <c r="E29" s="3"/>
      <c r="F29" s="8"/>
      <c r="G29" s="10"/>
      <c r="H29" s="3"/>
    </row>
    <row r="30" spans="1:13" x14ac:dyDescent="0.25">
      <c r="A30" s="3"/>
      <c r="B30" s="3"/>
      <c r="C30" s="3"/>
      <c r="D30" s="3"/>
      <c r="E30" s="3"/>
      <c r="F30" s="3"/>
      <c r="G30" s="3"/>
      <c r="H30" s="3"/>
    </row>
    <row r="31" spans="1:13" ht="14.4" customHeight="1" x14ac:dyDescent="0.25">
      <c r="A31" s="3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</row>
    <row r="32" spans="1:13" ht="14.4" customHeight="1" x14ac:dyDescent="0.25">
      <c r="A32" s="3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1:13" ht="13.8" customHeight="1" x14ac:dyDescent="0.25">
      <c r="A33" s="3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</row>
    <row r="34" spans="1:13" x14ac:dyDescent="0.25">
      <c r="A34" s="3"/>
      <c r="B34" s="3"/>
      <c r="C34" s="3"/>
      <c r="D34" s="3"/>
      <c r="E34" s="3"/>
      <c r="F34" s="3"/>
      <c r="G34" s="3"/>
      <c r="H34" s="3"/>
    </row>
    <row r="35" spans="1:13" x14ac:dyDescent="0.25">
      <c r="A35" s="3"/>
      <c r="B35" s="3"/>
      <c r="C35" s="3"/>
      <c r="D35" s="3"/>
      <c r="E35" s="3"/>
      <c r="F35" s="8"/>
      <c r="G35" s="10"/>
      <c r="H35" s="3"/>
    </row>
    <row r="36" spans="1:13" ht="18" customHeight="1" x14ac:dyDescent="0.25">
      <c r="A36" s="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</row>
    <row r="37" spans="1:13" ht="13.95" customHeight="1" x14ac:dyDescent="0.25">
      <c r="A37" s="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</row>
    <row r="38" spans="1:13" ht="13.95" customHeight="1" x14ac:dyDescent="0.25"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</row>
    <row r="39" spans="1:13" ht="13.8" customHeight="1" x14ac:dyDescent="0.25"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</row>
    <row r="40" spans="1:13" ht="18" x14ac:dyDescent="0.35">
      <c r="B40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2022-12-10T09:00:08Z</dcterms:modified>
</cp:coreProperties>
</file>