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Chr\Dropbox\ChrNew\Projects\NX_RER\PGMs\JIE_Final\Benchmark\Figure11\"/>
    </mc:Choice>
  </mc:AlternateContent>
  <xr:revisionPtr revIDLastSave="0" documentId="13_ncr:1_{44EA8BB9-1A78-4D6F-AF08-FFDC8B95A3F6}" xr6:coauthVersionLast="36" xr6:coauthVersionMax="36" xr10:uidLastSave="{00000000-0000-0000-0000-000000000000}"/>
  <bookViews>
    <workbookView xWindow="0" yWindow="0" windowWidth="28800" windowHeight="12300" firstSheet="8" activeTab="11" xr2:uid="{00000000-000D-0000-FFFF-FFFF00000000}"/>
  </bookViews>
  <sheets>
    <sheet name="Var_No" sheetId="1" r:id="rId1"/>
    <sheet name="EXIMRF1" sheetId="6" r:id="rId2"/>
    <sheet name="EXIMR" sheetId="2" r:id="rId3"/>
    <sheet name="XMYF1" sheetId="9" r:id="rId4"/>
    <sheet name="XMY" sheetId="7" r:id="rId5"/>
    <sheet name="exp(XMY)ADJ" sheetId="15" r:id="rId6"/>
    <sheet name="RTBYF1" sheetId="11" r:id="rId7"/>
    <sheet name="RTBYF2" sheetId="12" r:id="rId8"/>
    <sheet name="EXIMRxXMYF1" sheetId="16" r:id="rId9"/>
    <sheet name="EXIMRxXMY" sheetId="10" r:id="rId10"/>
    <sheet name="ExclusionF1" sheetId="17" r:id="rId11"/>
    <sheet name="RTBY_excludingF2" sheetId="18" r:id="rId12"/>
    <sheet name="Exclusion" sheetId="13" r:id="rId13"/>
    <sheet name="Sheet2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1" i="13" l="1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C146" i="2" l="1"/>
  <c r="B146" i="2"/>
  <c r="B145" i="2"/>
  <c r="I146" i="2" l="1"/>
  <c r="I148" i="2" s="1"/>
  <c r="H146" i="2"/>
  <c r="G146" i="2"/>
  <c r="F146" i="2"/>
  <c r="E146" i="2"/>
  <c r="E148" i="2" s="1"/>
  <c r="D146" i="2"/>
  <c r="D148" i="2" s="1"/>
  <c r="J146" i="10"/>
  <c r="J148" i="10" s="1"/>
  <c r="K146" i="7"/>
  <c r="G146" i="7"/>
  <c r="F146" i="7"/>
  <c r="E146" i="7"/>
  <c r="D146" i="7"/>
  <c r="C146" i="7"/>
  <c r="B146" i="7"/>
  <c r="J145" i="10"/>
  <c r="K145" i="7"/>
  <c r="G145" i="7"/>
  <c r="F145" i="7"/>
  <c r="E145" i="7"/>
  <c r="D145" i="7"/>
  <c r="C145" i="7"/>
  <c r="B145" i="7"/>
  <c r="I145" i="2"/>
  <c r="H145" i="2"/>
  <c r="G145" i="2"/>
  <c r="F145" i="2"/>
  <c r="E145" i="2"/>
  <c r="D145" i="2"/>
  <c r="C145" i="2"/>
  <c r="G148" i="2" l="1"/>
  <c r="B148" i="2"/>
  <c r="H148" i="2"/>
  <c r="C148" i="2"/>
  <c r="F148" i="2"/>
  <c r="A146" i="2"/>
  <c r="A148" i="2" s="1"/>
  <c r="A145" i="2"/>
  <c r="N141" i="7"/>
  <c r="O141" i="7"/>
  <c r="P141" i="7"/>
  <c r="R3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Q114" i="13"/>
  <c r="Q113" i="13"/>
  <c r="Q112" i="13"/>
  <c r="Q111" i="13"/>
  <c r="Q110" i="13"/>
  <c r="Q109" i="13"/>
  <c r="Q108" i="13"/>
  <c r="Q107" i="13"/>
  <c r="Q106" i="13"/>
  <c r="Q105" i="13"/>
  <c r="Q104" i="13"/>
  <c r="Q103" i="13"/>
  <c r="Q102" i="13"/>
  <c r="Q101" i="13"/>
  <c r="Q100" i="13"/>
  <c r="Q99" i="13"/>
  <c r="Q98" i="13"/>
  <c r="Q97" i="13"/>
  <c r="Q96" i="13"/>
  <c r="Q95" i="13"/>
  <c r="Q94" i="13"/>
  <c r="Q93" i="13"/>
  <c r="Q92" i="13"/>
  <c r="Q91" i="13"/>
  <c r="Q90" i="13"/>
  <c r="Q89" i="13"/>
  <c r="Q88" i="13"/>
  <c r="Q87" i="13"/>
  <c r="Q86" i="13"/>
  <c r="Q85" i="13"/>
  <c r="Q84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A143" i="13"/>
  <c r="A142" i="13"/>
  <c r="A3" i="13"/>
  <c r="X143" i="13" l="1"/>
  <c r="P143" i="13"/>
  <c r="X3" i="13"/>
  <c r="P3" i="13"/>
  <c r="X142" i="13"/>
  <c r="P142" i="13"/>
  <c r="U141" i="14"/>
  <c r="R141" i="14"/>
  <c r="Q141" i="14"/>
  <c r="P141" i="14"/>
  <c r="O141" i="14"/>
  <c r="N141" i="14"/>
  <c r="M141" i="14"/>
  <c r="H141" i="14"/>
  <c r="W141" i="14" s="1"/>
  <c r="W140" i="14"/>
  <c r="U140" i="14"/>
  <c r="T140" i="14"/>
  <c r="S140" i="14"/>
  <c r="R140" i="14"/>
  <c r="Q140" i="14"/>
  <c r="P140" i="14"/>
  <c r="O140" i="14"/>
  <c r="N140" i="14"/>
  <c r="M140" i="14"/>
  <c r="V140" i="14" s="1"/>
  <c r="I140" i="14"/>
  <c r="H140" i="14"/>
  <c r="W139" i="14"/>
  <c r="U139" i="14"/>
  <c r="R139" i="14"/>
  <c r="Q139" i="14"/>
  <c r="P139" i="14"/>
  <c r="O139" i="14"/>
  <c r="N139" i="14"/>
  <c r="M139" i="14"/>
  <c r="I139" i="14"/>
  <c r="T139" i="14" s="1"/>
  <c r="H139" i="14"/>
  <c r="S139" i="14" s="1"/>
  <c r="U138" i="14"/>
  <c r="T138" i="14"/>
  <c r="S138" i="14"/>
  <c r="R138" i="14"/>
  <c r="Q138" i="14"/>
  <c r="P138" i="14"/>
  <c r="O138" i="14"/>
  <c r="N138" i="14"/>
  <c r="M138" i="14"/>
  <c r="V138" i="14" s="1"/>
  <c r="I138" i="14"/>
  <c r="H138" i="14"/>
  <c r="W138" i="14" s="1"/>
  <c r="U137" i="14"/>
  <c r="R137" i="14"/>
  <c r="Q137" i="14"/>
  <c r="P137" i="14"/>
  <c r="O137" i="14"/>
  <c r="N137" i="14"/>
  <c r="M137" i="14"/>
  <c r="H137" i="14"/>
  <c r="U136" i="14"/>
  <c r="R136" i="14"/>
  <c r="Q136" i="14"/>
  <c r="P136" i="14"/>
  <c r="O136" i="14"/>
  <c r="N136" i="14"/>
  <c r="M136" i="14"/>
  <c r="H136" i="14"/>
  <c r="W136" i="14" s="1"/>
  <c r="W135" i="14"/>
  <c r="U135" i="14"/>
  <c r="R135" i="14"/>
  <c r="Q135" i="14"/>
  <c r="P135" i="14"/>
  <c r="O135" i="14"/>
  <c r="N135" i="14"/>
  <c r="M135" i="14"/>
  <c r="I135" i="14"/>
  <c r="T135" i="14" s="1"/>
  <c r="H135" i="14"/>
  <c r="S135" i="14" s="1"/>
  <c r="U134" i="14"/>
  <c r="S134" i="14"/>
  <c r="R134" i="14"/>
  <c r="Q134" i="14"/>
  <c r="P134" i="14"/>
  <c r="O134" i="14"/>
  <c r="N134" i="14"/>
  <c r="M134" i="14"/>
  <c r="H134" i="14"/>
  <c r="W134" i="14" s="1"/>
  <c r="U133" i="14"/>
  <c r="R133" i="14"/>
  <c r="Q133" i="14"/>
  <c r="P133" i="14"/>
  <c r="O133" i="14"/>
  <c r="N133" i="14"/>
  <c r="M133" i="14"/>
  <c r="H133" i="14"/>
  <c r="U132" i="14"/>
  <c r="R132" i="14"/>
  <c r="Q132" i="14"/>
  <c r="P132" i="14"/>
  <c r="O132" i="14"/>
  <c r="N132" i="14"/>
  <c r="M132" i="14"/>
  <c r="H132" i="14"/>
  <c r="W132" i="14" s="1"/>
  <c r="W131" i="14"/>
  <c r="U131" i="14"/>
  <c r="S131" i="14"/>
  <c r="R131" i="14"/>
  <c r="Q131" i="14"/>
  <c r="P131" i="14"/>
  <c r="O131" i="14"/>
  <c r="N131" i="14"/>
  <c r="M131" i="14"/>
  <c r="I131" i="14"/>
  <c r="T131" i="14" s="1"/>
  <c r="H131" i="14"/>
  <c r="U130" i="14"/>
  <c r="S130" i="14"/>
  <c r="R130" i="14"/>
  <c r="Q130" i="14"/>
  <c r="P130" i="14"/>
  <c r="O130" i="14"/>
  <c r="N130" i="14"/>
  <c r="M130" i="14"/>
  <c r="H130" i="14"/>
  <c r="W130" i="14" s="1"/>
  <c r="U129" i="14"/>
  <c r="R129" i="14"/>
  <c r="Q129" i="14"/>
  <c r="P129" i="14"/>
  <c r="O129" i="14"/>
  <c r="N129" i="14"/>
  <c r="M129" i="14"/>
  <c r="H129" i="14"/>
  <c r="U128" i="14"/>
  <c r="R128" i="14"/>
  <c r="Q128" i="14"/>
  <c r="P128" i="14"/>
  <c r="O128" i="14"/>
  <c r="N128" i="14"/>
  <c r="M128" i="14"/>
  <c r="H128" i="14"/>
  <c r="W128" i="14" s="1"/>
  <c r="W127" i="14"/>
  <c r="U127" i="14"/>
  <c r="S127" i="14"/>
  <c r="R127" i="14"/>
  <c r="Q127" i="14"/>
  <c r="P127" i="14"/>
  <c r="O127" i="14"/>
  <c r="N127" i="14"/>
  <c r="M127" i="14"/>
  <c r="V127" i="14" s="1"/>
  <c r="I127" i="14"/>
  <c r="T127" i="14" s="1"/>
  <c r="H127" i="14"/>
  <c r="U126" i="14"/>
  <c r="S126" i="14"/>
  <c r="R126" i="14"/>
  <c r="Q126" i="14"/>
  <c r="P126" i="14"/>
  <c r="O126" i="14"/>
  <c r="N126" i="14"/>
  <c r="V126" i="14" s="1"/>
  <c r="M126" i="14"/>
  <c r="H126" i="14"/>
  <c r="W126" i="14" s="1"/>
  <c r="U125" i="14"/>
  <c r="R125" i="14"/>
  <c r="Q125" i="14"/>
  <c r="P125" i="14"/>
  <c r="O125" i="14"/>
  <c r="N125" i="14"/>
  <c r="M125" i="14"/>
  <c r="H125" i="14"/>
  <c r="U124" i="14"/>
  <c r="R124" i="14"/>
  <c r="Q124" i="14"/>
  <c r="P124" i="14"/>
  <c r="O124" i="14"/>
  <c r="N124" i="14"/>
  <c r="M124" i="14"/>
  <c r="H124" i="14"/>
  <c r="W124" i="14" s="1"/>
  <c r="W123" i="14"/>
  <c r="U123" i="14"/>
  <c r="S123" i="14"/>
  <c r="R123" i="14"/>
  <c r="Q123" i="14"/>
  <c r="P123" i="14"/>
  <c r="O123" i="14"/>
  <c r="N123" i="14"/>
  <c r="M123" i="14"/>
  <c r="I123" i="14"/>
  <c r="T123" i="14" s="1"/>
  <c r="H123" i="14"/>
  <c r="U122" i="14"/>
  <c r="S122" i="14"/>
  <c r="R122" i="14"/>
  <c r="Q122" i="14"/>
  <c r="P122" i="14"/>
  <c r="O122" i="14"/>
  <c r="N122" i="14"/>
  <c r="V122" i="14" s="1"/>
  <c r="M122" i="14"/>
  <c r="H122" i="14"/>
  <c r="W122" i="14" s="1"/>
  <c r="U121" i="14"/>
  <c r="R121" i="14"/>
  <c r="Q121" i="14"/>
  <c r="P121" i="14"/>
  <c r="O121" i="14"/>
  <c r="N121" i="14"/>
  <c r="M121" i="14"/>
  <c r="H121" i="14"/>
  <c r="U120" i="14"/>
  <c r="R120" i="14"/>
  <c r="Q120" i="14"/>
  <c r="P120" i="14"/>
  <c r="O120" i="14"/>
  <c r="N120" i="14"/>
  <c r="M120" i="14"/>
  <c r="H120" i="14"/>
  <c r="W120" i="14" s="1"/>
  <c r="W119" i="14"/>
  <c r="U119" i="14"/>
  <c r="S119" i="14"/>
  <c r="R119" i="14"/>
  <c r="Q119" i="14"/>
  <c r="P119" i="14"/>
  <c r="O119" i="14"/>
  <c r="N119" i="14"/>
  <c r="M119" i="14"/>
  <c r="I119" i="14"/>
  <c r="T119" i="14" s="1"/>
  <c r="H119" i="14"/>
  <c r="U118" i="14"/>
  <c r="S118" i="14"/>
  <c r="R118" i="14"/>
  <c r="Q118" i="14"/>
  <c r="P118" i="14"/>
  <c r="O118" i="14"/>
  <c r="N118" i="14"/>
  <c r="M118" i="14"/>
  <c r="H118" i="14"/>
  <c r="W118" i="14" s="1"/>
  <c r="U117" i="14"/>
  <c r="R117" i="14"/>
  <c r="Q117" i="14"/>
  <c r="P117" i="14"/>
  <c r="O117" i="14"/>
  <c r="N117" i="14"/>
  <c r="M117" i="14"/>
  <c r="H117" i="14"/>
  <c r="U116" i="14"/>
  <c r="R116" i="14"/>
  <c r="Q116" i="14"/>
  <c r="P116" i="14"/>
  <c r="O116" i="14"/>
  <c r="N116" i="14"/>
  <c r="M116" i="14"/>
  <c r="H116" i="14"/>
  <c r="W116" i="14" s="1"/>
  <c r="W115" i="14"/>
  <c r="U115" i="14"/>
  <c r="S115" i="14"/>
  <c r="R115" i="14"/>
  <c r="Q115" i="14"/>
  <c r="P115" i="14"/>
  <c r="O115" i="14"/>
  <c r="N115" i="14"/>
  <c r="M115" i="14"/>
  <c r="V115" i="14" s="1"/>
  <c r="I115" i="14"/>
  <c r="T115" i="14" s="1"/>
  <c r="H115" i="14"/>
  <c r="U114" i="14"/>
  <c r="S114" i="14"/>
  <c r="R114" i="14"/>
  <c r="Q114" i="14"/>
  <c r="P114" i="14"/>
  <c r="O114" i="14"/>
  <c r="N114" i="14"/>
  <c r="M114" i="14"/>
  <c r="H114" i="14"/>
  <c r="W114" i="14" s="1"/>
  <c r="U113" i="14"/>
  <c r="R113" i="14"/>
  <c r="Q113" i="14"/>
  <c r="P113" i="14"/>
  <c r="O113" i="14"/>
  <c r="N113" i="14"/>
  <c r="M113" i="14"/>
  <c r="H113" i="14"/>
  <c r="U112" i="14"/>
  <c r="R112" i="14"/>
  <c r="Q112" i="14"/>
  <c r="P112" i="14"/>
  <c r="O112" i="14"/>
  <c r="N112" i="14"/>
  <c r="M112" i="14"/>
  <c r="H112" i="14"/>
  <c r="W111" i="14"/>
  <c r="U111" i="14"/>
  <c r="S111" i="14"/>
  <c r="R111" i="14"/>
  <c r="Q111" i="14"/>
  <c r="P111" i="14"/>
  <c r="O111" i="14"/>
  <c r="N111" i="14"/>
  <c r="M111" i="14"/>
  <c r="I111" i="14"/>
  <c r="T111" i="14" s="1"/>
  <c r="H111" i="14"/>
  <c r="U110" i="14"/>
  <c r="S110" i="14"/>
  <c r="R110" i="14"/>
  <c r="Q110" i="14"/>
  <c r="P110" i="14"/>
  <c r="O110" i="14"/>
  <c r="N110" i="14"/>
  <c r="M110" i="14"/>
  <c r="H110" i="14"/>
  <c r="W110" i="14" s="1"/>
  <c r="U109" i="14"/>
  <c r="S109" i="14"/>
  <c r="R109" i="14"/>
  <c r="Q109" i="14"/>
  <c r="V109" i="14" s="1"/>
  <c r="P109" i="14"/>
  <c r="O109" i="14"/>
  <c r="N109" i="14"/>
  <c r="M109" i="14"/>
  <c r="H109" i="14"/>
  <c r="U108" i="14"/>
  <c r="R108" i="14"/>
  <c r="Q108" i="14"/>
  <c r="P108" i="14"/>
  <c r="O108" i="14"/>
  <c r="N108" i="14"/>
  <c r="M108" i="14"/>
  <c r="H108" i="14"/>
  <c r="W107" i="14"/>
  <c r="U107" i="14"/>
  <c r="S107" i="14"/>
  <c r="R107" i="14"/>
  <c r="Q107" i="14"/>
  <c r="P107" i="14"/>
  <c r="O107" i="14"/>
  <c r="N107" i="14"/>
  <c r="M107" i="14"/>
  <c r="V107" i="14" s="1"/>
  <c r="I107" i="14"/>
  <c r="T107" i="14" s="1"/>
  <c r="H107" i="14"/>
  <c r="U106" i="14"/>
  <c r="R106" i="14"/>
  <c r="Q106" i="14"/>
  <c r="P106" i="14"/>
  <c r="O106" i="14"/>
  <c r="N106" i="14"/>
  <c r="M106" i="14"/>
  <c r="H106" i="14"/>
  <c r="U105" i="14"/>
  <c r="R105" i="14"/>
  <c r="Q105" i="14"/>
  <c r="P105" i="14"/>
  <c r="O105" i="14"/>
  <c r="N105" i="14"/>
  <c r="M105" i="14"/>
  <c r="H105" i="14"/>
  <c r="U104" i="14"/>
  <c r="R104" i="14"/>
  <c r="Q104" i="14"/>
  <c r="P104" i="14"/>
  <c r="O104" i="14"/>
  <c r="N104" i="14"/>
  <c r="M104" i="14"/>
  <c r="H104" i="14"/>
  <c r="W103" i="14"/>
  <c r="U103" i="14"/>
  <c r="R103" i="14"/>
  <c r="Q103" i="14"/>
  <c r="P103" i="14"/>
  <c r="O103" i="14"/>
  <c r="N103" i="14"/>
  <c r="M103" i="14"/>
  <c r="I103" i="14"/>
  <c r="T103" i="14" s="1"/>
  <c r="H103" i="14"/>
  <c r="S103" i="14" s="1"/>
  <c r="U102" i="14"/>
  <c r="R102" i="14"/>
  <c r="Q102" i="14"/>
  <c r="P102" i="14"/>
  <c r="O102" i="14"/>
  <c r="N102" i="14"/>
  <c r="M102" i="14"/>
  <c r="I102" i="14"/>
  <c r="T102" i="14" s="1"/>
  <c r="H102" i="14"/>
  <c r="W102" i="14" s="1"/>
  <c r="U101" i="14"/>
  <c r="S101" i="14"/>
  <c r="R101" i="14"/>
  <c r="Q101" i="14"/>
  <c r="P101" i="14"/>
  <c r="O101" i="14"/>
  <c r="N101" i="14"/>
  <c r="M101" i="14"/>
  <c r="H101" i="14"/>
  <c r="W101" i="14" s="1"/>
  <c r="U100" i="14"/>
  <c r="S100" i="14"/>
  <c r="R100" i="14"/>
  <c r="Q100" i="14"/>
  <c r="P100" i="14"/>
  <c r="O100" i="14"/>
  <c r="N100" i="14"/>
  <c r="M100" i="14"/>
  <c r="H100" i="14"/>
  <c r="W100" i="14" s="1"/>
  <c r="U99" i="14"/>
  <c r="R99" i="14"/>
  <c r="Q99" i="14"/>
  <c r="P99" i="14"/>
  <c r="O99" i="14"/>
  <c r="N99" i="14"/>
  <c r="M99" i="14"/>
  <c r="H99" i="14"/>
  <c r="W98" i="14"/>
  <c r="U98" i="14"/>
  <c r="R98" i="14"/>
  <c r="Q98" i="14"/>
  <c r="P98" i="14"/>
  <c r="O98" i="14"/>
  <c r="N98" i="14"/>
  <c r="M98" i="14"/>
  <c r="V98" i="14" s="1"/>
  <c r="I98" i="14"/>
  <c r="T98" i="14" s="1"/>
  <c r="H98" i="14"/>
  <c r="S98" i="14" s="1"/>
  <c r="U97" i="14"/>
  <c r="S97" i="14"/>
  <c r="R97" i="14"/>
  <c r="Q97" i="14"/>
  <c r="P97" i="14"/>
  <c r="O97" i="14"/>
  <c r="N97" i="14"/>
  <c r="M97" i="14"/>
  <c r="V97" i="14" s="1"/>
  <c r="H97" i="14"/>
  <c r="W97" i="14" s="1"/>
  <c r="U96" i="14"/>
  <c r="S96" i="14"/>
  <c r="R96" i="14"/>
  <c r="Q96" i="14"/>
  <c r="P96" i="14"/>
  <c r="O96" i="14"/>
  <c r="N96" i="14"/>
  <c r="M96" i="14"/>
  <c r="H96" i="14"/>
  <c r="W96" i="14" s="1"/>
  <c r="U95" i="14"/>
  <c r="R95" i="14"/>
  <c r="Q95" i="14"/>
  <c r="P95" i="14"/>
  <c r="O95" i="14"/>
  <c r="N95" i="14"/>
  <c r="M95" i="14"/>
  <c r="H95" i="14"/>
  <c r="W94" i="14"/>
  <c r="U94" i="14"/>
  <c r="R94" i="14"/>
  <c r="Q94" i="14"/>
  <c r="P94" i="14"/>
  <c r="O94" i="14"/>
  <c r="N94" i="14"/>
  <c r="M94" i="14"/>
  <c r="I94" i="14"/>
  <c r="T94" i="14" s="1"/>
  <c r="H94" i="14"/>
  <c r="S94" i="14" s="1"/>
  <c r="U93" i="14"/>
  <c r="S93" i="14"/>
  <c r="R93" i="14"/>
  <c r="Q93" i="14"/>
  <c r="P93" i="14"/>
  <c r="O93" i="14"/>
  <c r="N93" i="14"/>
  <c r="M93" i="14"/>
  <c r="V93" i="14" s="1"/>
  <c r="H93" i="14"/>
  <c r="W93" i="14" s="1"/>
  <c r="U92" i="14"/>
  <c r="S92" i="14"/>
  <c r="R92" i="14"/>
  <c r="Q92" i="14"/>
  <c r="P92" i="14"/>
  <c r="O92" i="14"/>
  <c r="N92" i="14"/>
  <c r="M92" i="14"/>
  <c r="H92" i="14"/>
  <c r="W92" i="14" s="1"/>
  <c r="U91" i="14"/>
  <c r="R91" i="14"/>
  <c r="Q91" i="14"/>
  <c r="P91" i="14"/>
  <c r="O91" i="14"/>
  <c r="N91" i="14"/>
  <c r="M91" i="14"/>
  <c r="H91" i="14"/>
  <c r="W90" i="14"/>
  <c r="U90" i="14"/>
  <c r="R90" i="14"/>
  <c r="Q90" i="14"/>
  <c r="P90" i="14"/>
  <c r="O90" i="14"/>
  <c r="N90" i="14"/>
  <c r="M90" i="14"/>
  <c r="I90" i="14"/>
  <c r="T90" i="14" s="1"/>
  <c r="H90" i="14"/>
  <c r="S90" i="14" s="1"/>
  <c r="U89" i="14"/>
  <c r="T89" i="14"/>
  <c r="S89" i="14"/>
  <c r="R89" i="14"/>
  <c r="Q89" i="14"/>
  <c r="P89" i="14"/>
  <c r="O89" i="14"/>
  <c r="N89" i="14"/>
  <c r="M89" i="14"/>
  <c r="V89" i="14" s="1"/>
  <c r="I89" i="14"/>
  <c r="H89" i="14"/>
  <c r="W89" i="14" s="1"/>
  <c r="U88" i="14"/>
  <c r="S88" i="14"/>
  <c r="R88" i="14"/>
  <c r="Q88" i="14"/>
  <c r="P88" i="14"/>
  <c r="V88" i="14" s="1"/>
  <c r="O88" i="14"/>
  <c r="N88" i="14"/>
  <c r="M88" i="14"/>
  <c r="H88" i="14"/>
  <c r="W88" i="14" s="1"/>
  <c r="U87" i="14"/>
  <c r="R87" i="14"/>
  <c r="Q87" i="14"/>
  <c r="P87" i="14"/>
  <c r="O87" i="14"/>
  <c r="N87" i="14"/>
  <c r="M87" i="14"/>
  <c r="H87" i="14"/>
  <c r="W86" i="14"/>
  <c r="U86" i="14"/>
  <c r="R86" i="14"/>
  <c r="Q86" i="14"/>
  <c r="P86" i="14"/>
  <c r="O86" i="14"/>
  <c r="N86" i="14"/>
  <c r="M86" i="14"/>
  <c r="I86" i="14"/>
  <c r="T86" i="14" s="1"/>
  <c r="H86" i="14"/>
  <c r="S86" i="14" s="1"/>
  <c r="U85" i="14"/>
  <c r="T85" i="14"/>
  <c r="S85" i="14"/>
  <c r="R85" i="14"/>
  <c r="Q85" i="14"/>
  <c r="P85" i="14"/>
  <c r="O85" i="14"/>
  <c r="N85" i="14"/>
  <c r="M85" i="14"/>
  <c r="I85" i="14"/>
  <c r="H85" i="14"/>
  <c r="W85" i="14" s="1"/>
  <c r="U84" i="14"/>
  <c r="S84" i="14"/>
  <c r="R84" i="14"/>
  <c r="Q84" i="14"/>
  <c r="P84" i="14"/>
  <c r="O84" i="14"/>
  <c r="N84" i="14"/>
  <c r="M84" i="14"/>
  <c r="H84" i="14"/>
  <c r="W84" i="14" s="1"/>
  <c r="U83" i="14"/>
  <c r="R83" i="14"/>
  <c r="Q83" i="14"/>
  <c r="P83" i="14"/>
  <c r="O83" i="14"/>
  <c r="N83" i="14"/>
  <c r="M83" i="14"/>
  <c r="H83" i="14"/>
  <c r="W82" i="14"/>
  <c r="U82" i="14"/>
  <c r="R82" i="14"/>
  <c r="Q82" i="14"/>
  <c r="P82" i="14"/>
  <c r="O82" i="14"/>
  <c r="N82" i="14"/>
  <c r="M82" i="14"/>
  <c r="V82" i="14" s="1"/>
  <c r="I82" i="14"/>
  <c r="T82" i="14" s="1"/>
  <c r="H82" i="14"/>
  <c r="S82" i="14" s="1"/>
  <c r="W81" i="14"/>
  <c r="U81" i="14"/>
  <c r="T81" i="14"/>
  <c r="S81" i="14"/>
  <c r="R81" i="14"/>
  <c r="Q81" i="14"/>
  <c r="P81" i="14"/>
  <c r="O81" i="14"/>
  <c r="N81" i="14"/>
  <c r="M81" i="14"/>
  <c r="V81" i="14" s="1"/>
  <c r="I81" i="14"/>
  <c r="H81" i="14"/>
  <c r="U80" i="14"/>
  <c r="S80" i="14"/>
  <c r="R80" i="14"/>
  <c r="Q80" i="14"/>
  <c r="P80" i="14"/>
  <c r="O80" i="14"/>
  <c r="N80" i="14"/>
  <c r="M80" i="14"/>
  <c r="H80" i="14"/>
  <c r="W80" i="14" s="1"/>
  <c r="U79" i="14"/>
  <c r="R79" i="14"/>
  <c r="Q79" i="14"/>
  <c r="P79" i="14"/>
  <c r="O79" i="14"/>
  <c r="N79" i="14"/>
  <c r="M79" i="14"/>
  <c r="H79" i="14"/>
  <c r="W78" i="14"/>
  <c r="U78" i="14"/>
  <c r="R78" i="14"/>
  <c r="Q78" i="14"/>
  <c r="P78" i="14"/>
  <c r="O78" i="14"/>
  <c r="N78" i="14"/>
  <c r="M78" i="14"/>
  <c r="V78" i="14" s="1"/>
  <c r="I78" i="14"/>
  <c r="T78" i="14" s="1"/>
  <c r="H78" i="14"/>
  <c r="S78" i="14" s="1"/>
  <c r="W77" i="14"/>
  <c r="U77" i="14"/>
  <c r="T77" i="14"/>
  <c r="S77" i="14"/>
  <c r="R77" i="14"/>
  <c r="Q77" i="14"/>
  <c r="P77" i="14"/>
  <c r="O77" i="14"/>
  <c r="N77" i="14"/>
  <c r="M77" i="14"/>
  <c r="V77" i="14" s="1"/>
  <c r="I77" i="14"/>
  <c r="H77" i="14"/>
  <c r="U76" i="14"/>
  <c r="S76" i="14"/>
  <c r="R76" i="14"/>
  <c r="Q76" i="14"/>
  <c r="P76" i="14"/>
  <c r="V76" i="14" s="1"/>
  <c r="O76" i="14"/>
  <c r="N76" i="14"/>
  <c r="M76" i="14"/>
  <c r="H76" i="14"/>
  <c r="W76" i="14" s="1"/>
  <c r="U75" i="14"/>
  <c r="R75" i="14"/>
  <c r="Q75" i="14"/>
  <c r="P75" i="14"/>
  <c r="O75" i="14"/>
  <c r="N75" i="14"/>
  <c r="M75" i="14"/>
  <c r="H75" i="14"/>
  <c r="W74" i="14"/>
  <c r="U74" i="14"/>
  <c r="R74" i="14"/>
  <c r="Q74" i="14"/>
  <c r="P74" i="14"/>
  <c r="O74" i="14"/>
  <c r="N74" i="14"/>
  <c r="M74" i="14"/>
  <c r="I74" i="14"/>
  <c r="T74" i="14" s="1"/>
  <c r="H74" i="14"/>
  <c r="S74" i="14" s="1"/>
  <c r="W73" i="14"/>
  <c r="U73" i="14"/>
  <c r="T73" i="14"/>
  <c r="S73" i="14"/>
  <c r="R73" i="14"/>
  <c r="Q73" i="14"/>
  <c r="P73" i="14"/>
  <c r="O73" i="14"/>
  <c r="N73" i="14"/>
  <c r="M73" i="14"/>
  <c r="V73" i="14" s="1"/>
  <c r="I73" i="14"/>
  <c r="H73" i="14"/>
  <c r="U72" i="14"/>
  <c r="S72" i="14"/>
  <c r="R72" i="14"/>
  <c r="Q72" i="14"/>
  <c r="V72" i="14" s="1"/>
  <c r="P72" i="14"/>
  <c r="O72" i="14"/>
  <c r="N72" i="14"/>
  <c r="M72" i="14"/>
  <c r="H72" i="14"/>
  <c r="W72" i="14" s="1"/>
  <c r="U71" i="14"/>
  <c r="R71" i="14"/>
  <c r="Q71" i="14"/>
  <c r="P71" i="14"/>
  <c r="O71" i="14"/>
  <c r="N71" i="14"/>
  <c r="M71" i="14"/>
  <c r="H71" i="14"/>
  <c r="W70" i="14"/>
  <c r="U70" i="14"/>
  <c r="R70" i="14"/>
  <c r="Q70" i="14"/>
  <c r="P70" i="14"/>
  <c r="O70" i="14"/>
  <c r="N70" i="14"/>
  <c r="M70" i="14"/>
  <c r="V70" i="14" s="1"/>
  <c r="I70" i="14"/>
  <c r="T70" i="14" s="1"/>
  <c r="H70" i="14"/>
  <c r="S70" i="14" s="1"/>
  <c r="W69" i="14"/>
  <c r="U69" i="14"/>
  <c r="T69" i="14"/>
  <c r="S69" i="14"/>
  <c r="R69" i="14"/>
  <c r="Q69" i="14"/>
  <c r="P69" i="14"/>
  <c r="O69" i="14"/>
  <c r="N69" i="14"/>
  <c r="M69" i="14"/>
  <c r="V69" i="14" s="1"/>
  <c r="I69" i="14"/>
  <c r="H69" i="14"/>
  <c r="U68" i="14"/>
  <c r="S68" i="14"/>
  <c r="R68" i="14"/>
  <c r="Q68" i="14"/>
  <c r="V68" i="14" s="1"/>
  <c r="P68" i="14"/>
  <c r="O68" i="14"/>
  <c r="N68" i="14"/>
  <c r="M68" i="14"/>
  <c r="H68" i="14"/>
  <c r="W68" i="14" s="1"/>
  <c r="U67" i="14"/>
  <c r="R67" i="14"/>
  <c r="Q67" i="14"/>
  <c r="P67" i="14"/>
  <c r="O67" i="14"/>
  <c r="N67" i="14"/>
  <c r="M67" i="14"/>
  <c r="H67" i="14"/>
  <c r="W66" i="14"/>
  <c r="U66" i="14"/>
  <c r="R66" i="14"/>
  <c r="Q66" i="14"/>
  <c r="P66" i="14"/>
  <c r="O66" i="14"/>
  <c r="N66" i="14"/>
  <c r="M66" i="14"/>
  <c r="I66" i="14"/>
  <c r="T66" i="14" s="1"/>
  <c r="H66" i="14"/>
  <c r="S66" i="14" s="1"/>
  <c r="W65" i="14"/>
  <c r="U65" i="14"/>
  <c r="T65" i="14"/>
  <c r="S65" i="14"/>
  <c r="R65" i="14"/>
  <c r="Q65" i="14"/>
  <c r="P65" i="14"/>
  <c r="O65" i="14"/>
  <c r="N65" i="14"/>
  <c r="M65" i="14"/>
  <c r="I65" i="14"/>
  <c r="H65" i="14"/>
  <c r="U64" i="14"/>
  <c r="S64" i="14"/>
  <c r="R64" i="14"/>
  <c r="Q64" i="14"/>
  <c r="P64" i="14"/>
  <c r="O64" i="14"/>
  <c r="N64" i="14"/>
  <c r="M64" i="14"/>
  <c r="H64" i="14"/>
  <c r="W64" i="14" s="1"/>
  <c r="U63" i="14"/>
  <c r="R63" i="14"/>
  <c r="Q63" i="14"/>
  <c r="P63" i="14"/>
  <c r="O63" i="14"/>
  <c r="N63" i="14"/>
  <c r="M63" i="14"/>
  <c r="H63" i="14"/>
  <c r="W62" i="14"/>
  <c r="U62" i="14"/>
  <c r="R62" i="14"/>
  <c r="Q62" i="14"/>
  <c r="P62" i="14"/>
  <c r="O62" i="14"/>
  <c r="N62" i="14"/>
  <c r="M62" i="14"/>
  <c r="I62" i="14"/>
  <c r="T62" i="14" s="1"/>
  <c r="H62" i="14"/>
  <c r="S62" i="14" s="1"/>
  <c r="W61" i="14"/>
  <c r="U61" i="14"/>
  <c r="T61" i="14"/>
  <c r="S61" i="14"/>
  <c r="R61" i="14"/>
  <c r="Q61" i="14"/>
  <c r="P61" i="14"/>
  <c r="O61" i="14"/>
  <c r="N61" i="14"/>
  <c r="M61" i="14"/>
  <c r="I61" i="14"/>
  <c r="H61" i="14"/>
  <c r="U60" i="14"/>
  <c r="S60" i="14"/>
  <c r="R60" i="14"/>
  <c r="Q60" i="14"/>
  <c r="P60" i="14"/>
  <c r="O60" i="14"/>
  <c r="N60" i="14"/>
  <c r="M60" i="14"/>
  <c r="H60" i="14"/>
  <c r="W60" i="14" s="1"/>
  <c r="U59" i="14"/>
  <c r="R59" i="14"/>
  <c r="Q59" i="14"/>
  <c r="P59" i="14"/>
  <c r="O59" i="14"/>
  <c r="N59" i="14"/>
  <c r="M59" i="14"/>
  <c r="H59" i="14"/>
  <c r="W58" i="14"/>
  <c r="U58" i="14"/>
  <c r="R58" i="14"/>
  <c r="Q58" i="14"/>
  <c r="P58" i="14"/>
  <c r="O58" i="14"/>
  <c r="N58" i="14"/>
  <c r="M58" i="14"/>
  <c r="V58" i="14" s="1"/>
  <c r="I58" i="14"/>
  <c r="T58" i="14" s="1"/>
  <c r="H58" i="14"/>
  <c r="S58" i="14" s="1"/>
  <c r="W57" i="14"/>
  <c r="U57" i="14"/>
  <c r="T57" i="14"/>
  <c r="S57" i="14"/>
  <c r="R57" i="14"/>
  <c r="Q57" i="14"/>
  <c r="P57" i="14"/>
  <c r="O57" i="14"/>
  <c r="N57" i="14"/>
  <c r="M57" i="14"/>
  <c r="I57" i="14"/>
  <c r="H57" i="14"/>
  <c r="U56" i="14"/>
  <c r="S56" i="14"/>
  <c r="R56" i="14"/>
  <c r="Q56" i="14"/>
  <c r="V56" i="14" s="1"/>
  <c r="P56" i="14"/>
  <c r="O56" i="14"/>
  <c r="N56" i="14"/>
  <c r="M56" i="14"/>
  <c r="H56" i="14"/>
  <c r="W56" i="14" s="1"/>
  <c r="U55" i="14"/>
  <c r="R55" i="14"/>
  <c r="Q55" i="14"/>
  <c r="P55" i="14"/>
  <c r="O55" i="14"/>
  <c r="N55" i="14"/>
  <c r="M55" i="14"/>
  <c r="H55" i="14"/>
  <c r="W54" i="14"/>
  <c r="U54" i="14"/>
  <c r="R54" i="14"/>
  <c r="Q54" i="14"/>
  <c r="P54" i="14"/>
  <c r="O54" i="14"/>
  <c r="N54" i="14"/>
  <c r="M54" i="14"/>
  <c r="I54" i="14"/>
  <c r="T54" i="14" s="1"/>
  <c r="H54" i="14"/>
  <c r="S54" i="14" s="1"/>
  <c r="W53" i="14"/>
  <c r="U53" i="14"/>
  <c r="T53" i="14"/>
  <c r="S53" i="14"/>
  <c r="R53" i="14"/>
  <c r="Q53" i="14"/>
  <c r="P53" i="14"/>
  <c r="O53" i="14"/>
  <c r="N53" i="14"/>
  <c r="M53" i="14"/>
  <c r="I53" i="14"/>
  <c r="H53" i="14"/>
  <c r="U52" i="14"/>
  <c r="S52" i="14"/>
  <c r="R52" i="14"/>
  <c r="Q52" i="14"/>
  <c r="V52" i="14" s="1"/>
  <c r="P52" i="14"/>
  <c r="O52" i="14"/>
  <c r="N52" i="14"/>
  <c r="M52" i="14"/>
  <c r="H52" i="14"/>
  <c r="W52" i="14" s="1"/>
  <c r="U51" i="14"/>
  <c r="R51" i="14"/>
  <c r="Q51" i="14"/>
  <c r="P51" i="14"/>
  <c r="O51" i="14"/>
  <c r="N51" i="14"/>
  <c r="M51" i="14"/>
  <c r="H51" i="14"/>
  <c r="W50" i="14"/>
  <c r="U50" i="14"/>
  <c r="R50" i="14"/>
  <c r="Q50" i="14"/>
  <c r="P50" i="14"/>
  <c r="O50" i="14"/>
  <c r="N50" i="14"/>
  <c r="M50" i="14"/>
  <c r="I50" i="14"/>
  <c r="T50" i="14" s="1"/>
  <c r="H50" i="14"/>
  <c r="S50" i="14" s="1"/>
  <c r="W49" i="14"/>
  <c r="U49" i="14"/>
  <c r="T49" i="14"/>
  <c r="S49" i="14"/>
  <c r="R49" i="14"/>
  <c r="Q49" i="14"/>
  <c r="P49" i="14"/>
  <c r="O49" i="14"/>
  <c r="N49" i="14"/>
  <c r="M49" i="14"/>
  <c r="I49" i="14"/>
  <c r="H49" i="14"/>
  <c r="U48" i="14"/>
  <c r="S48" i="14"/>
  <c r="R48" i="14"/>
  <c r="Q48" i="14"/>
  <c r="V48" i="14" s="1"/>
  <c r="P48" i="14"/>
  <c r="O48" i="14"/>
  <c r="N48" i="14"/>
  <c r="M48" i="14"/>
  <c r="H48" i="14"/>
  <c r="W48" i="14" s="1"/>
  <c r="U47" i="14"/>
  <c r="R47" i="14"/>
  <c r="Q47" i="14"/>
  <c r="P47" i="14"/>
  <c r="O47" i="14"/>
  <c r="N47" i="14"/>
  <c r="M47" i="14"/>
  <c r="H47" i="14"/>
  <c r="W46" i="14"/>
  <c r="U46" i="14"/>
  <c r="R46" i="14"/>
  <c r="Q46" i="14"/>
  <c r="P46" i="14"/>
  <c r="O46" i="14"/>
  <c r="N46" i="14"/>
  <c r="M46" i="14"/>
  <c r="I46" i="14"/>
  <c r="T46" i="14" s="1"/>
  <c r="H46" i="14"/>
  <c r="S46" i="14" s="1"/>
  <c r="W45" i="14"/>
  <c r="U45" i="14"/>
  <c r="T45" i="14"/>
  <c r="S45" i="14"/>
  <c r="R45" i="14"/>
  <c r="Q45" i="14"/>
  <c r="P45" i="14"/>
  <c r="O45" i="14"/>
  <c r="N45" i="14"/>
  <c r="M45" i="14"/>
  <c r="I45" i="14"/>
  <c r="H45" i="14"/>
  <c r="U44" i="14"/>
  <c r="S44" i="14"/>
  <c r="R44" i="14"/>
  <c r="Q44" i="14"/>
  <c r="V44" i="14" s="1"/>
  <c r="P44" i="14"/>
  <c r="O44" i="14"/>
  <c r="N44" i="14"/>
  <c r="M44" i="14"/>
  <c r="H44" i="14"/>
  <c r="W44" i="14" s="1"/>
  <c r="U43" i="14"/>
  <c r="R43" i="14"/>
  <c r="Q43" i="14"/>
  <c r="P43" i="14"/>
  <c r="O43" i="14"/>
  <c r="N43" i="14"/>
  <c r="M43" i="14"/>
  <c r="H43" i="14"/>
  <c r="W42" i="14"/>
  <c r="U42" i="14"/>
  <c r="R42" i="14"/>
  <c r="Q42" i="14"/>
  <c r="P42" i="14"/>
  <c r="O42" i="14"/>
  <c r="N42" i="14"/>
  <c r="M42" i="14"/>
  <c r="I42" i="14"/>
  <c r="T42" i="14" s="1"/>
  <c r="H42" i="14"/>
  <c r="S42" i="14" s="1"/>
  <c r="W41" i="14"/>
  <c r="U41" i="14"/>
  <c r="T41" i="14"/>
  <c r="S41" i="14"/>
  <c r="R41" i="14"/>
  <c r="Q41" i="14"/>
  <c r="P41" i="14"/>
  <c r="O41" i="14"/>
  <c r="N41" i="14"/>
  <c r="M41" i="14"/>
  <c r="I41" i="14"/>
  <c r="H41" i="14"/>
  <c r="U40" i="14"/>
  <c r="S40" i="14"/>
  <c r="R40" i="14"/>
  <c r="Q40" i="14"/>
  <c r="P40" i="14"/>
  <c r="O40" i="14"/>
  <c r="N40" i="14"/>
  <c r="M40" i="14"/>
  <c r="H40" i="14"/>
  <c r="W40" i="14" s="1"/>
  <c r="U39" i="14"/>
  <c r="R39" i="14"/>
  <c r="Q39" i="14"/>
  <c r="P39" i="14"/>
  <c r="O39" i="14"/>
  <c r="N39" i="14"/>
  <c r="M39" i="14"/>
  <c r="H39" i="14"/>
  <c r="W38" i="14"/>
  <c r="U38" i="14"/>
  <c r="R38" i="14"/>
  <c r="Q38" i="14"/>
  <c r="P38" i="14"/>
  <c r="O38" i="14"/>
  <c r="N38" i="14"/>
  <c r="M38" i="14"/>
  <c r="I38" i="14"/>
  <c r="T38" i="14" s="1"/>
  <c r="H38" i="14"/>
  <c r="S38" i="14" s="1"/>
  <c r="W37" i="14"/>
  <c r="U37" i="14"/>
  <c r="T37" i="14"/>
  <c r="S37" i="14"/>
  <c r="R37" i="14"/>
  <c r="Q37" i="14"/>
  <c r="P37" i="14"/>
  <c r="O37" i="14"/>
  <c r="N37" i="14"/>
  <c r="M37" i="14"/>
  <c r="I37" i="14"/>
  <c r="H37" i="14"/>
  <c r="U36" i="14"/>
  <c r="S36" i="14"/>
  <c r="R36" i="14"/>
  <c r="Q36" i="14"/>
  <c r="V36" i="14" s="1"/>
  <c r="P36" i="14"/>
  <c r="O36" i="14"/>
  <c r="N36" i="14"/>
  <c r="M36" i="14"/>
  <c r="I36" i="14"/>
  <c r="T36" i="14" s="1"/>
  <c r="H36" i="14"/>
  <c r="W36" i="14" s="1"/>
  <c r="U35" i="14"/>
  <c r="R35" i="14"/>
  <c r="Q35" i="14"/>
  <c r="P35" i="14"/>
  <c r="O35" i="14"/>
  <c r="N35" i="14"/>
  <c r="M35" i="14"/>
  <c r="H35" i="14"/>
  <c r="W34" i="14"/>
  <c r="U34" i="14"/>
  <c r="R34" i="14"/>
  <c r="Q34" i="14"/>
  <c r="P34" i="14"/>
  <c r="O34" i="14"/>
  <c r="N34" i="14"/>
  <c r="M34" i="14"/>
  <c r="I34" i="14"/>
  <c r="T34" i="14" s="1"/>
  <c r="H34" i="14"/>
  <c r="S34" i="14" s="1"/>
  <c r="W33" i="14"/>
  <c r="U33" i="14"/>
  <c r="T33" i="14"/>
  <c r="S33" i="14"/>
  <c r="R33" i="14"/>
  <c r="Q33" i="14"/>
  <c r="P33" i="14"/>
  <c r="O33" i="14"/>
  <c r="N33" i="14"/>
  <c r="M33" i="14"/>
  <c r="I33" i="14"/>
  <c r="H33" i="14"/>
  <c r="U32" i="14"/>
  <c r="S32" i="14"/>
  <c r="R32" i="14"/>
  <c r="Q32" i="14"/>
  <c r="P32" i="14"/>
  <c r="O32" i="14"/>
  <c r="N32" i="14"/>
  <c r="M32" i="14"/>
  <c r="I32" i="14"/>
  <c r="T32" i="14" s="1"/>
  <c r="H32" i="14"/>
  <c r="W32" i="14" s="1"/>
  <c r="U31" i="14"/>
  <c r="R31" i="14"/>
  <c r="Q31" i="14"/>
  <c r="P31" i="14"/>
  <c r="O31" i="14"/>
  <c r="N31" i="14"/>
  <c r="M31" i="14"/>
  <c r="H31" i="14"/>
  <c r="W30" i="14"/>
  <c r="U30" i="14"/>
  <c r="R30" i="14"/>
  <c r="Q30" i="14"/>
  <c r="P30" i="14"/>
  <c r="O30" i="14"/>
  <c r="N30" i="14"/>
  <c r="M30" i="14"/>
  <c r="V30" i="14" s="1"/>
  <c r="I30" i="14"/>
  <c r="T30" i="14" s="1"/>
  <c r="H30" i="14"/>
  <c r="S30" i="14" s="1"/>
  <c r="W29" i="14"/>
  <c r="U29" i="14"/>
  <c r="T29" i="14"/>
  <c r="S29" i="14"/>
  <c r="R29" i="14"/>
  <c r="Q29" i="14"/>
  <c r="P29" i="14"/>
  <c r="O29" i="14"/>
  <c r="N29" i="14"/>
  <c r="M29" i="14"/>
  <c r="I29" i="14"/>
  <c r="H29" i="14"/>
  <c r="U28" i="14"/>
  <c r="S28" i="14"/>
  <c r="R28" i="14"/>
  <c r="Q28" i="14"/>
  <c r="V28" i="14" s="1"/>
  <c r="P28" i="14"/>
  <c r="O28" i="14"/>
  <c r="N28" i="14"/>
  <c r="M28" i="14"/>
  <c r="H28" i="14"/>
  <c r="W28" i="14" s="1"/>
  <c r="U27" i="14"/>
  <c r="R27" i="14"/>
  <c r="Q27" i="14"/>
  <c r="P27" i="14"/>
  <c r="O27" i="14"/>
  <c r="N27" i="14"/>
  <c r="M27" i="14"/>
  <c r="H27" i="14"/>
  <c r="W26" i="14"/>
  <c r="U26" i="14"/>
  <c r="R26" i="14"/>
  <c r="Q26" i="14"/>
  <c r="P26" i="14"/>
  <c r="O26" i="14"/>
  <c r="N26" i="14"/>
  <c r="M26" i="14"/>
  <c r="V26" i="14" s="1"/>
  <c r="I26" i="14"/>
  <c r="T26" i="14" s="1"/>
  <c r="H26" i="14"/>
  <c r="S26" i="14" s="1"/>
  <c r="W25" i="14"/>
  <c r="U25" i="14"/>
  <c r="T25" i="14"/>
  <c r="S25" i="14"/>
  <c r="R25" i="14"/>
  <c r="Q25" i="14"/>
  <c r="P25" i="14"/>
  <c r="O25" i="14"/>
  <c r="N25" i="14"/>
  <c r="M25" i="14"/>
  <c r="V25" i="14" s="1"/>
  <c r="I25" i="14"/>
  <c r="H25" i="14"/>
  <c r="U24" i="14"/>
  <c r="S24" i="14"/>
  <c r="R24" i="14"/>
  <c r="Q24" i="14"/>
  <c r="V24" i="14" s="1"/>
  <c r="P24" i="14"/>
  <c r="O24" i="14"/>
  <c r="N24" i="14"/>
  <c r="M24" i="14"/>
  <c r="I24" i="14"/>
  <c r="T24" i="14" s="1"/>
  <c r="H24" i="14"/>
  <c r="W24" i="14" s="1"/>
  <c r="U23" i="14"/>
  <c r="R23" i="14"/>
  <c r="Q23" i="14"/>
  <c r="P23" i="14"/>
  <c r="O23" i="14"/>
  <c r="N23" i="14"/>
  <c r="M23" i="14"/>
  <c r="H23" i="14"/>
  <c r="W22" i="14"/>
  <c r="U22" i="14"/>
  <c r="R22" i="14"/>
  <c r="Q22" i="14"/>
  <c r="P22" i="14"/>
  <c r="O22" i="14"/>
  <c r="N22" i="14"/>
  <c r="M22" i="14"/>
  <c r="V22" i="14" s="1"/>
  <c r="I22" i="14"/>
  <c r="T22" i="14" s="1"/>
  <c r="H22" i="14"/>
  <c r="S22" i="14" s="1"/>
  <c r="W21" i="14"/>
  <c r="U21" i="14"/>
  <c r="T21" i="14"/>
  <c r="S21" i="14"/>
  <c r="R21" i="14"/>
  <c r="Q21" i="14"/>
  <c r="P21" i="14"/>
  <c r="O21" i="14"/>
  <c r="N21" i="14"/>
  <c r="M21" i="14"/>
  <c r="I21" i="14"/>
  <c r="H21" i="14"/>
  <c r="W20" i="14"/>
  <c r="U20" i="14"/>
  <c r="S20" i="14"/>
  <c r="R20" i="14"/>
  <c r="Q20" i="14"/>
  <c r="V20" i="14" s="1"/>
  <c r="P20" i="14"/>
  <c r="O20" i="14"/>
  <c r="N20" i="14"/>
  <c r="M20" i="14"/>
  <c r="I20" i="14"/>
  <c r="T20" i="14" s="1"/>
  <c r="H20" i="14"/>
  <c r="U19" i="14"/>
  <c r="R19" i="14"/>
  <c r="Q19" i="14"/>
  <c r="P19" i="14"/>
  <c r="O19" i="14"/>
  <c r="N19" i="14"/>
  <c r="M19" i="14"/>
  <c r="H19" i="14"/>
  <c r="W18" i="14"/>
  <c r="U18" i="14"/>
  <c r="R18" i="14"/>
  <c r="Q18" i="14"/>
  <c r="P18" i="14"/>
  <c r="O18" i="14"/>
  <c r="N18" i="14"/>
  <c r="M18" i="14"/>
  <c r="I18" i="14"/>
  <c r="T18" i="14" s="1"/>
  <c r="H18" i="14"/>
  <c r="S18" i="14" s="1"/>
  <c r="W17" i="14"/>
  <c r="U17" i="14"/>
  <c r="T17" i="14"/>
  <c r="S17" i="14"/>
  <c r="R17" i="14"/>
  <c r="Q17" i="14"/>
  <c r="P17" i="14"/>
  <c r="O17" i="14"/>
  <c r="N17" i="14"/>
  <c r="M17" i="14"/>
  <c r="I17" i="14"/>
  <c r="H17" i="14"/>
  <c r="U16" i="14"/>
  <c r="R16" i="14"/>
  <c r="Q16" i="14"/>
  <c r="P16" i="14"/>
  <c r="O16" i="14"/>
  <c r="N16" i="14"/>
  <c r="M16" i="14"/>
  <c r="H16" i="14"/>
  <c r="U15" i="14"/>
  <c r="R15" i="14"/>
  <c r="Q15" i="14"/>
  <c r="P15" i="14"/>
  <c r="O15" i="14"/>
  <c r="N15" i="14"/>
  <c r="M15" i="14"/>
  <c r="H15" i="14"/>
  <c r="W14" i="14"/>
  <c r="U14" i="14"/>
  <c r="R14" i="14"/>
  <c r="Q14" i="14"/>
  <c r="P14" i="14"/>
  <c r="O14" i="14"/>
  <c r="N14" i="14"/>
  <c r="M14" i="14"/>
  <c r="I14" i="14"/>
  <c r="T14" i="14" s="1"/>
  <c r="H14" i="14"/>
  <c r="S14" i="14" s="1"/>
  <c r="W13" i="14"/>
  <c r="U13" i="14"/>
  <c r="T13" i="14"/>
  <c r="S13" i="14"/>
  <c r="R13" i="14"/>
  <c r="Q13" i="14"/>
  <c r="P13" i="14"/>
  <c r="O13" i="14"/>
  <c r="N13" i="14"/>
  <c r="M13" i="14"/>
  <c r="I13" i="14"/>
  <c r="H13" i="14"/>
  <c r="W12" i="14"/>
  <c r="U12" i="14"/>
  <c r="S12" i="14"/>
  <c r="R12" i="14"/>
  <c r="Q12" i="14"/>
  <c r="V12" i="14" s="1"/>
  <c r="P12" i="14"/>
  <c r="O12" i="14"/>
  <c r="N12" i="14"/>
  <c r="M12" i="14"/>
  <c r="I12" i="14"/>
  <c r="T12" i="14" s="1"/>
  <c r="H12" i="14"/>
  <c r="U11" i="14"/>
  <c r="R11" i="14"/>
  <c r="Q11" i="14"/>
  <c r="P11" i="14"/>
  <c r="O11" i="14"/>
  <c r="N11" i="14"/>
  <c r="M11" i="14"/>
  <c r="H11" i="14"/>
  <c r="W10" i="14"/>
  <c r="U10" i="14"/>
  <c r="R10" i="14"/>
  <c r="Q10" i="14"/>
  <c r="P10" i="14"/>
  <c r="O10" i="14"/>
  <c r="N10" i="14"/>
  <c r="M10" i="14"/>
  <c r="V10" i="14" s="1"/>
  <c r="I10" i="14"/>
  <c r="T10" i="14" s="1"/>
  <c r="H10" i="14"/>
  <c r="S10" i="14" s="1"/>
  <c r="W9" i="14"/>
  <c r="U9" i="14"/>
  <c r="T9" i="14"/>
  <c r="S9" i="14"/>
  <c r="R9" i="14"/>
  <c r="Q9" i="14"/>
  <c r="P9" i="14"/>
  <c r="O9" i="14"/>
  <c r="N9" i="14"/>
  <c r="M9" i="14"/>
  <c r="I9" i="14"/>
  <c r="H9" i="14"/>
  <c r="W8" i="14"/>
  <c r="U8" i="14"/>
  <c r="S8" i="14"/>
  <c r="R8" i="14"/>
  <c r="Q8" i="14"/>
  <c r="P8" i="14"/>
  <c r="O8" i="14"/>
  <c r="V8" i="14" s="1"/>
  <c r="N8" i="14"/>
  <c r="M8" i="14"/>
  <c r="I8" i="14"/>
  <c r="T8" i="14" s="1"/>
  <c r="H8" i="14"/>
  <c r="U7" i="14"/>
  <c r="S7" i="14"/>
  <c r="R7" i="14"/>
  <c r="Q7" i="14"/>
  <c r="P7" i="14"/>
  <c r="O7" i="14"/>
  <c r="N7" i="14"/>
  <c r="V7" i="14" s="1"/>
  <c r="M7" i="14"/>
  <c r="H7" i="14"/>
  <c r="U6" i="14"/>
  <c r="R6" i="14"/>
  <c r="Q6" i="14"/>
  <c r="P6" i="14"/>
  <c r="O6" i="14"/>
  <c r="N6" i="14"/>
  <c r="M6" i="14"/>
  <c r="V6" i="14" s="1"/>
  <c r="I6" i="14"/>
  <c r="T6" i="14" s="1"/>
  <c r="H6" i="14"/>
  <c r="S6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W5" i="14"/>
  <c r="U5" i="14"/>
  <c r="T5" i="14"/>
  <c r="S5" i="14"/>
  <c r="R5" i="14"/>
  <c r="Q5" i="14"/>
  <c r="P5" i="14"/>
  <c r="O5" i="14"/>
  <c r="N5" i="14"/>
  <c r="M5" i="14"/>
  <c r="L5" i="14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I5" i="14"/>
  <c r="H5" i="14"/>
  <c r="A5" i="14"/>
  <c r="U4" i="14"/>
  <c r="R4" i="14"/>
  <c r="Q4" i="14"/>
  <c r="P4" i="14"/>
  <c r="O4" i="14"/>
  <c r="N4" i="14"/>
  <c r="M4" i="14"/>
  <c r="L4" i="14"/>
  <c r="I4" i="14"/>
  <c r="T4" i="14" s="1"/>
  <c r="H4" i="14"/>
  <c r="W4" i="14" s="1"/>
  <c r="A4" i="14"/>
  <c r="V3" i="14"/>
  <c r="U3" i="14"/>
  <c r="T3" i="14"/>
  <c r="S3" i="14"/>
  <c r="R3" i="14"/>
  <c r="Q3" i="14"/>
  <c r="P3" i="14"/>
  <c r="O3" i="14"/>
  <c r="N3" i="14"/>
  <c r="M3" i="14"/>
  <c r="H3" i="14"/>
  <c r="I3" i="14" s="1"/>
  <c r="Z141" i="10"/>
  <c r="R141" i="10"/>
  <c r="Z140" i="10"/>
  <c r="R140" i="10"/>
  <c r="Z139" i="10"/>
  <c r="R139" i="10"/>
  <c r="Z138" i="10"/>
  <c r="R138" i="10"/>
  <c r="Z137" i="10"/>
  <c r="R137" i="10"/>
  <c r="Z136" i="10"/>
  <c r="R136" i="10"/>
  <c r="Z135" i="10"/>
  <c r="R135" i="10"/>
  <c r="Z134" i="10"/>
  <c r="R134" i="10"/>
  <c r="Z133" i="10"/>
  <c r="R133" i="10"/>
  <c r="Z132" i="10"/>
  <c r="R132" i="10"/>
  <c r="Z131" i="10"/>
  <c r="R131" i="10"/>
  <c r="Z130" i="10"/>
  <c r="R130" i="10"/>
  <c r="Z129" i="10"/>
  <c r="R129" i="10"/>
  <c r="Z128" i="10"/>
  <c r="R128" i="10"/>
  <c r="Z127" i="10"/>
  <c r="R127" i="10"/>
  <c r="Z126" i="10"/>
  <c r="R126" i="10"/>
  <c r="Z125" i="10"/>
  <c r="R125" i="10"/>
  <c r="Z124" i="10"/>
  <c r="R124" i="10"/>
  <c r="Z123" i="10"/>
  <c r="R123" i="10"/>
  <c r="Z122" i="10"/>
  <c r="R122" i="10"/>
  <c r="Z121" i="10"/>
  <c r="R121" i="10"/>
  <c r="Z120" i="10"/>
  <c r="R120" i="10"/>
  <c r="Z119" i="10"/>
  <c r="R119" i="10"/>
  <c r="Z118" i="10"/>
  <c r="R118" i="10"/>
  <c r="Z117" i="10"/>
  <c r="R117" i="10"/>
  <c r="Z116" i="10"/>
  <c r="R116" i="10"/>
  <c r="Z115" i="10"/>
  <c r="R115" i="10"/>
  <c r="Z114" i="10"/>
  <c r="R114" i="10"/>
  <c r="Z113" i="10"/>
  <c r="R113" i="10"/>
  <c r="Z112" i="10"/>
  <c r="R112" i="10"/>
  <c r="Z111" i="10"/>
  <c r="R111" i="10"/>
  <c r="Z110" i="10"/>
  <c r="R110" i="10"/>
  <c r="Z109" i="10"/>
  <c r="R109" i="10"/>
  <c r="Z108" i="10"/>
  <c r="R108" i="10"/>
  <c r="Z107" i="10"/>
  <c r="R107" i="10"/>
  <c r="Z106" i="10"/>
  <c r="R106" i="10"/>
  <c r="Z105" i="10"/>
  <c r="R105" i="10"/>
  <c r="Z104" i="10"/>
  <c r="R104" i="10"/>
  <c r="Z103" i="10"/>
  <c r="R103" i="10"/>
  <c r="Z102" i="10"/>
  <c r="R102" i="10"/>
  <c r="Z101" i="10"/>
  <c r="R101" i="10"/>
  <c r="Z100" i="10"/>
  <c r="R100" i="10"/>
  <c r="Z99" i="10"/>
  <c r="R99" i="10"/>
  <c r="Z98" i="10"/>
  <c r="R98" i="10"/>
  <c r="Z97" i="10"/>
  <c r="R97" i="10"/>
  <c r="Z96" i="10"/>
  <c r="R96" i="10"/>
  <c r="Z95" i="10"/>
  <c r="R95" i="10"/>
  <c r="Z94" i="10"/>
  <c r="R94" i="10"/>
  <c r="Z93" i="10"/>
  <c r="R93" i="10"/>
  <c r="Z92" i="10"/>
  <c r="R92" i="10"/>
  <c r="Z91" i="10"/>
  <c r="R91" i="10"/>
  <c r="Z90" i="10"/>
  <c r="R90" i="10"/>
  <c r="Z89" i="10"/>
  <c r="R89" i="10"/>
  <c r="Z88" i="10"/>
  <c r="R88" i="10"/>
  <c r="Z87" i="10"/>
  <c r="R87" i="10"/>
  <c r="Z86" i="10"/>
  <c r="R86" i="10"/>
  <c r="Z85" i="10"/>
  <c r="R85" i="10"/>
  <c r="Z84" i="10"/>
  <c r="R84" i="10"/>
  <c r="Z83" i="10"/>
  <c r="R83" i="10"/>
  <c r="Z82" i="10"/>
  <c r="R82" i="10"/>
  <c r="Z81" i="10"/>
  <c r="R81" i="10"/>
  <c r="Z80" i="10"/>
  <c r="R80" i="10"/>
  <c r="Z79" i="10"/>
  <c r="R79" i="10"/>
  <c r="Z78" i="10"/>
  <c r="R78" i="10"/>
  <c r="Z77" i="10"/>
  <c r="R77" i="10"/>
  <c r="Z76" i="10"/>
  <c r="R76" i="10"/>
  <c r="Z75" i="10"/>
  <c r="R75" i="10"/>
  <c r="Z74" i="10"/>
  <c r="R74" i="10"/>
  <c r="Z73" i="10"/>
  <c r="R73" i="10"/>
  <c r="Z72" i="10"/>
  <c r="R72" i="10"/>
  <c r="Z71" i="10"/>
  <c r="R71" i="10"/>
  <c r="Z70" i="10"/>
  <c r="R70" i="10"/>
  <c r="Z69" i="10"/>
  <c r="R69" i="10"/>
  <c r="Z68" i="10"/>
  <c r="R68" i="10"/>
  <c r="Z67" i="10"/>
  <c r="R67" i="10"/>
  <c r="Z66" i="10"/>
  <c r="R66" i="10"/>
  <c r="Z65" i="10"/>
  <c r="R65" i="10"/>
  <c r="Z64" i="10"/>
  <c r="R64" i="10"/>
  <c r="Z63" i="10"/>
  <c r="R63" i="10"/>
  <c r="Z62" i="10"/>
  <c r="R62" i="10"/>
  <c r="Z61" i="10"/>
  <c r="R61" i="10"/>
  <c r="Z60" i="10"/>
  <c r="R60" i="10"/>
  <c r="Z59" i="10"/>
  <c r="R59" i="10"/>
  <c r="Z58" i="10"/>
  <c r="R58" i="10"/>
  <c r="Z57" i="10"/>
  <c r="R57" i="10"/>
  <c r="Z56" i="10"/>
  <c r="R56" i="10"/>
  <c r="Z55" i="10"/>
  <c r="R55" i="10"/>
  <c r="Z54" i="10"/>
  <c r="R54" i="10"/>
  <c r="Z53" i="10"/>
  <c r="R53" i="10"/>
  <c r="Z52" i="10"/>
  <c r="R52" i="10"/>
  <c r="Z51" i="10"/>
  <c r="R51" i="10"/>
  <c r="Z50" i="10"/>
  <c r="R50" i="10"/>
  <c r="Z49" i="10"/>
  <c r="R49" i="10"/>
  <c r="Z48" i="10"/>
  <c r="R48" i="10"/>
  <c r="Z47" i="10"/>
  <c r="R47" i="10"/>
  <c r="Z46" i="10"/>
  <c r="R46" i="10"/>
  <c r="Z45" i="10"/>
  <c r="R45" i="10"/>
  <c r="Z44" i="10"/>
  <c r="R44" i="10"/>
  <c r="Z43" i="10"/>
  <c r="R43" i="10"/>
  <c r="Z42" i="10"/>
  <c r="R42" i="10"/>
  <c r="Z41" i="10"/>
  <c r="R41" i="10"/>
  <c r="Z40" i="10"/>
  <c r="R40" i="10"/>
  <c r="Z39" i="10"/>
  <c r="R39" i="10"/>
  <c r="Z38" i="10"/>
  <c r="R38" i="10"/>
  <c r="Z37" i="10"/>
  <c r="R37" i="10"/>
  <c r="Z36" i="10"/>
  <c r="R36" i="10"/>
  <c r="Z35" i="10"/>
  <c r="R35" i="10"/>
  <c r="Z34" i="10"/>
  <c r="R34" i="10"/>
  <c r="Z33" i="10"/>
  <c r="R33" i="10"/>
  <c r="Z32" i="10"/>
  <c r="R32" i="10"/>
  <c r="Z31" i="10"/>
  <c r="R31" i="10"/>
  <c r="Z30" i="10"/>
  <c r="R30" i="10"/>
  <c r="Z29" i="10"/>
  <c r="R29" i="10"/>
  <c r="Z28" i="10"/>
  <c r="R28" i="10"/>
  <c r="Z27" i="10"/>
  <c r="R27" i="10"/>
  <c r="Z26" i="10"/>
  <c r="R26" i="10"/>
  <c r="Z25" i="10"/>
  <c r="R25" i="10"/>
  <c r="Z24" i="10"/>
  <c r="R24" i="10"/>
  <c r="Z23" i="10"/>
  <c r="R23" i="10"/>
  <c r="Z22" i="10"/>
  <c r="R22" i="10"/>
  <c r="Z21" i="10"/>
  <c r="R21" i="10"/>
  <c r="Z20" i="10"/>
  <c r="R20" i="10"/>
  <c r="Z19" i="10"/>
  <c r="R19" i="10"/>
  <c r="Z18" i="10"/>
  <c r="R18" i="10"/>
  <c r="Z17" i="10"/>
  <c r="R17" i="10"/>
  <c r="Z16" i="10"/>
  <c r="R16" i="10"/>
  <c r="Z15" i="10"/>
  <c r="R15" i="10"/>
  <c r="Z14" i="10"/>
  <c r="R14" i="10"/>
  <c r="Z13" i="10"/>
  <c r="R13" i="10"/>
  <c r="Z12" i="10"/>
  <c r="R12" i="10"/>
  <c r="Z11" i="10"/>
  <c r="R11" i="10"/>
  <c r="Z10" i="10"/>
  <c r="R10" i="10"/>
  <c r="Z9" i="10"/>
  <c r="R9" i="10"/>
  <c r="Z8" i="10"/>
  <c r="R8" i="10"/>
  <c r="Z7" i="10"/>
  <c r="R7" i="10"/>
  <c r="Z6" i="10"/>
  <c r="R6" i="10"/>
  <c r="Z5" i="10"/>
  <c r="R5" i="10"/>
  <c r="Z4" i="10"/>
  <c r="T4" i="10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T130" i="10" s="1"/>
  <c r="T131" i="10" s="1"/>
  <c r="T132" i="10" s="1"/>
  <c r="T133" i="10" s="1"/>
  <c r="T134" i="10" s="1"/>
  <c r="T135" i="10" s="1"/>
  <c r="T136" i="10" s="1"/>
  <c r="T137" i="10" s="1"/>
  <c r="T138" i="10" s="1"/>
  <c r="T139" i="10" s="1"/>
  <c r="T140" i="10" s="1"/>
  <c r="T141" i="10" s="1"/>
  <c r="R4" i="10"/>
  <c r="L4" i="10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A4" i="10"/>
  <c r="Z3" i="10"/>
  <c r="R3" i="10"/>
  <c r="AT141" i="15"/>
  <c r="AS141" i="15"/>
  <c r="AQ141" i="15"/>
  <c r="AP141" i="15"/>
  <c r="AO141" i="15"/>
  <c r="AN141" i="15"/>
  <c r="AM141" i="15"/>
  <c r="AL141" i="15"/>
  <c r="AK141" i="15"/>
  <c r="W141" i="15"/>
  <c r="V141" i="15"/>
  <c r="AG141" i="15" s="1"/>
  <c r="R141" i="15"/>
  <c r="P141" i="15"/>
  <c r="J141" i="15"/>
  <c r="Y141" i="13" s="1"/>
  <c r="B141" i="13" s="1"/>
  <c r="I141" i="15"/>
  <c r="AT140" i="15"/>
  <c r="AS140" i="15"/>
  <c r="AQ140" i="15"/>
  <c r="W140" i="15" s="1"/>
  <c r="AP140" i="15"/>
  <c r="AO140" i="15"/>
  <c r="AN140" i="15"/>
  <c r="AM140" i="15"/>
  <c r="AL140" i="15"/>
  <c r="AK140" i="15"/>
  <c r="V140" i="15"/>
  <c r="T140" i="15"/>
  <c r="P140" i="15"/>
  <c r="O140" i="15"/>
  <c r="J140" i="15"/>
  <c r="Y140" i="13" s="1"/>
  <c r="B140" i="13" s="1"/>
  <c r="AT139" i="15"/>
  <c r="AS139" i="15"/>
  <c r="AQ139" i="15"/>
  <c r="AP139" i="15"/>
  <c r="T139" i="15" s="1"/>
  <c r="AO139" i="15"/>
  <c r="S139" i="15" s="1"/>
  <c r="AD139" i="15" s="1"/>
  <c r="AN139" i="15"/>
  <c r="R139" i="15" s="1"/>
  <c r="AM139" i="15"/>
  <c r="AL139" i="15"/>
  <c r="AK139" i="15"/>
  <c r="AG139" i="15"/>
  <c r="W139" i="15"/>
  <c r="V139" i="15"/>
  <c r="Q139" i="15"/>
  <c r="P139" i="15"/>
  <c r="J139" i="15"/>
  <c r="Y139" i="13" s="1"/>
  <c r="B139" i="13" s="1"/>
  <c r="I139" i="15"/>
  <c r="AT138" i="15"/>
  <c r="AS138" i="15"/>
  <c r="AQ138" i="15"/>
  <c r="AP138" i="15"/>
  <c r="AO138" i="15"/>
  <c r="AN138" i="15"/>
  <c r="AM138" i="15"/>
  <c r="AL138" i="15"/>
  <c r="P138" i="15" s="1"/>
  <c r="AK138" i="15"/>
  <c r="W138" i="15"/>
  <c r="V138" i="15"/>
  <c r="AG138" i="15" s="1"/>
  <c r="T138" i="15"/>
  <c r="R138" i="15"/>
  <c r="Q138" i="15"/>
  <c r="J138" i="15"/>
  <c r="Y138" i="13" s="1"/>
  <c r="B138" i="13" s="1"/>
  <c r="I138" i="15"/>
  <c r="AT137" i="15"/>
  <c r="AS137" i="15"/>
  <c r="AQ137" i="15"/>
  <c r="W137" i="15" s="1"/>
  <c r="AP137" i="15"/>
  <c r="AO137" i="15"/>
  <c r="AN137" i="15"/>
  <c r="AM137" i="15"/>
  <c r="AL137" i="15"/>
  <c r="AK137" i="15"/>
  <c r="V137" i="15"/>
  <c r="J137" i="15"/>
  <c r="Y137" i="13" s="1"/>
  <c r="B137" i="13" s="1"/>
  <c r="AS136" i="15"/>
  <c r="AQ136" i="15"/>
  <c r="AP136" i="15"/>
  <c r="AO136" i="15"/>
  <c r="AN136" i="15"/>
  <c r="AM136" i="15"/>
  <c r="AL136" i="15"/>
  <c r="AK136" i="15"/>
  <c r="AG136" i="15"/>
  <c r="W136" i="15"/>
  <c r="S136" i="15" s="1"/>
  <c r="V136" i="15"/>
  <c r="T136" i="15"/>
  <c r="R136" i="15"/>
  <c r="Q136" i="15"/>
  <c r="J136" i="15"/>
  <c r="Y136" i="13" s="1"/>
  <c r="B136" i="13" s="1"/>
  <c r="AS135" i="15"/>
  <c r="AQ135" i="15"/>
  <c r="AP135" i="15"/>
  <c r="AO135" i="15"/>
  <c r="AN135" i="15"/>
  <c r="AM135" i="15"/>
  <c r="Q135" i="15" s="1"/>
  <c r="AL135" i="15"/>
  <c r="AK135" i="15"/>
  <c r="W135" i="15"/>
  <c r="S135" i="15" s="1"/>
  <c r="AD135" i="15" s="1"/>
  <c r="V135" i="15"/>
  <c r="AG135" i="15" s="1"/>
  <c r="T135" i="15"/>
  <c r="R135" i="15"/>
  <c r="P135" i="15"/>
  <c r="O135" i="15"/>
  <c r="J135" i="15"/>
  <c r="Y135" i="13" s="1"/>
  <c r="B135" i="13" s="1"/>
  <c r="AS134" i="15"/>
  <c r="AQ134" i="15"/>
  <c r="W134" i="15" s="1"/>
  <c r="AP134" i="15"/>
  <c r="AO134" i="15"/>
  <c r="AN134" i="15"/>
  <c r="AM134" i="15"/>
  <c r="AL134" i="15"/>
  <c r="P134" i="15" s="1"/>
  <c r="AK134" i="15"/>
  <c r="AG134" i="15"/>
  <c r="AD134" i="15"/>
  <c r="V134" i="15"/>
  <c r="T134" i="15"/>
  <c r="S134" i="15"/>
  <c r="R134" i="15"/>
  <c r="O134" i="15"/>
  <c r="J134" i="15"/>
  <c r="Y134" i="13" s="1"/>
  <c r="B134" i="13" s="1"/>
  <c r="AS133" i="15"/>
  <c r="AQ133" i="15"/>
  <c r="AP133" i="15"/>
  <c r="AO133" i="15"/>
  <c r="AN133" i="15"/>
  <c r="AM133" i="15"/>
  <c r="AL133" i="15"/>
  <c r="AK133" i="15"/>
  <c r="AG133" i="15"/>
  <c r="AD133" i="15"/>
  <c r="W133" i="15"/>
  <c r="V133" i="15"/>
  <c r="T133" i="15"/>
  <c r="S133" i="15"/>
  <c r="R133" i="15"/>
  <c r="Q133" i="15"/>
  <c r="P133" i="15"/>
  <c r="O133" i="15"/>
  <c r="J133" i="15"/>
  <c r="Y133" i="13" s="1"/>
  <c r="B133" i="13" s="1"/>
  <c r="I133" i="15"/>
  <c r="AS132" i="15"/>
  <c r="AQ132" i="15"/>
  <c r="AP132" i="15"/>
  <c r="AO132" i="15"/>
  <c r="AN132" i="15"/>
  <c r="AM132" i="15"/>
  <c r="AL132" i="15"/>
  <c r="AK132" i="15"/>
  <c r="W132" i="15"/>
  <c r="R132" i="15" s="1"/>
  <c r="V132" i="15"/>
  <c r="T132" i="15"/>
  <c r="S132" i="15"/>
  <c r="J132" i="15"/>
  <c r="Y132" i="13" s="1"/>
  <c r="B132" i="13" s="1"/>
  <c r="I132" i="15"/>
  <c r="AS131" i="15"/>
  <c r="AQ131" i="15"/>
  <c r="AP131" i="15"/>
  <c r="AO131" i="15"/>
  <c r="AN131" i="15"/>
  <c r="AM131" i="15"/>
  <c r="AL131" i="15"/>
  <c r="AK131" i="15"/>
  <c r="AG131" i="15"/>
  <c r="W131" i="15"/>
  <c r="V131" i="15"/>
  <c r="J131" i="15"/>
  <c r="Y131" i="13" s="1"/>
  <c r="B131" i="13" s="1"/>
  <c r="I131" i="15"/>
  <c r="AS130" i="15"/>
  <c r="AQ130" i="15"/>
  <c r="W130" i="15" s="1"/>
  <c r="AP130" i="15"/>
  <c r="AO130" i="15"/>
  <c r="AN130" i="15"/>
  <c r="AM130" i="15"/>
  <c r="AL130" i="15"/>
  <c r="AK130" i="15"/>
  <c r="AG130" i="15"/>
  <c r="V130" i="15"/>
  <c r="R130" i="15"/>
  <c r="J130" i="15"/>
  <c r="Y130" i="13" s="1"/>
  <c r="B130" i="13" s="1"/>
  <c r="AS129" i="15"/>
  <c r="AQ129" i="15"/>
  <c r="AP129" i="15"/>
  <c r="AO129" i="15"/>
  <c r="AN129" i="15"/>
  <c r="AM129" i="15"/>
  <c r="AL129" i="15"/>
  <c r="AK129" i="15"/>
  <c r="W129" i="15"/>
  <c r="R129" i="15" s="1"/>
  <c r="V129" i="15"/>
  <c r="T129" i="15"/>
  <c r="S129" i="15"/>
  <c r="AD129" i="15" s="1"/>
  <c r="Q129" i="15"/>
  <c r="J129" i="15"/>
  <c r="Y129" i="13" s="1"/>
  <c r="B129" i="13" s="1"/>
  <c r="I129" i="15"/>
  <c r="AS128" i="15"/>
  <c r="AQ128" i="15"/>
  <c r="AP128" i="15"/>
  <c r="AO128" i="15"/>
  <c r="AN128" i="15"/>
  <c r="AM128" i="15"/>
  <c r="AL128" i="15"/>
  <c r="AK128" i="15"/>
  <c r="AG128" i="15"/>
  <c r="W128" i="15"/>
  <c r="V128" i="15"/>
  <c r="J128" i="15"/>
  <c r="Y128" i="13" s="1"/>
  <c r="B128" i="13" s="1"/>
  <c r="I128" i="15"/>
  <c r="AS127" i="15"/>
  <c r="AQ127" i="15"/>
  <c r="W127" i="15" s="1"/>
  <c r="AP127" i="15"/>
  <c r="AO127" i="15"/>
  <c r="AN127" i="15"/>
  <c r="AM127" i="15"/>
  <c r="AL127" i="15"/>
  <c r="AK127" i="15"/>
  <c r="V127" i="15"/>
  <c r="AG127" i="15" s="1"/>
  <c r="R127" i="15"/>
  <c r="P127" i="15"/>
  <c r="O127" i="15"/>
  <c r="J127" i="15"/>
  <c r="Y127" i="13" s="1"/>
  <c r="B127" i="13" s="1"/>
  <c r="AS126" i="15"/>
  <c r="AQ126" i="15"/>
  <c r="AP126" i="15"/>
  <c r="AO126" i="15"/>
  <c r="AN126" i="15"/>
  <c r="AM126" i="15"/>
  <c r="AL126" i="15"/>
  <c r="AK126" i="15"/>
  <c r="W126" i="15"/>
  <c r="R126" i="15" s="1"/>
  <c r="V126" i="15"/>
  <c r="T126" i="15"/>
  <c r="S126" i="15"/>
  <c r="AD126" i="15" s="1"/>
  <c r="Q126" i="15"/>
  <c r="J126" i="15"/>
  <c r="Y126" i="13" s="1"/>
  <c r="B126" i="13" s="1"/>
  <c r="I126" i="15"/>
  <c r="AS125" i="15"/>
  <c r="AQ125" i="15"/>
  <c r="AP125" i="15"/>
  <c r="AO125" i="15"/>
  <c r="AN125" i="15"/>
  <c r="AM125" i="15"/>
  <c r="AL125" i="15"/>
  <c r="AK125" i="15"/>
  <c r="AG125" i="15"/>
  <c r="W125" i="15"/>
  <c r="V125" i="15"/>
  <c r="J125" i="15"/>
  <c r="Y125" i="13" s="1"/>
  <c r="B125" i="13" s="1"/>
  <c r="AS124" i="15"/>
  <c r="AQ124" i="15"/>
  <c r="W124" i="15" s="1"/>
  <c r="O124" i="15" s="1"/>
  <c r="AP124" i="15"/>
  <c r="AO124" i="15"/>
  <c r="AN124" i="15"/>
  <c r="AM124" i="15"/>
  <c r="AL124" i="15"/>
  <c r="AK124" i="15"/>
  <c r="V124" i="15"/>
  <c r="AG124" i="15" s="1"/>
  <c r="P124" i="15"/>
  <c r="J124" i="15"/>
  <c r="Y124" i="13" s="1"/>
  <c r="B124" i="13" s="1"/>
  <c r="AS123" i="15"/>
  <c r="AQ123" i="15"/>
  <c r="AP123" i="15"/>
  <c r="AO123" i="15"/>
  <c r="AN123" i="15"/>
  <c r="AM123" i="15"/>
  <c r="AL123" i="15"/>
  <c r="AK123" i="15"/>
  <c r="AG123" i="15"/>
  <c r="W123" i="15"/>
  <c r="R123" i="15" s="1"/>
  <c r="V123" i="15"/>
  <c r="T123" i="15"/>
  <c r="S123" i="15"/>
  <c r="AD123" i="15" s="1"/>
  <c r="Q123" i="15"/>
  <c r="J123" i="15"/>
  <c r="Y123" i="13" s="1"/>
  <c r="B123" i="13" s="1"/>
  <c r="I123" i="15"/>
  <c r="AS122" i="15"/>
  <c r="AQ122" i="15"/>
  <c r="AP122" i="15"/>
  <c r="AO122" i="15"/>
  <c r="AN122" i="15"/>
  <c r="AM122" i="15"/>
  <c r="AL122" i="15"/>
  <c r="AK122" i="15"/>
  <c r="AG122" i="15"/>
  <c r="W122" i="15"/>
  <c r="V122" i="15"/>
  <c r="J122" i="15"/>
  <c r="Y122" i="13" s="1"/>
  <c r="B122" i="13" s="1"/>
  <c r="I122" i="15"/>
  <c r="AS121" i="15"/>
  <c r="AQ121" i="15"/>
  <c r="W121" i="15" s="1"/>
  <c r="AP121" i="15"/>
  <c r="AO121" i="15"/>
  <c r="AN121" i="15"/>
  <c r="AM121" i="15"/>
  <c r="AL121" i="15"/>
  <c r="AK121" i="15"/>
  <c r="V121" i="15"/>
  <c r="AG121" i="15" s="1"/>
  <c r="P121" i="15"/>
  <c r="O121" i="15"/>
  <c r="AB121" i="15" s="1"/>
  <c r="J121" i="15"/>
  <c r="Y121" i="13" s="1"/>
  <c r="B121" i="13" s="1"/>
  <c r="AS120" i="15"/>
  <c r="AQ120" i="15"/>
  <c r="AP120" i="15"/>
  <c r="AO120" i="15"/>
  <c r="AN120" i="15"/>
  <c r="AM120" i="15"/>
  <c r="AL120" i="15"/>
  <c r="AK120" i="15"/>
  <c r="W120" i="15"/>
  <c r="R120" i="15" s="1"/>
  <c r="V120" i="15"/>
  <c r="T120" i="15"/>
  <c r="S120" i="15"/>
  <c r="Q120" i="15"/>
  <c r="J120" i="15"/>
  <c r="Y120" i="13" s="1"/>
  <c r="B120" i="13" s="1"/>
  <c r="I120" i="15"/>
  <c r="AS119" i="15"/>
  <c r="AQ119" i="15"/>
  <c r="AP119" i="15"/>
  <c r="AO119" i="15"/>
  <c r="AN119" i="15"/>
  <c r="AM119" i="15"/>
  <c r="AL119" i="15"/>
  <c r="AK119" i="15"/>
  <c r="AG119" i="15"/>
  <c r="W119" i="15"/>
  <c r="V119" i="15"/>
  <c r="P119" i="15"/>
  <c r="J119" i="15"/>
  <c r="Y119" i="13" s="1"/>
  <c r="B119" i="13" s="1"/>
  <c r="I119" i="15"/>
  <c r="AS118" i="15"/>
  <c r="AQ118" i="15"/>
  <c r="W118" i="15" s="1"/>
  <c r="AP118" i="15"/>
  <c r="AO118" i="15"/>
  <c r="AN118" i="15"/>
  <c r="AM118" i="15"/>
  <c r="AL118" i="15"/>
  <c r="AK118" i="15"/>
  <c r="V118" i="15"/>
  <c r="AG118" i="15" s="1"/>
  <c r="T118" i="15"/>
  <c r="R118" i="15"/>
  <c r="P118" i="15"/>
  <c r="O118" i="15"/>
  <c r="AB118" i="15" s="1"/>
  <c r="J118" i="15"/>
  <c r="Y118" i="13" s="1"/>
  <c r="B118" i="13" s="1"/>
  <c r="AS117" i="15"/>
  <c r="AQ117" i="15"/>
  <c r="AP117" i="15"/>
  <c r="AO117" i="15"/>
  <c r="AN117" i="15"/>
  <c r="AM117" i="15"/>
  <c r="AL117" i="15"/>
  <c r="AK117" i="15"/>
  <c r="AG117" i="15"/>
  <c r="W117" i="15"/>
  <c r="V117" i="15"/>
  <c r="T117" i="15"/>
  <c r="S117" i="15"/>
  <c r="AD117" i="15" s="1"/>
  <c r="Q117" i="15"/>
  <c r="J117" i="15"/>
  <c r="Y117" i="13" s="1"/>
  <c r="B117" i="13" s="1"/>
  <c r="I117" i="15"/>
  <c r="AS116" i="15"/>
  <c r="AQ116" i="15"/>
  <c r="AP116" i="15"/>
  <c r="AO116" i="15"/>
  <c r="AN116" i="15"/>
  <c r="R116" i="15" s="1"/>
  <c r="AM116" i="15"/>
  <c r="Q116" i="15" s="1"/>
  <c r="AL116" i="15"/>
  <c r="AK116" i="15"/>
  <c r="AG116" i="15"/>
  <c r="W116" i="15"/>
  <c r="V116" i="15"/>
  <c r="P116" i="15"/>
  <c r="J116" i="15"/>
  <c r="Y116" i="13" s="1"/>
  <c r="B116" i="13" s="1"/>
  <c r="I116" i="15"/>
  <c r="AS115" i="15"/>
  <c r="AQ115" i="15"/>
  <c r="W115" i="15" s="1"/>
  <c r="P115" i="15" s="1"/>
  <c r="AP115" i="15"/>
  <c r="AO115" i="15"/>
  <c r="AN115" i="15"/>
  <c r="AM115" i="15"/>
  <c r="AL115" i="15"/>
  <c r="AK115" i="15"/>
  <c r="O115" i="15" s="1"/>
  <c r="V115" i="15"/>
  <c r="AG115" i="15" s="1"/>
  <c r="T115" i="15"/>
  <c r="R115" i="15"/>
  <c r="J115" i="15"/>
  <c r="Y115" i="13" s="1"/>
  <c r="B115" i="13" s="1"/>
  <c r="AS114" i="15"/>
  <c r="AQ114" i="15"/>
  <c r="AP114" i="15"/>
  <c r="AO114" i="15"/>
  <c r="S114" i="15" s="1"/>
  <c r="AN114" i="15"/>
  <c r="AM114" i="15"/>
  <c r="AL114" i="15"/>
  <c r="AK114" i="15"/>
  <c r="O114" i="15" s="1"/>
  <c r="W114" i="15"/>
  <c r="V114" i="15"/>
  <c r="T114" i="15"/>
  <c r="Q114" i="15"/>
  <c r="J114" i="15"/>
  <c r="Y114" i="13" s="1"/>
  <c r="B114" i="13" s="1"/>
  <c r="I114" i="15"/>
  <c r="AS113" i="15"/>
  <c r="AQ113" i="15"/>
  <c r="AP113" i="15"/>
  <c r="AO113" i="15"/>
  <c r="AN113" i="15"/>
  <c r="AM113" i="15"/>
  <c r="AL113" i="15"/>
  <c r="AK113" i="15"/>
  <c r="AG113" i="15"/>
  <c r="W113" i="15"/>
  <c r="V113" i="15"/>
  <c r="R113" i="15"/>
  <c r="Q113" i="15"/>
  <c r="P113" i="15"/>
  <c r="J113" i="15"/>
  <c r="Y113" i="13" s="1"/>
  <c r="B113" i="13" s="1"/>
  <c r="I113" i="15"/>
  <c r="AS112" i="15"/>
  <c r="AQ112" i="15"/>
  <c r="W112" i="15" s="1"/>
  <c r="AP112" i="15"/>
  <c r="AO112" i="15"/>
  <c r="AN112" i="15"/>
  <c r="AM112" i="15"/>
  <c r="AL112" i="15"/>
  <c r="AK112" i="15"/>
  <c r="V112" i="15"/>
  <c r="AG112" i="15" s="1"/>
  <c r="T112" i="15"/>
  <c r="Q112" i="15"/>
  <c r="J112" i="15"/>
  <c r="Y112" i="13" s="1"/>
  <c r="B112" i="13" s="1"/>
  <c r="AS111" i="15"/>
  <c r="AQ111" i="15"/>
  <c r="W111" i="15" s="1"/>
  <c r="AP111" i="15"/>
  <c r="AO111" i="15"/>
  <c r="AN111" i="15"/>
  <c r="AM111" i="15"/>
  <c r="AL111" i="15"/>
  <c r="AK111" i="15"/>
  <c r="AG111" i="15"/>
  <c r="V111" i="15"/>
  <c r="Q111" i="15"/>
  <c r="J111" i="15"/>
  <c r="Y111" i="13" s="1"/>
  <c r="B111" i="13" s="1"/>
  <c r="AS110" i="15"/>
  <c r="AQ110" i="15"/>
  <c r="AP110" i="15"/>
  <c r="AO110" i="15"/>
  <c r="AN110" i="15"/>
  <c r="AM110" i="15"/>
  <c r="AL110" i="15"/>
  <c r="AK110" i="15"/>
  <c r="AG110" i="15"/>
  <c r="W110" i="15"/>
  <c r="R110" i="15" s="1"/>
  <c r="V110" i="15"/>
  <c r="Q110" i="15"/>
  <c r="J110" i="15"/>
  <c r="Y110" i="13" s="1"/>
  <c r="B110" i="13" s="1"/>
  <c r="AS109" i="15"/>
  <c r="AQ109" i="15"/>
  <c r="W109" i="15" s="1"/>
  <c r="AP109" i="15"/>
  <c r="AO109" i="15"/>
  <c r="AN109" i="15"/>
  <c r="AM109" i="15"/>
  <c r="AL109" i="15"/>
  <c r="AK109" i="15"/>
  <c r="V109" i="15"/>
  <c r="AG109" i="15" s="1"/>
  <c r="Q109" i="15"/>
  <c r="P109" i="15"/>
  <c r="O109" i="15"/>
  <c r="AB109" i="15" s="1"/>
  <c r="J109" i="15"/>
  <c r="Y109" i="13" s="1"/>
  <c r="B109" i="13" s="1"/>
  <c r="AS108" i="15"/>
  <c r="AQ108" i="15"/>
  <c r="W108" i="15" s="1"/>
  <c r="AP108" i="15"/>
  <c r="AO108" i="15"/>
  <c r="AN108" i="15"/>
  <c r="AM108" i="15"/>
  <c r="AL108" i="15"/>
  <c r="AK108" i="15"/>
  <c r="V108" i="15"/>
  <c r="T108" i="15"/>
  <c r="Q108" i="15"/>
  <c r="J108" i="15"/>
  <c r="Y108" i="13" s="1"/>
  <c r="B108" i="13" s="1"/>
  <c r="AS107" i="15"/>
  <c r="AQ107" i="15"/>
  <c r="AP107" i="15"/>
  <c r="AO107" i="15"/>
  <c r="AN107" i="15"/>
  <c r="AM107" i="15"/>
  <c r="AL107" i="15"/>
  <c r="AK107" i="15"/>
  <c r="AG107" i="15"/>
  <c r="AD107" i="15"/>
  <c r="W107" i="15"/>
  <c r="V107" i="15"/>
  <c r="S107" i="15"/>
  <c r="R107" i="15"/>
  <c r="Q107" i="15"/>
  <c r="P107" i="15"/>
  <c r="J107" i="15"/>
  <c r="Y107" i="13" s="1"/>
  <c r="B107" i="13" s="1"/>
  <c r="I107" i="15"/>
  <c r="AS106" i="15"/>
  <c r="AQ106" i="15"/>
  <c r="W106" i="15" s="1"/>
  <c r="AP106" i="15"/>
  <c r="AO106" i="15"/>
  <c r="AN106" i="15"/>
  <c r="AM106" i="15"/>
  <c r="AL106" i="15"/>
  <c r="AK106" i="15"/>
  <c r="AG106" i="15"/>
  <c r="V106" i="15"/>
  <c r="J106" i="15"/>
  <c r="Y106" i="13" s="1"/>
  <c r="B106" i="13" s="1"/>
  <c r="AS105" i="15"/>
  <c r="AQ105" i="15"/>
  <c r="AP105" i="15"/>
  <c r="AO105" i="15"/>
  <c r="AN105" i="15"/>
  <c r="AM105" i="15"/>
  <c r="AL105" i="15"/>
  <c r="AK105" i="15"/>
  <c r="W105" i="15"/>
  <c r="V105" i="15"/>
  <c r="J105" i="15"/>
  <c r="Y105" i="13" s="1"/>
  <c r="B105" i="13" s="1"/>
  <c r="AS104" i="15"/>
  <c r="AQ104" i="15"/>
  <c r="AP104" i="15"/>
  <c r="AO104" i="15"/>
  <c r="AN104" i="15"/>
  <c r="AM104" i="15"/>
  <c r="AL104" i="15"/>
  <c r="AK104" i="15"/>
  <c r="AG104" i="15"/>
  <c r="W104" i="15"/>
  <c r="V104" i="15"/>
  <c r="J104" i="15"/>
  <c r="Y104" i="13" s="1"/>
  <c r="B104" i="13" s="1"/>
  <c r="AS103" i="15"/>
  <c r="AQ103" i="15"/>
  <c r="W103" i="15" s="1"/>
  <c r="AP103" i="15"/>
  <c r="AO103" i="15"/>
  <c r="AN103" i="15"/>
  <c r="AM103" i="15"/>
  <c r="AL103" i="15"/>
  <c r="AK103" i="15"/>
  <c r="V103" i="15"/>
  <c r="J103" i="15"/>
  <c r="Y103" i="13" s="1"/>
  <c r="B103" i="13" s="1"/>
  <c r="AS102" i="15"/>
  <c r="AQ102" i="15"/>
  <c r="AP102" i="15"/>
  <c r="AO102" i="15"/>
  <c r="AN102" i="15"/>
  <c r="AM102" i="15"/>
  <c r="AL102" i="15"/>
  <c r="AK102" i="15"/>
  <c r="W102" i="15"/>
  <c r="V102" i="15"/>
  <c r="J102" i="15"/>
  <c r="Y102" i="13" s="1"/>
  <c r="B102" i="13" s="1"/>
  <c r="I102" i="15"/>
  <c r="AS101" i="15"/>
  <c r="AQ101" i="15"/>
  <c r="W101" i="15" s="1"/>
  <c r="AP101" i="15"/>
  <c r="AO101" i="15"/>
  <c r="AN101" i="15"/>
  <c r="AM101" i="15"/>
  <c r="AL101" i="15"/>
  <c r="AK101" i="15"/>
  <c r="AG101" i="15"/>
  <c r="V101" i="15"/>
  <c r="J101" i="15"/>
  <c r="Y101" i="13" s="1"/>
  <c r="B101" i="13" s="1"/>
  <c r="AS100" i="15"/>
  <c r="AQ100" i="15"/>
  <c r="AP100" i="15"/>
  <c r="AO100" i="15"/>
  <c r="AN100" i="15"/>
  <c r="AM100" i="15"/>
  <c r="AL100" i="15"/>
  <c r="AK100" i="15"/>
  <c r="AG100" i="15"/>
  <c r="W100" i="15"/>
  <c r="O100" i="15" s="1"/>
  <c r="V100" i="15"/>
  <c r="S100" i="15"/>
  <c r="Q100" i="15"/>
  <c r="J100" i="15"/>
  <c r="Y100" i="13" s="1"/>
  <c r="B100" i="13" s="1"/>
  <c r="I100" i="15"/>
  <c r="AS99" i="15"/>
  <c r="AQ99" i="15"/>
  <c r="AP99" i="15"/>
  <c r="AO99" i="15"/>
  <c r="AN99" i="15"/>
  <c r="AM99" i="15"/>
  <c r="AL99" i="15"/>
  <c r="AK99" i="15"/>
  <c r="W99" i="15"/>
  <c r="V99" i="15"/>
  <c r="AG99" i="15" s="1"/>
  <c r="J99" i="15"/>
  <c r="Y99" i="13" s="1"/>
  <c r="B99" i="13" s="1"/>
  <c r="I99" i="15"/>
  <c r="AS98" i="15"/>
  <c r="AQ98" i="15"/>
  <c r="W98" i="15" s="1"/>
  <c r="AP98" i="15"/>
  <c r="AO98" i="15"/>
  <c r="AN98" i="15"/>
  <c r="AM98" i="15"/>
  <c r="AL98" i="15"/>
  <c r="AK98" i="15"/>
  <c r="AG98" i="15"/>
  <c r="V98" i="15"/>
  <c r="J98" i="15"/>
  <c r="Y98" i="13" s="1"/>
  <c r="B98" i="13" s="1"/>
  <c r="AS97" i="15"/>
  <c r="AQ97" i="15"/>
  <c r="AP97" i="15"/>
  <c r="AO97" i="15"/>
  <c r="AN97" i="15"/>
  <c r="AM97" i="15"/>
  <c r="AL97" i="15"/>
  <c r="AK97" i="15"/>
  <c r="AG97" i="15"/>
  <c r="W97" i="15"/>
  <c r="O97" i="15" s="1"/>
  <c r="V97" i="15"/>
  <c r="S97" i="15"/>
  <c r="Q97" i="15"/>
  <c r="J97" i="15"/>
  <c r="Y97" i="13" s="1"/>
  <c r="B97" i="13" s="1"/>
  <c r="I97" i="15"/>
  <c r="AS96" i="15"/>
  <c r="AQ96" i="15"/>
  <c r="AP96" i="15"/>
  <c r="AO96" i="15"/>
  <c r="AN96" i="15"/>
  <c r="AM96" i="15"/>
  <c r="AL96" i="15"/>
  <c r="AK96" i="15"/>
  <c r="W96" i="15"/>
  <c r="V96" i="15"/>
  <c r="AG96" i="15" s="1"/>
  <c r="J96" i="15"/>
  <c r="Y96" i="13" s="1"/>
  <c r="B96" i="13" s="1"/>
  <c r="I96" i="15"/>
  <c r="AS95" i="15"/>
  <c r="AQ95" i="15"/>
  <c r="W95" i="15" s="1"/>
  <c r="AP95" i="15"/>
  <c r="AO95" i="15"/>
  <c r="AN95" i="15"/>
  <c r="AM95" i="15"/>
  <c r="AL95" i="15"/>
  <c r="AK95" i="15"/>
  <c r="AG95" i="15"/>
  <c r="V95" i="15"/>
  <c r="J95" i="15"/>
  <c r="Y95" i="13" s="1"/>
  <c r="B95" i="13" s="1"/>
  <c r="AS94" i="15"/>
  <c r="AQ94" i="15"/>
  <c r="AP94" i="15"/>
  <c r="AO94" i="15"/>
  <c r="AN94" i="15"/>
  <c r="AM94" i="15"/>
  <c r="AL94" i="15"/>
  <c r="AK94" i="15"/>
  <c r="AG94" i="15"/>
  <c r="W94" i="15"/>
  <c r="O94" i="15" s="1"/>
  <c r="V94" i="15"/>
  <c r="S94" i="15"/>
  <c r="Q94" i="15"/>
  <c r="J94" i="15"/>
  <c r="Y94" i="13" s="1"/>
  <c r="B94" i="13" s="1"/>
  <c r="I94" i="15"/>
  <c r="AS93" i="15"/>
  <c r="AQ93" i="15"/>
  <c r="AP93" i="15"/>
  <c r="AO93" i="15"/>
  <c r="AN93" i="15"/>
  <c r="AM93" i="15"/>
  <c r="AL93" i="15"/>
  <c r="AK93" i="15"/>
  <c r="W93" i="15"/>
  <c r="V93" i="15"/>
  <c r="AG93" i="15" s="1"/>
  <c r="J93" i="15"/>
  <c r="Y93" i="13" s="1"/>
  <c r="B93" i="13" s="1"/>
  <c r="I93" i="15"/>
  <c r="AS92" i="15"/>
  <c r="AQ92" i="15"/>
  <c r="W92" i="15" s="1"/>
  <c r="AP92" i="15"/>
  <c r="AO92" i="15"/>
  <c r="AN92" i="15"/>
  <c r="AM92" i="15"/>
  <c r="AL92" i="15"/>
  <c r="AK92" i="15"/>
  <c r="AG92" i="15"/>
  <c r="V92" i="15"/>
  <c r="J92" i="15"/>
  <c r="Y92" i="13" s="1"/>
  <c r="B92" i="13" s="1"/>
  <c r="AS91" i="15"/>
  <c r="AQ91" i="15"/>
  <c r="AP91" i="15"/>
  <c r="AO91" i="15"/>
  <c r="AN91" i="15"/>
  <c r="AM91" i="15"/>
  <c r="AL91" i="15"/>
  <c r="AK91" i="15"/>
  <c r="AG91" i="15"/>
  <c r="W91" i="15"/>
  <c r="O91" i="15" s="1"/>
  <c r="V91" i="15"/>
  <c r="S91" i="15"/>
  <c r="Q91" i="15"/>
  <c r="J91" i="15"/>
  <c r="Y91" i="13" s="1"/>
  <c r="B91" i="13" s="1"/>
  <c r="I91" i="15"/>
  <c r="AS90" i="15"/>
  <c r="AQ90" i="15"/>
  <c r="AP90" i="15"/>
  <c r="AO90" i="15"/>
  <c r="AN90" i="15"/>
  <c r="AM90" i="15"/>
  <c r="AL90" i="15"/>
  <c r="AK90" i="15"/>
  <c r="W90" i="15"/>
  <c r="V90" i="15"/>
  <c r="AG90" i="15" s="1"/>
  <c r="J90" i="15"/>
  <c r="Y90" i="13" s="1"/>
  <c r="B90" i="13" s="1"/>
  <c r="I90" i="15"/>
  <c r="AS89" i="15"/>
  <c r="AQ89" i="15"/>
  <c r="W89" i="15" s="1"/>
  <c r="AP89" i="15"/>
  <c r="AO89" i="15"/>
  <c r="AN89" i="15"/>
  <c r="AM89" i="15"/>
  <c r="AL89" i="15"/>
  <c r="AK89" i="15"/>
  <c r="AG89" i="15"/>
  <c r="V89" i="15"/>
  <c r="J89" i="15"/>
  <c r="Y89" i="13" s="1"/>
  <c r="B89" i="13" s="1"/>
  <c r="AS88" i="15"/>
  <c r="AQ88" i="15"/>
  <c r="AP88" i="15"/>
  <c r="AO88" i="15"/>
  <c r="AN88" i="15"/>
  <c r="AM88" i="15"/>
  <c r="AL88" i="15"/>
  <c r="AK88" i="15"/>
  <c r="AG88" i="15"/>
  <c r="W88" i="15"/>
  <c r="O88" i="15" s="1"/>
  <c r="V88" i="15"/>
  <c r="S88" i="15"/>
  <c r="Q88" i="15"/>
  <c r="J88" i="15"/>
  <c r="Y88" i="13" s="1"/>
  <c r="B88" i="13" s="1"/>
  <c r="I88" i="15"/>
  <c r="AS87" i="15"/>
  <c r="AQ87" i="15"/>
  <c r="AP87" i="15"/>
  <c r="AO87" i="15"/>
  <c r="AN87" i="15"/>
  <c r="AM87" i="15"/>
  <c r="AL87" i="15"/>
  <c r="AK87" i="15"/>
  <c r="W87" i="15"/>
  <c r="V87" i="15"/>
  <c r="AG87" i="15" s="1"/>
  <c r="J87" i="15"/>
  <c r="Y87" i="13" s="1"/>
  <c r="B87" i="13" s="1"/>
  <c r="I87" i="15"/>
  <c r="AS86" i="15"/>
  <c r="AQ86" i="15"/>
  <c r="W86" i="15" s="1"/>
  <c r="O86" i="15" s="1"/>
  <c r="AP86" i="15"/>
  <c r="AO86" i="15"/>
  <c r="AN86" i="15"/>
  <c r="AM86" i="15"/>
  <c r="AL86" i="15"/>
  <c r="AK86" i="15"/>
  <c r="AG86" i="15"/>
  <c r="V86" i="15"/>
  <c r="R86" i="15"/>
  <c r="J86" i="15"/>
  <c r="Y86" i="13" s="1"/>
  <c r="B86" i="13" s="1"/>
  <c r="AS85" i="15"/>
  <c r="AQ85" i="15"/>
  <c r="AP85" i="15"/>
  <c r="AO85" i="15"/>
  <c r="AN85" i="15"/>
  <c r="AM85" i="15"/>
  <c r="AL85" i="15"/>
  <c r="AK85" i="15"/>
  <c r="AG85" i="15"/>
  <c r="W85" i="15"/>
  <c r="O85" i="15" s="1"/>
  <c r="V85" i="15"/>
  <c r="S85" i="15"/>
  <c r="Q85" i="15"/>
  <c r="J85" i="15"/>
  <c r="Y85" i="13" s="1"/>
  <c r="B85" i="13" s="1"/>
  <c r="I85" i="15"/>
  <c r="AS84" i="15"/>
  <c r="AQ84" i="15"/>
  <c r="AP84" i="15"/>
  <c r="AO84" i="15"/>
  <c r="AN84" i="15"/>
  <c r="AM84" i="15"/>
  <c r="AL84" i="15"/>
  <c r="AK84" i="15"/>
  <c r="W84" i="15"/>
  <c r="V84" i="15"/>
  <c r="AG84" i="15" s="1"/>
  <c r="J84" i="15"/>
  <c r="Y84" i="13" s="1"/>
  <c r="B84" i="13" s="1"/>
  <c r="AS83" i="15"/>
  <c r="AQ83" i="15"/>
  <c r="W83" i="15" s="1"/>
  <c r="AP83" i="15"/>
  <c r="AO83" i="15"/>
  <c r="AN83" i="15"/>
  <c r="AM83" i="15"/>
  <c r="AL83" i="15"/>
  <c r="AK83" i="15"/>
  <c r="AG83" i="15"/>
  <c r="V83" i="15"/>
  <c r="R83" i="15"/>
  <c r="Q83" i="15"/>
  <c r="J83" i="15"/>
  <c r="Y83" i="13" s="1"/>
  <c r="B83" i="13" s="1"/>
  <c r="AS82" i="15"/>
  <c r="AQ82" i="15"/>
  <c r="AP82" i="15"/>
  <c r="AO82" i="15"/>
  <c r="AN82" i="15"/>
  <c r="AM82" i="15"/>
  <c r="AL82" i="15"/>
  <c r="P82" i="15" s="1"/>
  <c r="AK82" i="15"/>
  <c r="W82" i="15"/>
  <c r="V82" i="15"/>
  <c r="S82" i="15"/>
  <c r="Q82" i="15"/>
  <c r="J82" i="15"/>
  <c r="Y82" i="13" s="1"/>
  <c r="B82" i="13" s="1"/>
  <c r="I82" i="15"/>
  <c r="AS81" i="15"/>
  <c r="AQ81" i="15"/>
  <c r="AP81" i="15"/>
  <c r="AO81" i="15"/>
  <c r="AN81" i="15"/>
  <c r="AM81" i="15"/>
  <c r="AL81" i="15"/>
  <c r="AK81" i="15"/>
  <c r="W81" i="15"/>
  <c r="V81" i="15"/>
  <c r="AG81" i="15" s="1"/>
  <c r="J81" i="15"/>
  <c r="Y81" i="13" s="1"/>
  <c r="B81" i="13" s="1"/>
  <c r="AS80" i="15"/>
  <c r="AQ80" i="15"/>
  <c r="W80" i="15" s="1"/>
  <c r="AP80" i="15"/>
  <c r="AO80" i="15"/>
  <c r="AN80" i="15"/>
  <c r="AM80" i="15"/>
  <c r="AL80" i="15"/>
  <c r="AK80" i="15"/>
  <c r="AG80" i="15"/>
  <c r="V80" i="15"/>
  <c r="J80" i="15"/>
  <c r="Y80" i="13" s="1"/>
  <c r="B80" i="13" s="1"/>
  <c r="AS79" i="15"/>
  <c r="AQ79" i="15"/>
  <c r="AP79" i="15"/>
  <c r="AO79" i="15"/>
  <c r="AN79" i="15"/>
  <c r="AM79" i="15"/>
  <c r="AL79" i="15"/>
  <c r="AK79" i="15"/>
  <c r="W79" i="15"/>
  <c r="V79" i="15"/>
  <c r="J79" i="15"/>
  <c r="Y79" i="13" s="1"/>
  <c r="B79" i="13" s="1"/>
  <c r="AS78" i="15"/>
  <c r="AQ78" i="15"/>
  <c r="AP78" i="15"/>
  <c r="T78" i="15" s="1"/>
  <c r="AO78" i="15"/>
  <c r="AN78" i="15"/>
  <c r="AM78" i="15"/>
  <c r="AL78" i="15"/>
  <c r="AK78" i="15"/>
  <c r="AB78" i="15"/>
  <c r="W78" i="15"/>
  <c r="V78" i="15"/>
  <c r="P78" i="15"/>
  <c r="O78" i="15"/>
  <c r="J78" i="15"/>
  <c r="Y78" i="13" s="1"/>
  <c r="B78" i="13" s="1"/>
  <c r="I78" i="15"/>
  <c r="AS77" i="15"/>
  <c r="AQ77" i="15"/>
  <c r="W77" i="15" s="1"/>
  <c r="AP77" i="15"/>
  <c r="AO77" i="15"/>
  <c r="AN77" i="15"/>
  <c r="AM77" i="15"/>
  <c r="AL77" i="15"/>
  <c r="AK77" i="15"/>
  <c r="AG77" i="15"/>
  <c r="V77" i="15"/>
  <c r="T77" i="15"/>
  <c r="S77" i="15"/>
  <c r="Q77" i="15"/>
  <c r="J77" i="15"/>
  <c r="Y77" i="13" s="1"/>
  <c r="B77" i="13" s="1"/>
  <c r="AS76" i="15"/>
  <c r="AQ76" i="15"/>
  <c r="AP76" i="15"/>
  <c r="AO76" i="15"/>
  <c r="AN76" i="15"/>
  <c r="AM76" i="15"/>
  <c r="AL76" i="15"/>
  <c r="P76" i="15" s="1"/>
  <c r="AK76" i="15"/>
  <c r="AG76" i="15"/>
  <c r="W76" i="15"/>
  <c r="V76" i="15"/>
  <c r="T76" i="15"/>
  <c r="S76" i="15"/>
  <c r="Q76" i="15"/>
  <c r="J76" i="15"/>
  <c r="Y76" i="13" s="1"/>
  <c r="B76" i="13" s="1"/>
  <c r="I76" i="15"/>
  <c r="AS75" i="15"/>
  <c r="AQ75" i="15"/>
  <c r="W75" i="15" s="1"/>
  <c r="AP75" i="15"/>
  <c r="AO75" i="15"/>
  <c r="AN75" i="15"/>
  <c r="AM75" i="15"/>
  <c r="AL75" i="15"/>
  <c r="AK75" i="15"/>
  <c r="V75" i="15"/>
  <c r="AG75" i="15" s="1"/>
  <c r="P75" i="15"/>
  <c r="J75" i="15"/>
  <c r="Y75" i="13" s="1"/>
  <c r="B75" i="13" s="1"/>
  <c r="AS74" i="15"/>
  <c r="AQ74" i="15"/>
  <c r="W74" i="15" s="1"/>
  <c r="AP74" i="15"/>
  <c r="T74" i="15" s="1"/>
  <c r="AO74" i="15"/>
  <c r="S74" i="15" s="1"/>
  <c r="AN74" i="15"/>
  <c r="AM74" i="15"/>
  <c r="AL74" i="15"/>
  <c r="AK74" i="15"/>
  <c r="AG74" i="15"/>
  <c r="AD74" i="15"/>
  <c r="V74" i="15"/>
  <c r="R74" i="15"/>
  <c r="Q74" i="15"/>
  <c r="P74" i="15"/>
  <c r="J74" i="15"/>
  <c r="Y74" i="13" s="1"/>
  <c r="B74" i="13" s="1"/>
  <c r="AS73" i="15"/>
  <c r="AQ73" i="15"/>
  <c r="AP73" i="15"/>
  <c r="AO73" i="15"/>
  <c r="AN73" i="15"/>
  <c r="AM73" i="15"/>
  <c r="AL73" i="15"/>
  <c r="AK73" i="15"/>
  <c r="AG73" i="15"/>
  <c r="W73" i="15"/>
  <c r="O73" i="15" s="1"/>
  <c r="V73" i="15"/>
  <c r="R73" i="15"/>
  <c r="Q73" i="15"/>
  <c r="P73" i="15"/>
  <c r="J73" i="15"/>
  <c r="Y73" i="13" s="1"/>
  <c r="B73" i="13" s="1"/>
  <c r="AS72" i="15"/>
  <c r="AQ72" i="15"/>
  <c r="W72" i="15" s="1"/>
  <c r="AP72" i="15"/>
  <c r="AO72" i="15"/>
  <c r="AN72" i="15"/>
  <c r="AM72" i="15"/>
  <c r="AL72" i="15"/>
  <c r="AK72" i="15"/>
  <c r="V72" i="15"/>
  <c r="AG72" i="15" s="1"/>
  <c r="O72" i="15"/>
  <c r="J72" i="15"/>
  <c r="Y72" i="13" s="1"/>
  <c r="B72" i="13" s="1"/>
  <c r="AS71" i="15"/>
  <c r="AQ71" i="15"/>
  <c r="W71" i="15" s="1"/>
  <c r="AP71" i="15"/>
  <c r="AO71" i="15"/>
  <c r="AN71" i="15"/>
  <c r="AM71" i="15"/>
  <c r="AL71" i="15"/>
  <c r="AK71" i="15"/>
  <c r="V71" i="15"/>
  <c r="AG71" i="15" s="1"/>
  <c r="J71" i="15"/>
  <c r="Y71" i="13" s="1"/>
  <c r="B71" i="13" s="1"/>
  <c r="AS70" i="15"/>
  <c r="AQ70" i="15"/>
  <c r="AP70" i="15"/>
  <c r="AO70" i="15"/>
  <c r="AN70" i="15"/>
  <c r="AM70" i="15"/>
  <c r="AL70" i="15"/>
  <c r="AK70" i="15"/>
  <c r="AG70" i="15"/>
  <c r="W70" i="15"/>
  <c r="I70" i="15" s="1"/>
  <c r="V70" i="15"/>
  <c r="J70" i="15"/>
  <c r="Y70" i="13" s="1"/>
  <c r="B70" i="13" s="1"/>
  <c r="AS69" i="15"/>
  <c r="AQ69" i="15"/>
  <c r="W69" i="15" s="1"/>
  <c r="AP69" i="15"/>
  <c r="AO69" i="15"/>
  <c r="AN69" i="15"/>
  <c r="AM69" i="15"/>
  <c r="AL69" i="15"/>
  <c r="AK69" i="15"/>
  <c r="V69" i="15"/>
  <c r="J69" i="15"/>
  <c r="Y69" i="13" s="1"/>
  <c r="B69" i="13" s="1"/>
  <c r="I69" i="15"/>
  <c r="AS68" i="15"/>
  <c r="AQ68" i="15"/>
  <c r="W68" i="15" s="1"/>
  <c r="AP68" i="15"/>
  <c r="T68" i="15" s="1"/>
  <c r="AO68" i="15"/>
  <c r="AN68" i="15"/>
  <c r="R68" i="15" s="1"/>
  <c r="AM68" i="15"/>
  <c r="AL68" i="15"/>
  <c r="P68" i="15" s="1"/>
  <c r="AK68" i="15"/>
  <c r="AG68" i="15"/>
  <c r="V68" i="15"/>
  <c r="Q68" i="15"/>
  <c r="J68" i="15"/>
  <c r="Y68" i="13" s="1"/>
  <c r="B68" i="13" s="1"/>
  <c r="AS67" i="15"/>
  <c r="AQ67" i="15"/>
  <c r="AP67" i="15"/>
  <c r="AO67" i="15"/>
  <c r="AN67" i="15"/>
  <c r="AM67" i="15"/>
  <c r="AL67" i="15"/>
  <c r="AK67" i="15"/>
  <c r="W67" i="15"/>
  <c r="T67" i="15" s="1"/>
  <c r="V67" i="15"/>
  <c r="J67" i="15"/>
  <c r="Y67" i="13" s="1"/>
  <c r="B67" i="13" s="1"/>
  <c r="AS66" i="15"/>
  <c r="AQ66" i="15"/>
  <c r="AP66" i="15"/>
  <c r="AO66" i="15"/>
  <c r="AN66" i="15"/>
  <c r="AM66" i="15"/>
  <c r="AL66" i="15"/>
  <c r="AK66" i="15"/>
  <c r="W66" i="15"/>
  <c r="V66" i="15"/>
  <c r="R66" i="15"/>
  <c r="J66" i="15"/>
  <c r="Y66" i="13" s="1"/>
  <c r="B66" i="13" s="1"/>
  <c r="AS65" i="15"/>
  <c r="AQ65" i="15"/>
  <c r="W65" i="15" s="1"/>
  <c r="AP65" i="15"/>
  <c r="AO65" i="15"/>
  <c r="AN65" i="15"/>
  <c r="AM65" i="15"/>
  <c r="AL65" i="15"/>
  <c r="AK65" i="15"/>
  <c r="AG65" i="15"/>
  <c r="V65" i="15"/>
  <c r="T65" i="15"/>
  <c r="S65" i="15"/>
  <c r="Q65" i="15"/>
  <c r="J65" i="15"/>
  <c r="Y65" i="13" s="1"/>
  <c r="B65" i="13" s="1"/>
  <c r="AS64" i="15"/>
  <c r="AQ64" i="15"/>
  <c r="AP64" i="15"/>
  <c r="AO64" i="15"/>
  <c r="AN64" i="15"/>
  <c r="AM64" i="15"/>
  <c r="AL64" i="15"/>
  <c r="AK64" i="15"/>
  <c r="AG64" i="15"/>
  <c r="W64" i="15"/>
  <c r="V64" i="15"/>
  <c r="T64" i="15"/>
  <c r="S64" i="15"/>
  <c r="Q64" i="15"/>
  <c r="J64" i="15"/>
  <c r="Y64" i="13" s="1"/>
  <c r="B64" i="13" s="1"/>
  <c r="I64" i="15"/>
  <c r="AS63" i="15"/>
  <c r="AQ63" i="15"/>
  <c r="W63" i="15" s="1"/>
  <c r="R63" i="15" s="1"/>
  <c r="AP63" i="15"/>
  <c r="AO63" i="15"/>
  <c r="AN63" i="15"/>
  <c r="AM63" i="15"/>
  <c r="AL63" i="15"/>
  <c r="AK63" i="15"/>
  <c r="V63" i="15"/>
  <c r="AG63" i="15" s="1"/>
  <c r="T63" i="15"/>
  <c r="J63" i="15"/>
  <c r="Y63" i="13" s="1"/>
  <c r="B63" i="13" s="1"/>
  <c r="AS62" i="15"/>
  <c r="AQ62" i="15"/>
  <c r="W62" i="15" s="1"/>
  <c r="T62" i="15" s="1"/>
  <c r="AP62" i="15"/>
  <c r="AO62" i="15"/>
  <c r="AN62" i="15"/>
  <c r="AM62" i="15"/>
  <c r="AL62" i="15"/>
  <c r="AK62" i="15"/>
  <c r="AG62" i="15"/>
  <c r="AD62" i="15"/>
  <c r="V62" i="15"/>
  <c r="S62" i="15"/>
  <c r="J62" i="15"/>
  <c r="Y62" i="13" s="1"/>
  <c r="B62" i="13" s="1"/>
  <c r="AS61" i="15"/>
  <c r="AQ61" i="15"/>
  <c r="AP61" i="15"/>
  <c r="AO61" i="15"/>
  <c r="AN61" i="15"/>
  <c r="AM61" i="15"/>
  <c r="AL61" i="15"/>
  <c r="AK61" i="15"/>
  <c r="W61" i="15"/>
  <c r="T61" i="15" s="1"/>
  <c r="V61" i="15"/>
  <c r="AG61" i="15" s="1"/>
  <c r="P61" i="15"/>
  <c r="J61" i="15"/>
  <c r="Y61" i="13" s="1"/>
  <c r="B61" i="13" s="1"/>
  <c r="AS60" i="15"/>
  <c r="AQ60" i="15"/>
  <c r="W60" i="15" s="1"/>
  <c r="T60" i="15" s="1"/>
  <c r="AP60" i="15"/>
  <c r="AO60" i="15"/>
  <c r="AN60" i="15"/>
  <c r="AM60" i="15"/>
  <c r="AL60" i="15"/>
  <c r="AK60" i="15"/>
  <c r="V60" i="15"/>
  <c r="O60" i="15"/>
  <c r="J60" i="15"/>
  <c r="Y60" i="13" s="1"/>
  <c r="B60" i="13" s="1"/>
  <c r="AS59" i="15"/>
  <c r="AQ59" i="15"/>
  <c r="W59" i="15" s="1"/>
  <c r="AP59" i="15"/>
  <c r="AO59" i="15"/>
  <c r="AN59" i="15"/>
  <c r="R59" i="15" s="1"/>
  <c r="AM59" i="15"/>
  <c r="AL59" i="15"/>
  <c r="AK59" i="15"/>
  <c r="AG59" i="15"/>
  <c r="V59" i="15"/>
  <c r="T59" i="15"/>
  <c r="S59" i="15"/>
  <c r="AD59" i="15" s="1"/>
  <c r="P59" i="15"/>
  <c r="J59" i="15"/>
  <c r="Y59" i="13" s="1"/>
  <c r="B59" i="13" s="1"/>
  <c r="AS58" i="15"/>
  <c r="AQ58" i="15"/>
  <c r="AP58" i="15"/>
  <c r="AO58" i="15"/>
  <c r="AN58" i="15"/>
  <c r="AM58" i="15"/>
  <c r="AL58" i="15"/>
  <c r="AK58" i="15"/>
  <c r="W58" i="15"/>
  <c r="V58" i="15"/>
  <c r="AG58" i="15" s="1"/>
  <c r="P58" i="15"/>
  <c r="J58" i="15"/>
  <c r="Y58" i="13" s="1"/>
  <c r="B58" i="13" s="1"/>
  <c r="AS57" i="15"/>
  <c r="AQ57" i="15"/>
  <c r="W57" i="15" s="1"/>
  <c r="AP57" i="15"/>
  <c r="AO57" i="15"/>
  <c r="AN57" i="15"/>
  <c r="AM57" i="15"/>
  <c r="AL57" i="15"/>
  <c r="AK57" i="15"/>
  <c r="V57" i="15"/>
  <c r="P57" i="15"/>
  <c r="O57" i="15"/>
  <c r="J57" i="15"/>
  <c r="Y57" i="13" s="1"/>
  <c r="B57" i="13" s="1"/>
  <c r="AS56" i="15"/>
  <c r="AQ56" i="15"/>
  <c r="W56" i="15" s="1"/>
  <c r="AP56" i="15"/>
  <c r="AO56" i="15"/>
  <c r="AN56" i="15"/>
  <c r="AM56" i="15"/>
  <c r="AL56" i="15"/>
  <c r="AK56" i="15"/>
  <c r="AG56" i="15"/>
  <c r="V56" i="15"/>
  <c r="J56" i="15"/>
  <c r="Y56" i="13" s="1"/>
  <c r="B56" i="13" s="1"/>
  <c r="AS55" i="15"/>
  <c r="AQ55" i="15"/>
  <c r="AP55" i="15"/>
  <c r="AO55" i="15"/>
  <c r="AN55" i="15"/>
  <c r="R55" i="15" s="1"/>
  <c r="AM55" i="15"/>
  <c r="AL55" i="15"/>
  <c r="AK55" i="15"/>
  <c r="W55" i="15"/>
  <c r="T55" i="15" s="1"/>
  <c r="V55" i="15"/>
  <c r="AG55" i="15" s="1"/>
  <c r="J55" i="15"/>
  <c r="Y55" i="13" s="1"/>
  <c r="B55" i="13" s="1"/>
  <c r="I55" i="15"/>
  <c r="AS54" i="15"/>
  <c r="AQ54" i="15"/>
  <c r="W54" i="15" s="1"/>
  <c r="AP54" i="15"/>
  <c r="AO54" i="15"/>
  <c r="AN54" i="15"/>
  <c r="AM54" i="15"/>
  <c r="AL54" i="15"/>
  <c r="AK54" i="15"/>
  <c r="V54" i="15"/>
  <c r="P54" i="15"/>
  <c r="O54" i="15"/>
  <c r="AB54" i="15" s="1"/>
  <c r="J54" i="15"/>
  <c r="Y54" i="13" s="1"/>
  <c r="B54" i="13" s="1"/>
  <c r="AS53" i="15"/>
  <c r="AQ53" i="15"/>
  <c r="W53" i="15" s="1"/>
  <c r="AP53" i="15"/>
  <c r="AO53" i="15"/>
  <c r="AN53" i="15"/>
  <c r="AM53" i="15"/>
  <c r="AL53" i="15"/>
  <c r="AK53" i="15"/>
  <c r="V53" i="15"/>
  <c r="AG53" i="15" s="1"/>
  <c r="J53" i="15"/>
  <c r="Y53" i="13" s="1"/>
  <c r="B53" i="13" s="1"/>
  <c r="AS52" i="15"/>
  <c r="AQ52" i="15"/>
  <c r="AP52" i="15"/>
  <c r="AO52" i="15"/>
  <c r="AN52" i="15"/>
  <c r="AM52" i="15"/>
  <c r="Q52" i="15" s="1"/>
  <c r="AL52" i="15"/>
  <c r="P52" i="15" s="1"/>
  <c r="AK52" i="15"/>
  <c r="W52" i="15"/>
  <c r="V52" i="15"/>
  <c r="AG52" i="15" s="1"/>
  <c r="T52" i="15"/>
  <c r="R52" i="15"/>
  <c r="J52" i="15"/>
  <c r="Y52" i="13" s="1"/>
  <c r="B52" i="13" s="1"/>
  <c r="AS51" i="15"/>
  <c r="AQ51" i="15"/>
  <c r="W51" i="15" s="1"/>
  <c r="AP51" i="15"/>
  <c r="AO51" i="15"/>
  <c r="AN51" i="15"/>
  <c r="AM51" i="15"/>
  <c r="AL51" i="15"/>
  <c r="P51" i="15" s="1"/>
  <c r="AK51" i="15"/>
  <c r="V51" i="15"/>
  <c r="AG51" i="15" s="1"/>
  <c r="T51" i="15"/>
  <c r="R51" i="15"/>
  <c r="Q51" i="15"/>
  <c r="O51" i="15"/>
  <c r="J51" i="15"/>
  <c r="Y51" i="13" s="1"/>
  <c r="B51" i="13" s="1"/>
  <c r="AS50" i="15"/>
  <c r="AQ50" i="15"/>
  <c r="W50" i="15" s="1"/>
  <c r="AP50" i="15"/>
  <c r="AO50" i="15"/>
  <c r="AN50" i="15"/>
  <c r="AM50" i="15"/>
  <c r="AL50" i="15"/>
  <c r="AK50" i="15"/>
  <c r="V50" i="15"/>
  <c r="AG50" i="15" s="1"/>
  <c r="P50" i="15"/>
  <c r="J50" i="15"/>
  <c r="Y50" i="13" s="1"/>
  <c r="B50" i="13" s="1"/>
  <c r="AS49" i="15"/>
  <c r="AQ49" i="15"/>
  <c r="AP49" i="15"/>
  <c r="AO49" i="15"/>
  <c r="AN49" i="15"/>
  <c r="R49" i="15" s="1"/>
  <c r="AM49" i="15"/>
  <c r="AL49" i="15"/>
  <c r="AK49" i="15"/>
  <c r="W49" i="15"/>
  <c r="V49" i="15"/>
  <c r="T49" i="15"/>
  <c r="Q49" i="15"/>
  <c r="J49" i="15"/>
  <c r="Y49" i="13" s="1"/>
  <c r="B49" i="13" s="1"/>
  <c r="I49" i="15"/>
  <c r="AS48" i="15"/>
  <c r="AQ48" i="15"/>
  <c r="W48" i="15" s="1"/>
  <c r="AP48" i="15"/>
  <c r="AO48" i="15"/>
  <c r="AN48" i="15"/>
  <c r="AM48" i="15"/>
  <c r="AL48" i="15"/>
  <c r="AK48" i="15"/>
  <c r="V48" i="15"/>
  <c r="AG48" i="15" s="1"/>
  <c r="P48" i="15"/>
  <c r="O48" i="15"/>
  <c r="J48" i="15"/>
  <c r="Y48" i="13" s="1"/>
  <c r="B48" i="13" s="1"/>
  <c r="AS47" i="15"/>
  <c r="AR47" i="15"/>
  <c r="AT42" i="15" s="1"/>
  <c r="AQ47" i="15"/>
  <c r="W47" i="15" s="1"/>
  <c r="AP47" i="15"/>
  <c r="AO47" i="15"/>
  <c r="AN47" i="15"/>
  <c r="AM47" i="15"/>
  <c r="AL47" i="15"/>
  <c r="AK47" i="15"/>
  <c r="V47" i="15"/>
  <c r="AG47" i="15" s="1"/>
  <c r="S47" i="15"/>
  <c r="AD47" i="15" s="1"/>
  <c r="J47" i="15"/>
  <c r="Y47" i="13" s="1"/>
  <c r="B47" i="13" s="1"/>
  <c r="AS46" i="15"/>
  <c r="AQ46" i="15"/>
  <c r="AP46" i="15"/>
  <c r="AO46" i="15"/>
  <c r="AN46" i="15"/>
  <c r="AM46" i="15"/>
  <c r="Q46" i="15" s="1"/>
  <c r="AL46" i="15"/>
  <c r="AK46" i="15"/>
  <c r="W46" i="15"/>
  <c r="T46" i="15" s="1"/>
  <c r="V46" i="15"/>
  <c r="AG46" i="15" s="1"/>
  <c r="R46" i="15"/>
  <c r="J46" i="15"/>
  <c r="Y46" i="13" s="1"/>
  <c r="B46" i="13" s="1"/>
  <c r="I46" i="15"/>
  <c r="AS45" i="15"/>
  <c r="AQ45" i="15"/>
  <c r="W45" i="15" s="1"/>
  <c r="AP45" i="15"/>
  <c r="AO45" i="15"/>
  <c r="AN45" i="15"/>
  <c r="AM45" i="15"/>
  <c r="AL45" i="15"/>
  <c r="AK45" i="15"/>
  <c r="V45" i="15"/>
  <c r="AG45" i="15" s="1"/>
  <c r="P45" i="15"/>
  <c r="J45" i="15"/>
  <c r="Y45" i="13" s="1"/>
  <c r="B45" i="13" s="1"/>
  <c r="I45" i="15"/>
  <c r="AS44" i="15"/>
  <c r="AQ44" i="15"/>
  <c r="W44" i="15" s="1"/>
  <c r="I44" i="15" s="1"/>
  <c r="AP44" i="15"/>
  <c r="T44" i="15" s="1"/>
  <c r="AO44" i="15"/>
  <c r="AN44" i="15"/>
  <c r="AM44" i="15"/>
  <c r="AL44" i="15"/>
  <c r="AK44" i="15"/>
  <c r="V44" i="15"/>
  <c r="AG44" i="15" s="1"/>
  <c r="Q44" i="15"/>
  <c r="P44" i="15"/>
  <c r="J44" i="15"/>
  <c r="Y44" i="13" s="1"/>
  <c r="B44" i="13" s="1"/>
  <c r="AS43" i="15"/>
  <c r="AQ43" i="15"/>
  <c r="AP43" i="15"/>
  <c r="AO43" i="15"/>
  <c r="S43" i="15" s="1"/>
  <c r="AN43" i="15"/>
  <c r="AM43" i="15"/>
  <c r="AL43" i="15"/>
  <c r="AK43" i="15"/>
  <c r="AB43" i="15"/>
  <c r="W43" i="15"/>
  <c r="O43" i="15" s="1"/>
  <c r="V43" i="15"/>
  <c r="AG43" i="15" s="1"/>
  <c r="R43" i="15"/>
  <c r="P43" i="15"/>
  <c r="J43" i="15"/>
  <c r="Y43" i="13" s="1"/>
  <c r="B43" i="13" s="1"/>
  <c r="I43" i="15"/>
  <c r="AS42" i="15"/>
  <c r="AQ42" i="15"/>
  <c r="W42" i="15" s="1"/>
  <c r="AP42" i="15"/>
  <c r="AO42" i="15"/>
  <c r="AN42" i="15"/>
  <c r="AM42" i="15"/>
  <c r="AL42" i="15"/>
  <c r="AK42" i="15"/>
  <c r="V42" i="15"/>
  <c r="AG42" i="15" s="1"/>
  <c r="R42" i="15"/>
  <c r="Q42" i="15"/>
  <c r="O42" i="15"/>
  <c r="J42" i="15"/>
  <c r="Y42" i="13" s="1"/>
  <c r="B42" i="13" s="1"/>
  <c r="AS41" i="15"/>
  <c r="AQ41" i="15"/>
  <c r="AP41" i="15"/>
  <c r="T41" i="15" s="1"/>
  <c r="AO41" i="15"/>
  <c r="AN41" i="15"/>
  <c r="AM41" i="15"/>
  <c r="AL41" i="15"/>
  <c r="AK41" i="15"/>
  <c r="W41" i="15"/>
  <c r="R41" i="15" s="1"/>
  <c r="V41" i="15"/>
  <c r="S41" i="15"/>
  <c r="Q41" i="15"/>
  <c r="J41" i="15"/>
  <c r="Y41" i="13" s="1"/>
  <c r="B41" i="13" s="1"/>
  <c r="I41" i="15"/>
  <c r="AS40" i="15"/>
  <c r="AQ40" i="15"/>
  <c r="AP40" i="15"/>
  <c r="AO40" i="15"/>
  <c r="AN40" i="15"/>
  <c r="AM40" i="15"/>
  <c r="AL40" i="15"/>
  <c r="AK40" i="15"/>
  <c r="W40" i="15"/>
  <c r="V40" i="15"/>
  <c r="AG40" i="15" s="1"/>
  <c r="R40" i="15"/>
  <c r="J40" i="15"/>
  <c r="Y40" i="13" s="1"/>
  <c r="B40" i="13" s="1"/>
  <c r="I40" i="15"/>
  <c r="AS39" i="15"/>
  <c r="AQ39" i="15"/>
  <c r="W39" i="15" s="1"/>
  <c r="AP39" i="15"/>
  <c r="AO39" i="15"/>
  <c r="AN39" i="15"/>
  <c r="AM39" i="15"/>
  <c r="AL39" i="15"/>
  <c r="AK39" i="15"/>
  <c r="V39" i="15"/>
  <c r="AG39" i="15" s="1"/>
  <c r="R39" i="15"/>
  <c r="Q39" i="15"/>
  <c r="O39" i="15"/>
  <c r="J39" i="15"/>
  <c r="Y39" i="13" s="1"/>
  <c r="B39" i="13" s="1"/>
  <c r="AS38" i="15"/>
  <c r="AQ38" i="15"/>
  <c r="AP38" i="15"/>
  <c r="T38" i="15" s="1"/>
  <c r="AO38" i="15"/>
  <c r="AN38" i="15"/>
  <c r="AM38" i="15"/>
  <c r="AL38" i="15"/>
  <c r="AK38" i="15"/>
  <c r="W38" i="15"/>
  <c r="R38" i="15" s="1"/>
  <c r="V38" i="15"/>
  <c r="S38" i="15"/>
  <c r="Q38" i="15"/>
  <c r="J38" i="15"/>
  <c r="Y38" i="13" s="1"/>
  <c r="B38" i="13" s="1"/>
  <c r="I38" i="15"/>
  <c r="AS37" i="15"/>
  <c r="AQ37" i="15"/>
  <c r="AP37" i="15"/>
  <c r="AO37" i="15"/>
  <c r="AN37" i="15"/>
  <c r="AM37" i="15"/>
  <c r="AL37" i="15"/>
  <c r="AK37" i="15"/>
  <c r="W37" i="15"/>
  <c r="V37" i="15"/>
  <c r="AG37" i="15" s="1"/>
  <c r="R37" i="15"/>
  <c r="J37" i="15"/>
  <c r="Y37" i="13" s="1"/>
  <c r="B37" i="13" s="1"/>
  <c r="AS36" i="15"/>
  <c r="AQ36" i="15"/>
  <c r="W36" i="15" s="1"/>
  <c r="AP36" i="15"/>
  <c r="AO36" i="15"/>
  <c r="AN36" i="15"/>
  <c r="AM36" i="15"/>
  <c r="AL36" i="15"/>
  <c r="AK36" i="15"/>
  <c r="V36" i="15"/>
  <c r="AG36" i="15" s="1"/>
  <c r="R36" i="15"/>
  <c r="Q36" i="15"/>
  <c r="O36" i="15"/>
  <c r="J36" i="15"/>
  <c r="Y36" i="13" s="1"/>
  <c r="B36" i="13" s="1"/>
  <c r="AS35" i="15"/>
  <c r="AQ35" i="15"/>
  <c r="AP35" i="15"/>
  <c r="T35" i="15" s="1"/>
  <c r="AO35" i="15"/>
  <c r="AN35" i="15"/>
  <c r="AM35" i="15"/>
  <c r="AL35" i="15"/>
  <c r="AK35" i="15"/>
  <c r="AG35" i="15"/>
  <c r="W35" i="15"/>
  <c r="R35" i="15" s="1"/>
  <c r="V35" i="15"/>
  <c r="S35" i="15"/>
  <c r="Q35" i="15"/>
  <c r="J35" i="15"/>
  <c r="Y35" i="13" s="1"/>
  <c r="B35" i="13" s="1"/>
  <c r="I35" i="15"/>
  <c r="AS34" i="15"/>
  <c r="AQ34" i="15"/>
  <c r="AP34" i="15"/>
  <c r="AO34" i="15"/>
  <c r="AN34" i="15"/>
  <c r="AM34" i="15"/>
  <c r="AL34" i="15"/>
  <c r="AK34" i="15"/>
  <c r="W34" i="15"/>
  <c r="V34" i="15"/>
  <c r="AG34" i="15" s="1"/>
  <c r="J34" i="15"/>
  <c r="Y34" i="13" s="1"/>
  <c r="B34" i="13" s="1"/>
  <c r="AS33" i="15"/>
  <c r="AQ33" i="15"/>
  <c r="W33" i="15" s="1"/>
  <c r="AP33" i="15"/>
  <c r="AO33" i="15"/>
  <c r="AN33" i="15"/>
  <c r="AM33" i="15"/>
  <c r="AL33" i="15"/>
  <c r="AK33" i="15"/>
  <c r="V33" i="15"/>
  <c r="AG33" i="15" s="1"/>
  <c r="Q33" i="15"/>
  <c r="O33" i="15"/>
  <c r="J33" i="15"/>
  <c r="Y33" i="13" s="1"/>
  <c r="B33" i="13" s="1"/>
  <c r="AS32" i="15"/>
  <c r="AQ32" i="15"/>
  <c r="AP32" i="15"/>
  <c r="T32" i="15" s="1"/>
  <c r="AO32" i="15"/>
  <c r="AN32" i="15"/>
  <c r="AM32" i="15"/>
  <c r="AL32" i="15"/>
  <c r="AK32" i="15"/>
  <c r="AG32" i="15"/>
  <c r="W32" i="15"/>
  <c r="R32" i="15" s="1"/>
  <c r="V32" i="15"/>
  <c r="S32" i="15"/>
  <c r="Q32" i="15"/>
  <c r="J32" i="15"/>
  <c r="Y32" i="13" s="1"/>
  <c r="B32" i="13" s="1"/>
  <c r="I32" i="15"/>
  <c r="AS31" i="15"/>
  <c r="AQ31" i="15"/>
  <c r="AP31" i="15"/>
  <c r="AO31" i="15"/>
  <c r="AN31" i="15"/>
  <c r="AM31" i="15"/>
  <c r="AL31" i="15"/>
  <c r="AK31" i="15"/>
  <c r="W31" i="15"/>
  <c r="R31" i="15" s="1"/>
  <c r="V31" i="15"/>
  <c r="AG31" i="15" s="1"/>
  <c r="J31" i="15"/>
  <c r="Y31" i="13" s="1"/>
  <c r="B31" i="13" s="1"/>
  <c r="AS30" i="15"/>
  <c r="AQ30" i="15"/>
  <c r="W30" i="15" s="1"/>
  <c r="R30" i="15" s="1"/>
  <c r="AP30" i="15"/>
  <c r="AO30" i="15"/>
  <c r="AN30" i="15"/>
  <c r="AM30" i="15"/>
  <c r="AL30" i="15"/>
  <c r="AK30" i="15"/>
  <c r="V30" i="15"/>
  <c r="AG30" i="15" s="1"/>
  <c r="Q30" i="15"/>
  <c r="J30" i="15"/>
  <c r="Y30" i="13" s="1"/>
  <c r="B30" i="13" s="1"/>
  <c r="AS29" i="15"/>
  <c r="AQ29" i="15"/>
  <c r="AP29" i="15"/>
  <c r="T29" i="15" s="1"/>
  <c r="AO29" i="15"/>
  <c r="AN29" i="15"/>
  <c r="AM29" i="15"/>
  <c r="AL29" i="15"/>
  <c r="AK29" i="15"/>
  <c r="AG29" i="15"/>
  <c r="W29" i="15"/>
  <c r="R29" i="15" s="1"/>
  <c r="V29" i="15"/>
  <c r="S29" i="15"/>
  <c r="Q29" i="15"/>
  <c r="J29" i="15"/>
  <c r="Y29" i="13" s="1"/>
  <c r="B29" i="13" s="1"/>
  <c r="I29" i="15"/>
  <c r="AS28" i="15"/>
  <c r="AQ28" i="15"/>
  <c r="AP28" i="15"/>
  <c r="AO28" i="15"/>
  <c r="AN28" i="15"/>
  <c r="AM28" i="15"/>
  <c r="AL28" i="15"/>
  <c r="AK28" i="15"/>
  <c r="W28" i="15"/>
  <c r="V28" i="15"/>
  <c r="AG28" i="15" s="1"/>
  <c r="R28" i="15"/>
  <c r="J28" i="15"/>
  <c r="Y28" i="13" s="1"/>
  <c r="B28" i="13" s="1"/>
  <c r="I28" i="15"/>
  <c r="AS27" i="15"/>
  <c r="AQ27" i="15"/>
  <c r="W27" i="15" s="1"/>
  <c r="AP27" i="15"/>
  <c r="AO27" i="15"/>
  <c r="AN27" i="15"/>
  <c r="AM27" i="15"/>
  <c r="AL27" i="15"/>
  <c r="AK27" i="15"/>
  <c r="V27" i="15"/>
  <c r="AG27" i="15" s="1"/>
  <c r="R27" i="15"/>
  <c r="Q27" i="15"/>
  <c r="O27" i="15"/>
  <c r="J27" i="15"/>
  <c r="Y27" i="13" s="1"/>
  <c r="B27" i="13" s="1"/>
  <c r="AS26" i="15"/>
  <c r="AQ26" i="15"/>
  <c r="AP26" i="15"/>
  <c r="AO26" i="15"/>
  <c r="AN26" i="15"/>
  <c r="AM26" i="15"/>
  <c r="AL26" i="15"/>
  <c r="AK26" i="15"/>
  <c r="W26" i="15"/>
  <c r="R26" i="15" s="1"/>
  <c r="V26" i="15"/>
  <c r="T26" i="15"/>
  <c r="S26" i="15"/>
  <c r="AD26" i="15" s="1"/>
  <c r="Q26" i="15"/>
  <c r="J26" i="15"/>
  <c r="Y26" i="13" s="1"/>
  <c r="B26" i="13" s="1"/>
  <c r="I26" i="15"/>
  <c r="AS25" i="15"/>
  <c r="AQ25" i="15"/>
  <c r="AP25" i="15"/>
  <c r="AO25" i="15"/>
  <c r="AN25" i="15"/>
  <c r="AM25" i="15"/>
  <c r="AL25" i="15"/>
  <c r="AK25" i="15"/>
  <c r="W25" i="15"/>
  <c r="I25" i="15" s="1"/>
  <c r="V25" i="15"/>
  <c r="AG25" i="15" s="1"/>
  <c r="J25" i="15"/>
  <c r="Y25" i="13" s="1"/>
  <c r="B25" i="13" s="1"/>
  <c r="AS24" i="15"/>
  <c r="AQ24" i="15"/>
  <c r="W24" i="15" s="1"/>
  <c r="R24" i="15" s="1"/>
  <c r="AP24" i="15"/>
  <c r="AO24" i="15"/>
  <c r="AN24" i="15"/>
  <c r="AM24" i="15"/>
  <c r="AL24" i="15"/>
  <c r="AK24" i="15"/>
  <c r="V24" i="15"/>
  <c r="AG24" i="15" s="1"/>
  <c r="Q24" i="15"/>
  <c r="O24" i="15"/>
  <c r="J24" i="15"/>
  <c r="Y24" i="13" s="1"/>
  <c r="B24" i="13" s="1"/>
  <c r="AS23" i="15"/>
  <c r="AQ23" i="15"/>
  <c r="AP23" i="15"/>
  <c r="T23" i="15" s="1"/>
  <c r="AO23" i="15"/>
  <c r="AN23" i="15"/>
  <c r="AM23" i="15"/>
  <c r="AL23" i="15"/>
  <c r="P23" i="15" s="1"/>
  <c r="AK23" i="15"/>
  <c r="AG23" i="15"/>
  <c r="W23" i="15"/>
  <c r="R23" i="15" s="1"/>
  <c r="V23" i="15"/>
  <c r="S23" i="15"/>
  <c r="AD23" i="15" s="1"/>
  <c r="Q23" i="15"/>
  <c r="J23" i="15"/>
  <c r="Y23" i="13" s="1"/>
  <c r="B23" i="13" s="1"/>
  <c r="I23" i="15"/>
  <c r="AS22" i="15"/>
  <c r="AQ22" i="15"/>
  <c r="AP22" i="15"/>
  <c r="AO22" i="15"/>
  <c r="AN22" i="15"/>
  <c r="AM22" i="15"/>
  <c r="AL22" i="15"/>
  <c r="AK22" i="15"/>
  <c r="AG22" i="15"/>
  <c r="W22" i="15"/>
  <c r="V22" i="15"/>
  <c r="J22" i="15"/>
  <c r="Y22" i="13" s="1"/>
  <c r="B22" i="13" s="1"/>
  <c r="I22" i="15"/>
  <c r="AS21" i="15"/>
  <c r="AQ21" i="15"/>
  <c r="W21" i="15" s="1"/>
  <c r="Q21" i="15" s="1"/>
  <c r="AP21" i="15"/>
  <c r="AO21" i="15"/>
  <c r="AN21" i="15"/>
  <c r="AM21" i="15"/>
  <c r="AL21" i="15"/>
  <c r="P21" i="15" s="1"/>
  <c r="AK21" i="15"/>
  <c r="V21" i="15"/>
  <c r="AG21" i="15" s="1"/>
  <c r="R21" i="15"/>
  <c r="O21" i="15"/>
  <c r="J21" i="15"/>
  <c r="Y21" i="13" s="1"/>
  <c r="B21" i="13" s="1"/>
  <c r="AS20" i="15"/>
  <c r="AQ20" i="15"/>
  <c r="AP20" i="15"/>
  <c r="AO20" i="15"/>
  <c r="AN20" i="15"/>
  <c r="AM20" i="15"/>
  <c r="AL20" i="15"/>
  <c r="P20" i="15" s="1"/>
  <c r="AK20" i="15"/>
  <c r="AG20" i="15"/>
  <c r="W20" i="15"/>
  <c r="R20" i="15" s="1"/>
  <c r="V20" i="15"/>
  <c r="T20" i="15"/>
  <c r="S20" i="15"/>
  <c r="AD20" i="15" s="1"/>
  <c r="Q20" i="15"/>
  <c r="J20" i="15"/>
  <c r="Y20" i="13" s="1"/>
  <c r="B20" i="13" s="1"/>
  <c r="I20" i="15"/>
  <c r="AS19" i="15"/>
  <c r="AQ19" i="15"/>
  <c r="AP19" i="15"/>
  <c r="AO19" i="15"/>
  <c r="AN19" i="15"/>
  <c r="AM19" i="15"/>
  <c r="AL19" i="15"/>
  <c r="AK19" i="15"/>
  <c r="AG19" i="15"/>
  <c r="W19" i="15"/>
  <c r="V19" i="15"/>
  <c r="R19" i="15"/>
  <c r="J19" i="15"/>
  <c r="Y19" i="13" s="1"/>
  <c r="B19" i="13" s="1"/>
  <c r="I19" i="15"/>
  <c r="AS18" i="15"/>
  <c r="AQ18" i="15"/>
  <c r="W18" i="15" s="1"/>
  <c r="AP18" i="15"/>
  <c r="AO18" i="15"/>
  <c r="AN18" i="15"/>
  <c r="AM18" i="15"/>
  <c r="AL18" i="15"/>
  <c r="AK18" i="15"/>
  <c r="V18" i="15"/>
  <c r="AG18" i="15" s="1"/>
  <c r="R18" i="15"/>
  <c r="J18" i="15"/>
  <c r="Y18" i="13" s="1"/>
  <c r="B18" i="13" s="1"/>
  <c r="AS17" i="15"/>
  <c r="AQ17" i="15"/>
  <c r="AP17" i="15"/>
  <c r="T17" i="15" s="1"/>
  <c r="AO17" i="15"/>
  <c r="AN17" i="15"/>
  <c r="AM17" i="15"/>
  <c r="AL17" i="15"/>
  <c r="P17" i="15" s="1"/>
  <c r="AK17" i="15"/>
  <c r="W17" i="15"/>
  <c r="R17" i="15" s="1"/>
  <c r="V17" i="15"/>
  <c r="AG17" i="15" s="1"/>
  <c r="S17" i="15"/>
  <c r="AD17" i="15" s="1"/>
  <c r="Q17" i="15"/>
  <c r="J17" i="15"/>
  <c r="Y17" i="13" s="1"/>
  <c r="B17" i="13" s="1"/>
  <c r="I17" i="15"/>
  <c r="AS16" i="15"/>
  <c r="AQ16" i="15"/>
  <c r="AP16" i="15"/>
  <c r="AO16" i="15"/>
  <c r="AN16" i="15"/>
  <c r="AM16" i="15"/>
  <c r="AL16" i="15"/>
  <c r="AK16" i="15"/>
  <c r="W16" i="15"/>
  <c r="V16" i="15"/>
  <c r="AG16" i="15" s="1"/>
  <c r="R16" i="15"/>
  <c r="J16" i="15"/>
  <c r="Y16" i="13" s="1"/>
  <c r="B16" i="13" s="1"/>
  <c r="AS15" i="15"/>
  <c r="AQ15" i="15"/>
  <c r="W15" i="15" s="1"/>
  <c r="R15" i="15" s="1"/>
  <c r="AP15" i="15"/>
  <c r="AO15" i="15"/>
  <c r="AN15" i="15"/>
  <c r="AM15" i="15"/>
  <c r="AL15" i="15"/>
  <c r="AK15" i="15"/>
  <c r="V15" i="15"/>
  <c r="AG15" i="15" s="1"/>
  <c r="J15" i="15"/>
  <c r="Y15" i="13" s="1"/>
  <c r="B15" i="13" s="1"/>
  <c r="AS14" i="15"/>
  <c r="AQ14" i="15"/>
  <c r="AP14" i="15"/>
  <c r="T14" i="15" s="1"/>
  <c r="AO14" i="15"/>
  <c r="AN14" i="15"/>
  <c r="AM14" i="15"/>
  <c r="AL14" i="15"/>
  <c r="AK14" i="15"/>
  <c r="AG14" i="15"/>
  <c r="W14" i="15"/>
  <c r="V14" i="15"/>
  <c r="S14" i="15"/>
  <c r="AD14" i="15" s="1"/>
  <c r="Q14" i="15"/>
  <c r="P14" i="15"/>
  <c r="J14" i="15"/>
  <c r="Y14" i="13" s="1"/>
  <c r="B14" i="13" s="1"/>
  <c r="AS13" i="15"/>
  <c r="AQ13" i="15"/>
  <c r="AP13" i="15"/>
  <c r="AO13" i="15"/>
  <c r="S13" i="15" s="1"/>
  <c r="AN13" i="15"/>
  <c r="R13" i="15" s="1"/>
  <c r="AM13" i="15"/>
  <c r="Q13" i="15" s="1"/>
  <c r="AL13" i="15"/>
  <c r="AK13" i="15"/>
  <c r="AG13" i="15"/>
  <c r="W13" i="15"/>
  <c r="V13" i="15"/>
  <c r="T13" i="15"/>
  <c r="J13" i="15"/>
  <c r="Y13" i="13" s="1"/>
  <c r="B13" i="13" s="1"/>
  <c r="AS12" i="15"/>
  <c r="AQ12" i="15"/>
  <c r="AP12" i="15"/>
  <c r="AO12" i="15"/>
  <c r="AN12" i="15"/>
  <c r="AM12" i="15"/>
  <c r="AL12" i="15"/>
  <c r="P12" i="15" s="1"/>
  <c r="AK12" i="15"/>
  <c r="AG12" i="15"/>
  <c r="W12" i="15"/>
  <c r="V12" i="15"/>
  <c r="O12" i="15"/>
  <c r="J12" i="15"/>
  <c r="Y12" i="13" s="1"/>
  <c r="B12" i="13" s="1"/>
  <c r="AS11" i="15"/>
  <c r="AQ11" i="15"/>
  <c r="AP11" i="15"/>
  <c r="AO11" i="15"/>
  <c r="AN11" i="15"/>
  <c r="AM11" i="15"/>
  <c r="AL11" i="15"/>
  <c r="AK11" i="15"/>
  <c r="AG11" i="15"/>
  <c r="W11" i="15"/>
  <c r="V11" i="15"/>
  <c r="T11" i="15"/>
  <c r="S11" i="15"/>
  <c r="AD11" i="15" s="1"/>
  <c r="Q11" i="15"/>
  <c r="J11" i="15"/>
  <c r="Y11" i="13" s="1"/>
  <c r="B11" i="13" s="1"/>
  <c r="AS10" i="15"/>
  <c r="AQ10" i="15"/>
  <c r="AP10" i="15"/>
  <c r="AO10" i="15"/>
  <c r="AN10" i="15"/>
  <c r="R10" i="15" s="1"/>
  <c r="AM10" i="15"/>
  <c r="AL10" i="15"/>
  <c r="AK10" i="15"/>
  <c r="AG10" i="15"/>
  <c r="AD10" i="15"/>
  <c r="W10" i="15"/>
  <c r="V10" i="15"/>
  <c r="S10" i="15"/>
  <c r="P10" i="15"/>
  <c r="O10" i="15"/>
  <c r="AB10" i="15" s="1"/>
  <c r="J10" i="15"/>
  <c r="Y10" i="13" s="1"/>
  <c r="B10" i="13" s="1"/>
  <c r="I10" i="15"/>
  <c r="AS9" i="15"/>
  <c r="AQ9" i="15"/>
  <c r="AP9" i="15"/>
  <c r="AO9" i="15"/>
  <c r="S9" i="15" s="1"/>
  <c r="AN9" i="15"/>
  <c r="AM9" i="15"/>
  <c r="AL9" i="15"/>
  <c r="AK9" i="15"/>
  <c r="W9" i="15"/>
  <c r="V9" i="15"/>
  <c r="T9" i="15"/>
  <c r="O9" i="15"/>
  <c r="J9" i="15"/>
  <c r="Y9" i="13" s="1"/>
  <c r="B9" i="13" s="1"/>
  <c r="AS8" i="15"/>
  <c r="AQ8" i="15"/>
  <c r="W8" i="15" s="1"/>
  <c r="AP8" i="15"/>
  <c r="AO8" i="15"/>
  <c r="AN8" i="15"/>
  <c r="AM8" i="15"/>
  <c r="AL8" i="15"/>
  <c r="AK8" i="15"/>
  <c r="AG8" i="15"/>
  <c r="V8" i="15"/>
  <c r="N8" i="15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N84" i="15" s="1"/>
  <c r="N85" i="15" s="1"/>
  <c r="N86" i="15" s="1"/>
  <c r="N87" i="15" s="1"/>
  <c r="N88" i="15" s="1"/>
  <c r="N89" i="15" s="1"/>
  <c r="N90" i="15" s="1"/>
  <c r="N91" i="15" s="1"/>
  <c r="N92" i="15" s="1"/>
  <c r="N93" i="15" s="1"/>
  <c r="N94" i="15" s="1"/>
  <c r="N95" i="15" s="1"/>
  <c r="N96" i="15" s="1"/>
  <c r="N97" i="15" s="1"/>
  <c r="N98" i="15" s="1"/>
  <c r="N99" i="15" s="1"/>
  <c r="N100" i="15" s="1"/>
  <c r="N101" i="15" s="1"/>
  <c r="N102" i="15" s="1"/>
  <c r="N103" i="15" s="1"/>
  <c r="N104" i="15" s="1"/>
  <c r="N105" i="15" s="1"/>
  <c r="N106" i="15" s="1"/>
  <c r="N107" i="15" s="1"/>
  <c r="N108" i="15" s="1"/>
  <c r="N109" i="15" s="1"/>
  <c r="N110" i="15" s="1"/>
  <c r="N111" i="15" s="1"/>
  <c r="N112" i="15" s="1"/>
  <c r="N113" i="15" s="1"/>
  <c r="N114" i="15" s="1"/>
  <c r="N115" i="15" s="1"/>
  <c r="N116" i="15" s="1"/>
  <c r="N117" i="15" s="1"/>
  <c r="N118" i="15" s="1"/>
  <c r="N119" i="15" s="1"/>
  <c r="N120" i="15" s="1"/>
  <c r="N121" i="15" s="1"/>
  <c r="N122" i="15" s="1"/>
  <c r="N123" i="15" s="1"/>
  <c r="N124" i="15" s="1"/>
  <c r="N125" i="15" s="1"/>
  <c r="N126" i="15" s="1"/>
  <c r="N127" i="15" s="1"/>
  <c r="N128" i="15" s="1"/>
  <c r="N129" i="15" s="1"/>
  <c r="N130" i="15" s="1"/>
  <c r="N131" i="15" s="1"/>
  <c r="N132" i="15" s="1"/>
  <c r="N133" i="15" s="1"/>
  <c r="N134" i="15" s="1"/>
  <c r="N135" i="15" s="1"/>
  <c r="N136" i="15" s="1"/>
  <c r="N137" i="15" s="1"/>
  <c r="N138" i="15" s="1"/>
  <c r="N139" i="15" s="1"/>
  <c r="N140" i="15" s="1"/>
  <c r="N141" i="15" s="1"/>
  <c r="J8" i="15"/>
  <c r="Y8" i="13" s="1"/>
  <c r="B8" i="13" s="1"/>
  <c r="AS7" i="15"/>
  <c r="AQ7" i="15"/>
  <c r="AP7" i="15"/>
  <c r="AO7" i="15"/>
  <c r="AN7" i="15"/>
  <c r="AM7" i="15"/>
  <c r="AL7" i="15"/>
  <c r="AK7" i="15"/>
  <c r="W7" i="15"/>
  <c r="S7" i="15" s="1"/>
  <c r="V7" i="15"/>
  <c r="AG7" i="15" s="1"/>
  <c r="J7" i="15"/>
  <c r="Y7" i="13" s="1"/>
  <c r="B7" i="13" s="1"/>
  <c r="AS6" i="15"/>
  <c r="AQ6" i="15"/>
  <c r="AP6" i="15"/>
  <c r="AO6" i="15"/>
  <c r="AN6" i="15"/>
  <c r="AM6" i="15"/>
  <c r="AL6" i="15"/>
  <c r="AK6" i="15"/>
  <c r="AJ6" i="15"/>
  <c r="AJ7" i="15" s="1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J19" i="15" s="1"/>
  <c r="AJ20" i="15" s="1"/>
  <c r="AJ21" i="15" s="1"/>
  <c r="AJ22" i="15" s="1"/>
  <c r="AJ23" i="15" s="1"/>
  <c r="AJ24" i="15" s="1"/>
  <c r="AJ25" i="15" s="1"/>
  <c r="AJ26" i="15" s="1"/>
  <c r="AJ27" i="15" s="1"/>
  <c r="AJ28" i="15" s="1"/>
  <c r="AJ29" i="15" s="1"/>
  <c r="AJ30" i="15" s="1"/>
  <c r="AJ31" i="15" s="1"/>
  <c r="AJ32" i="15" s="1"/>
  <c r="AJ33" i="15" s="1"/>
  <c r="AJ34" i="15" s="1"/>
  <c r="AJ35" i="15" s="1"/>
  <c r="AJ36" i="15" s="1"/>
  <c r="AJ37" i="15" s="1"/>
  <c r="AJ38" i="15" s="1"/>
  <c r="AJ39" i="15" s="1"/>
  <c r="AJ40" i="15" s="1"/>
  <c r="AJ41" i="15" s="1"/>
  <c r="AJ42" i="15" s="1"/>
  <c r="AJ43" i="15" s="1"/>
  <c r="AJ44" i="15" s="1"/>
  <c r="AJ45" i="15" s="1"/>
  <c r="AJ46" i="15" s="1"/>
  <c r="AJ47" i="15" s="1"/>
  <c r="AJ48" i="15" s="1"/>
  <c r="AJ49" i="15" s="1"/>
  <c r="AJ50" i="15" s="1"/>
  <c r="AJ51" i="15" s="1"/>
  <c r="AJ52" i="15" s="1"/>
  <c r="AJ53" i="15" s="1"/>
  <c r="AJ54" i="15" s="1"/>
  <c r="AJ55" i="15" s="1"/>
  <c r="AJ56" i="15" s="1"/>
  <c r="AJ57" i="15" s="1"/>
  <c r="AJ58" i="15" s="1"/>
  <c r="AJ59" i="15" s="1"/>
  <c r="AJ60" i="15" s="1"/>
  <c r="AJ61" i="15" s="1"/>
  <c r="AJ62" i="15" s="1"/>
  <c r="AJ63" i="15" s="1"/>
  <c r="AJ64" i="15" s="1"/>
  <c r="AJ65" i="15" s="1"/>
  <c r="AJ66" i="15" s="1"/>
  <c r="AJ67" i="15" s="1"/>
  <c r="AJ68" i="15" s="1"/>
  <c r="AJ69" i="15" s="1"/>
  <c r="AJ70" i="15" s="1"/>
  <c r="AJ71" i="15" s="1"/>
  <c r="AJ72" i="15" s="1"/>
  <c r="AJ73" i="15" s="1"/>
  <c r="AJ74" i="15" s="1"/>
  <c r="AJ75" i="15" s="1"/>
  <c r="AJ76" i="15" s="1"/>
  <c r="AJ77" i="15" s="1"/>
  <c r="AJ78" i="15" s="1"/>
  <c r="AJ79" i="15" s="1"/>
  <c r="AJ80" i="15" s="1"/>
  <c r="AJ81" i="15" s="1"/>
  <c r="AJ82" i="15" s="1"/>
  <c r="AJ83" i="15" s="1"/>
  <c r="AJ84" i="15" s="1"/>
  <c r="AJ85" i="15" s="1"/>
  <c r="AJ86" i="15" s="1"/>
  <c r="AJ87" i="15" s="1"/>
  <c r="AJ88" i="15" s="1"/>
  <c r="AJ89" i="15" s="1"/>
  <c r="AJ90" i="15" s="1"/>
  <c r="AJ91" i="15" s="1"/>
  <c r="AJ92" i="15" s="1"/>
  <c r="AJ93" i="15" s="1"/>
  <c r="AJ94" i="15" s="1"/>
  <c r="AJ95" i="15" s="1"/>
  <c r="AJ96" i="15" s="1"/>
  <c r="AJ97" i="15" s="1"/>
  <c r="AJ98" i="15" s="1"/>
  <c r="AJ99" i="15" s="1"/>
  <c r="AJ100" i="15" s="1"/>
  <c r="AJ101" i="15" s="1"/>
  <c r="AJ102" i="15" s="1"/>
  <c r="AJ103" i="15" s="1"/>
  <c r="AJ104" i="15" s="1"/>
  <c r="AJ105" i="15" s="1"/>
  <c r="AJ106" i="15" s="1"/>
  <c r="AJ107" i="15" s="1"/>
  <c r="AJ108" i="15" s="1"/>
  <c r="AJ109" i="15" s="1"/>
  <c r="AJ110" i="15" s="1"/>
  <c r="AJ111" i="15" s="1"/>
  <c r="AJ112" i="15" s="1"/>
  <c r="AJ113" i="15" s="1"/>
  <c r="AJ114" i="15" s="1"/>
  <c r="AJ115" i="15" s="1"/>
  <c r="AJ116" i="15" s="1"/>
  <c r="AJ117" i="15" s="1"/>
  <c r="AJ118" i="15" s="1"/>
  <c r="AJ119" i="15" s="1"/>
  <c r="AJ120" i="15" s="1"/>
  <c r="AJ121" i="15" s="1"/>
  <c r="AJ122" i="15" s="1"/>
  <c r="AJ123" i="15" s="1"/>
  <c r="AJ124" i="15" s="1"/>
  <c r="AJ125" i="15" s="1"/>
  <c r="AJ126" i="15" s="1"/>
  <c r="AJ127" i="15" s="1"/>
  <c r="AJ128" i="15" s="1"/>
  <c r="AJ129" i="15" s="1"/>
  <c r="AJ130" i="15" s="1"/>
  <c r="AJ131" i="15" s="1"/>
  <c r="AJ132" i="15" s="1"/>
  <c r="AJ133" i="15" s="1"/>
  <c r="AJ134" i="15" s="1"/>
  <c r="AJ135" i="15" s="1"/>
  <c r="AJ136" i="15" s="1"/>
  <c r="AJ137" i="15" s="1"/>
  <c r="AJ138" i="15" s="1"/>
  <c r="AJ139" i="15" s="1"/>
  <c r="AJ140" i="15" s="1"/>
  <c r="AJ141" i="15" s="1"/>
  <c r="AG6" i="15"/>
  <c r="W6" i="15"/>
  <c r="T6" i="15" s="1"/>
  <c r="V6" i="15"/>
  <c r="N6" i="15"/>
  <c r="N7" i="15" s="1"/>
  <c r="J6" i="15"/>
  <c r="Y6" i="13" s="1"/>
  <c r="B6" i="13" s="1"/>
  <c r="AS5" i="15"/>
  <c r="AQ5" i="15"/>
  <c r="AP5" i="15"/>
  <c r="AO5" i="15"/>
  <c r="AN5" i="15"/>
  <c r="AM5" i="15"/>
  <c r="AL5" i="15"/>
  <c r="AK5" i="15"/>
  <c r="AJ5" i="15"/>
  <c r="AG5" i="15"/>
  <c r="W5" i="15"/>
  <c r="O5" i="15" s="1"/>
  <c r="V5" i="15"/>
  <c r="N5" i="15"/>
  <c r="J5" i="15"/>
  <c r="Y5" i="13" s="1"/>
  <c r="B5" i="13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S4" i="15"/>
  <c r="AQ4" i="15"/>
  <c r="W4" i="15" s="1"/>
  <c r="AP4" i="15"/>
  <c r="AO4" i="15"/>
  <c r="AN4" i="15"/>
  <c r="AM4" i="15"/>
  <c r="AL4" i="15"/>
  <c r="AK4" i="15"/>
  <c r="AJ4" i="15"/>
  <c r="AG4" i="15"/>
  <c r="AA4" i="15"/>
  <c r="AA5" i="15" s="1"/>
  <c r="AA6" i="15" s="1"/>
  <c r="AA7" i="15" s="1"/>
  <c r="AA8" i="15" s="1"/>
  <c r="AA9" i="15" s="1"/>
  <c r="AA10" i="15" s="1"/>
  <c r="AA11" i="15" s="1"/>
  <c r="AA12" i="15" s="1"/>
  <c r="AA13" i="15" s="1"/>
  <c r="AA14" i="15" s="1"/>
  <c r="AA15" i="15" s="1"/>
  <c r="AA16" i="15" s="1"/>
  <c r="AA17" i="15" s="1"/>
  <c r="AA18" i="15" s="1"/>
  <c r="AA19" i="15" s="1"/>
  <c r="AA20" i="15" s="1"/>
  <c r="AA21" i="15" s="1"/>
  <c r="AA22" i="15" s="1"/>
  <c r="AA23" i="15" s="1"/>
  <c r="AA24" i="15" s="1"/>
  <c r="AA25" i="15" s="1"/>
  <c r="AA26" i="15" s="1"/>
  <c r="AA27" i="15" s="1"/>
  <c r="AA28" i="15" s="1"/>
  <c r="AA29" i="15" s="1"/>
  <c r="AA30" i="15" s="1"/>
  <c r="AA31" i="15" s="1"/>
  <c r="AA32" i="15" s="1"/>
  <c r="AA33" i="15" s="1"/>
  <c r="AA34" i="15" s="1"/>
  <c r="AA35" i="15" s="1"/>
  <c r="AA36" i="15" s="1"/>
  <c r="AA37" i="15" s="1"/>
  <c r="AA38" i="15" s="1"/>
  <c r="AA39" i="15" s="1"/>
  <c r="AA40" i="15" s="1"/>
  <c r="AA41" i="15" s="1"/>
  <c r="AA42" i="15" s="1"/>
  <c r="AA43" i="15" s="1"/>
  <c r="AA44" i="15" s="1"/>
  <c r="AA45" i="15" s="1"/>
  <c r="AA46" i="15" s="1"/>
  <c r="AA47" i="15" s="1"/>
  <c r="AA48" i="15" s="1"/>
  <c r="AA49" i="15" s="1"/>
  <c r="AA50" i="15" s="1"/>
  <c r="AA51" i="15" s="1"/>
  <c r="AA52" i="15" s="1"/>
  <c r="AA53" i="15" s="1"/>
  <c r="AA54" i="15" s="1"/>
  <c r="AA55" i="15" s="1"/>
  <c r="AA56" i="15" s="1"/>
  <c r="AA57" i="15" s="1"/>
  <c r="AA58" i="15" s="1"/>
  <c r="AA59" i="15" s="1"/>
  <c r="AA60" i="15" s="1"/>
  <c r="AA61" i="15" s="1"/>
  <c r="AA62" i="15" s="1"/>
  <c r="AA63" i="15" s="1"/>
  <c r="AA64" i="15" s="1"/>
  <c r="AA65" i="15" s="1"/>
  <c r="AA66" i="15" s="1"/>
  <c r="AA67" i="15" s="1"/>
  <c r="AA68" i="15" s="1"/>
  <c r="AA69" i="15" s="1"/>
  <c r="AA70" i="15" s="1"/>
  <c r="AA71" i="15" s="1"/>
  <c r="AA72" i="15" s="1"/>
  <c r="AA73" i="15" s="1"/>
  <c r="AA74" i="15" s="1"/>
  <c r="AA75" i="15" s="1"/>
  <c r="AA76" i="15" s="1"/>
  <c r="AA77" i="15" s="1"/>
  <c r="AA78" i="15" s="1"/>
  <c r="AA79" i="15" s="1"/>
  <c r="AA80" i="15" s="1"/>
  <c r="AA81" i="15" s="1"/>
  <c r="AA82" i="15" s="1"/>
  <c r="AA83" i="15" s="1"/>
  <c r="AA84" i="15" s="1"/>
  <c r="AA85" i="15" s="1"/>
  <c r="AA86" i="15" s="1"/>
  <c r="AA87" i="15" s="1"/>
  <c r="AA88" i="15" s="1"/>
  <c r="AA89" i="15" s="1"/>
  <c r="AA90" i="15" s="1"/>
  <c r="AA91" i="15" s="1"/>
  <c r="AA92" i="15" s="1"/>
  <c r="AA93" i="15" s="1"/>
  <c r="AA94" i="15" s="1"/>
  <c r="AA95" i="15" s="1"/>
  <c r="AA96" i="15" s="1"/>
  <c r="AA97" i="15" s="1"/>
  <c r="AA98" i="15" s="1"/>
  <c r="AA99" i="15" s="1"/>
  <c r="AA100" i="15" s="1"/>
  <c r="AA101" i="15" s="1"/>
  <c r="AA102" i="15" s="1"/>
  <c r="AA103" i="15" s="1"/>
  <c r="AA104" i="15" s="1"/>
  <c r="AA105" i="15" s="1"/>
  <c r="AA106" i="15" s="1"/>
  <c r="AA107" i="15" s="1"/>
  <c r="AA108" i="15" s="1"/>
  <c r="AA109" i="15" s="1"/>
  <c r="AA110" i="15" s="1"/>
  <c r="AA111" i="15" s="1"/>
  <c r="AA112" i="15" s="1"/>
  <c r="AA113" i="15" s="1"/>
  <c r="AA114" i="15" s="1"/>
  <c r="AA115" i="15" s="1"/>
  <c r="AA116" i="15" s="1"/>
  <c r="AA117" i="15" s="1"/>
  <c r="AA118" i="15" s="1"/>
  <c r="AA119" i="15" s="1"/>
  <c r="AA120" i="15" s="1"/>
  <c r="AA121" i="15" s="1"/>
  <c r="AA122" i="15" s="1"/>
  <c r="AA123" i="15" s="1"/>
  <c r="AA124" i="15" s="1"/>
  <c r="AA125" i="15" s="1"/>
  <c r="AA126" i="15" s="1"/>
  <c r="AA127" i="15" s="1"/>
  <c r="AA128" i="15" s="1"/>
  <c r="AA129" i="15" s="1"/>
  <c r="AA130" i="15" s="1"/>
  <c r="AA131" i="15" s="1"/>
  <c r="AA132" i="15" s="1"/>
  <c r="AA133" i="15" s="1"/>
  <c r="AA134" i="15" s="1"/>
  <c r="AA135" i="15" s="1"/>
  <c r="AA136" i="15" s="1"/>
  <c r="AA137" i="15" s="1"/>
  <c r="AA138" i="15" s="1"/>
  <c r="AA139" i="15" s="1"/>
  <c r="AA140" i="15" s="1"/>
  <c r="AA141" i="15" s="1"/>
  <c r="V4" i="15"/>
  <c r="N4" i="15"/>
  <c r="J4" i="15"/>
  <c r="Y4" i="13" s="1"/>
  <c r="B4" i="13" s="1"/>
  <c r="A4" i="15"/>
  <c r="AS3" i="15"/>
  <c r="AQ3" i="15"/>
  <c r="AP3" i="15"/>
  <c r="AO3" i="15"/>
  <c r="AN3" i="15"/>
  <c r="AM3" i="15"/>
  <c r="AL3" i="15"/>
  <c r="AK3" i="15"/>
  <c r="W3" i="15"/>
  <c r="V3" i="15"/>
  <c r="AG3" i="15" s="1"/>
  <c r="J3" i="15"/>
  <c r="I141" i="7"/>
  <c r="H141" i="7"/>
  <c r="P140" i="7"/>
  <c r="O140" i="7"/>
  <c r="N140" i="7"/>
  <c r="H140" i="7"/>
  <c r="P139" i="7"/>
  <c r="O139" i="7"/>
  <c r="N139" i="7"/>
  <c r="I139" i="7"/>
  <c r="H139" i="7"/>
  <c r="P138" i="7"/>
  <c r="O138" i="7"/>
  <c r="N138" i="7"/>
  <c r="I138" i="7"/>
  <c r="H138" i="7"/>
  <c r="P137" i="7"/>
  <c r="O137" i="7"/>
  <c r="N137" i="7"/>
  <c r="H137" i="7"/>
  <c r="P136" i="7"/>
  <c r="O136" i="7"/>
  <c r="N136" i="7"/>
  <c r="H136" i="7"/>
  <c r="P135" i="7"/>
  <c r="O135" i="7"/>
  <c r="N135" i="7"/>
  <c r="H135" i="7"/>
  <c r="P134" i="7"/>
  <c r="O134" i="7"/>
  <c r="N134" i="7"/>
  <c r="H134" i="7"/>
  <c r="I134" i="7" s="1"/>
  <c r="P133" i="7"/>
  <c r="O133" i="7"/>
  <c r="N133" i="7"/>
  <c r="J133" i="7"/>
  <c r="I133" i="7"/>
  <c r="H133" i="7"/>
  <c r="P132" i="7"/>
  <c r="O132" i="7"/>
  <c r="N132" i="7"/>
  <c r="I132" i="7"/>
  <c r="H132" i="7"/>
  <c r="P131" i="7"/>
  <c r="O131" i="7"/>
  <c r="N131" i="7"/>
  <c r="H131" i="7"/>
  <c r="P130" i="7"/>
  <c r="O130" i="7"/>
  <c r="N130" i="7"/>
  <c r="H130" i="7"/>
  <c r="P129" i="7"/>
  <c r="O129" i="7"/>
  <c r="N129" i="7"/>
  <c r="I129" i="7"/>
  <c r="J129" i="7" s="1"/>
  <c r="H129" i="7"/>
  <c r="P128" i="7"/>
  <c r="O128" i="7"/>
  <c r="N128" i="7"/>
  <c r="I128" i="7"/>
  <c r="H128" i="7"/>
  <c r="P127" i="7"/>
  <c r="O127" i="7"/>
  <c r="N127" i="7"/>
  <c r="I127" i="7"/>
  <c r="H127" i="7"/>
  <c r="P126" i="7"/>
  <c r="O126" i="7"/>
  <c r="N126" i="7"/>
  <c r="H126" i="7"/>
  <c r="I126" i="7" s="1"/>
  <c r="P125" i="7"/>
  <c r="O125" i="7"/>
  <c r="N125" i="7"/>
  <c r="H125" i="7"/>
  <c r="I125" i="7" s="1"/>
  <c r="P124" i="7"/>
  <c r="O124" i="7"/>
  <c r="N124" i="7"/>
  <c r="I124" i="7"/>
  <c r="H124" i="7"/>
  <c r="P123" i="7"/>
  <c r="O123" i="7"/>
  <c r="N123" i="7"/>
  <c r="H123" i="7"/>
  <c r="P122" i="7"/>
  <c r="O122" i="7"/>
  <c r="N122" i="7"/>
  <c r="H122" i="7"/>
  <c r="P121" i="7"/>
  <c r="O121" i="7"/>
  <c r="N121" i="7"/>
  <c r="I121" i="7"/>
  <c r="J121" i="7" s="1"/>
  <c r="H121" i="7"/>
  <c r="P120" i="7"/>
  <c r="O120" i="7"/>
  <c r="N120" i="7"/>
  <c r="I120" i="7"/>
  <c r="H120" i="7"/>
  <c r="P119" i="7"/>
  <c r="O119" i="7"/>
  <c r="N119" i="7"/>
  <c r="I119" i="7"/>
  <c r="H119" i="7"/>
  <c r="P118" i="7"/>
  <c r="O118" i="7"/>
  <c r="N118" i="7"/>
  <c r="H118" i="7"/>
  <c r="I118" i="7" s="1"/>
  <c r="P117" i="7"/>
  <c r="O117" i="7"/>
  <c r="N117" i="7"/>
  <c r="I117" i="7"/>
  <c r="H117" i="7"/>
  <c r="P116" i="7"/>
  <c r="O116" i="7"/>
  <c r="N116" i="7"/>
  <c r="H116" i="7"/>
  <c r="P115" i="7"/>
  <c r="O115" i="7"/>
  <c r="N115" i="7"/>
  <c r="H115" i="7"/>
  <c r="I115" i="7" s="1"/>
  <c r="P114" i="7"/>
  <c r="O114" i="7"/>
  <c r="N114" i="7"/>
  <c r="I114" i="7"/>
  <c r="H114" i="7"/>
  <c r="P113" i="7"/>
  <c r="O113" i="7"/>
  <c r="N113" i="7"/>
  <c r="I113" i="7"/>
  <c r="AR113" i="15" s="1"/>
  <c r="H113" i="7"/>
  <c r="P112" i="7"/>
  <c r="O112" i="7"/>
  <c r="N112" i="7"/>
  <c r="H112" i="7"/>
  <c r="P111" i="7"/>
  <c r="O111" i="7"/>
  <c r="N111" i="7"/>
  <c r="I111" i="7"/>
  <c r="H111" i="7"/>
  <c r="P110" i="7"/>
  <c r="O110" i="7"/>
  <c r="N110" i="7"/>
  <c r="H110" i="7"/>
  <c r="P109" i="7"/>
  <c r="O109" i="7"/>
  <c r="N109" i="7"/>
  <c r="H109" i="7"/>
  <c r="I109" i="7" s="1"/>
  <c r="P108" i="7"/>
  <c r="O108" i="7"/>
  <c r="N108" i="7"/>
  <c r="I108" i="7"/>
  <c r="H108" i="7"/>
  <c r="P107" i="7"/>
  <c r="O107" i="7"/>
  <c r="N107" i="7"/>
  <c r="I107" i="7"/>
  <c r="H107" i="7"/>
  <c r="P106" i="7"/>
  <c r="O106" i="7"/>
  <c r="N106" i="7"/>
  <c r="H106" i="7"/>
  <c r="I106" i="7" s="1"/>
  <c r="P105" i="7"/>
  <c r="O105" i="7"/>
  <c r="N105" i="7"/>
  <c r="J105" i="7"/>
  <c r="I105" i="7"/>
  <c r="H105" i="7"/>
  <c r="P104" i="7"/>
  <c r="O104" i="7"/>
  <c r="N104" i="7"/>
  <c r="H104" i="7"/>
  <c r="I104" i="7" s="1"/>
  <c r="P103" i="7"/>
  <c r="O103" i="7"/>
  <c r="N103" i="7"/>
  <c r="J103" i="7"/>
  <c r="I103" i="7"/>
  <c r="H103" i="7"/>
  <c r="P102" i="7"/>
  <c r="O102" i="7"/>
  <c r="N102" i="7"/>
  <c r="H102" i="7"/>
  <c r="P101" i="7"/>
  <c r="O101" i="7"/>
  <c r="N101" i="7"/>
  <c r="J101" i="7"/>
  <c r="I101" i="7"/>
  <c r="H101" i="7"/>
  <c r="P100" i="7"/>
  <c r="O100" i="7"/>
  <c r="N100" i="7"/>
  <c r="H100" i="7"/>
  <c r="I100" i="7" s="1"/>
  <c r="P99" i="7"/>
  <c r="O99" i="7"/>
  <c r="N99" i="7"/>
  <c r="J99" i="7"/>
  <c r="I99" i="7"/>
  <c r="H99" i="7"/>
  <c r="P98" i="7"/>
  <c r="O98" i="7"/>
  <c r="N98" i="7"/>
  <c r="H98" i="7"/>
  <c r="P97" i="7"/>
  <c r="O97" i="7"/>
  <c r="N97" i="7"/>
  <c r="J97" i="7"/>
  <c r="I97" i="7"/>
  <c r="H97" i="7"/>
  <c r="P96" i="7"/>
  <c r="O96" i="7"/>
  <c r="N96" i="7"/>
  <c r="H96" i="7"/>
  <c r="I96" i="7" s="1"/>
  <c r="P95" i="7"/>
  <c r="O95" i="7"/>
  <c r="N95" i="7"/>
  <c r="J95" i="7"/>
  <c r="I95" i="7"/>
  <c r="H95" i="7"/>
  <c r="P94" i="7"/>
  <c r="O94" i="7"/>
  <c r="N94" i="7"/>
  <c r="H94" i="7"/>
  <c r="P93" i="7"/>
  <c r="O93" i="7"/>
  <c r="N93" i="7"/>
  <c r="J93" i="7"/>
  <c r="I93" i="7"/>
  <c r="H93" i="7"/>
  <c r="P92" i="7"/>
  <c r="O92" i="7"/>
  <c r="N92" i="7"/>
  <c r="H92" i="7"/>
  <c r="I92" i="7" s="1"/>
  <c r="P91" i="7"/>
  <c r="O91" i="7"/>
  <c r="N91" i="7"/>
  <c r="J91" i="7"/>
  <c r="I91" i="7"/>
  <c r="H91" i="7"/>
  <c r="P90" i="7"/>
  <c r="O90" i="7"/>
  <c r="N90" i="7"/>
  <c r="H90" i="7"/>
  <c r="P89" i="7"/>
  <c r="O89" i="7"/>
  <c r="N89" i="7"/>
  <c r="I89" i="7"/>
  <c r="H89" i="7"/>
  <c r="P88" i="7"/>
  <c r="O88" i="7"/>
  <c r="N88" i="7"/>
  <c r="H88" i="7"/>
  <c r="I88" i="7" s="1"/>
  <c r="P87" i="7"/>
  <c r="O87" i="7"/>
  <c r="N87" i="7"/>
  <c r="J87" i="7"/>
  <c r="I87" i="7"/>
  <c r="H87" i="7"/>
  <c r="P86" i="7"/>
  <c r="O86" i="7"/>
  <c r="N86" i="7"/>
  <c r="H86" i="7"/>
  <c r="P85" i="7"/>
  <c r="O85" i="7"/>
  <c r="N85" i="7"/>
  <c r="J85" i="7"/>
  <c r="I85" i="7"/>
  <c r="H85" i="7"/>
  <c r="P84" i="7"/>
  <c r="O84" i="7"/>
  <c r="N84" i="7"/>
  <c r="H84" i="7"/>
  <c r="I84" i="7" s="1"/>
  <c r="P83" i="7"/>
  <c r="O83" i="7"/>
  <c r="N83" i="7"/>
  <c r="J83" i="7"/>
  <c r="I83" i="7"/>
  <c r="H83" i="7"/>
  <c r="P82" i="7"/>
  <c r="O82" i="7"/>
  <c r="N82" i="7"/>
  <c r="H82" i="7"/>
  <c r="P81" i="7"/>
  <c r="O81" i="7"/>
  <c r="N81" i="7"/>
  <c r="I81" i="7"/>
  <c r="H81" i="7"/>
  <c r="P80" i="7"/>
  <c r="O80" i="7"/>
  <c r="N80" i="7"/>
  <c r="H80" i="7"/>
  <c r="I80" i="7" s="1"/>
  <c r="P79" i="7"/>
  <c r="O79" i="7"/>
  <c r="N79" i="7"/>
  <c r="J79" i="7"/>
  <c r="I79" i="7"/>
  <c r="H79" i="7"/>
  <c r="P78" i="7"/>
  <c r="O78" i="7"/>
  <c r="N78" i="7"/>
  <c r="H78" i="7"/>
  <c r="P77" i="7"/>
  <c r="O77" i="7"/>
  <c r="N77" i="7"/>
  <c r="I77" i="7"/>
  <c r="H77" i="7"/>
  <c r="P76" i="7"/>
  <c r="O76" i="7"/>
  <c r="N76" i="7"/>
  <c r="H76" i="7"/>
  <c r="I76" i="7" s="1"/>
  <c r="P75" i="7"/>
  <c r="O75" i="7"/>
  <c r="N75" i="7"/>
  <c r="J75" i="7"/>
  <c r="I75" i="7"/>
  <c r="H75" i="7"/>
  <c r="P74" i="7"/>
  <c r="O74" i="7"/>
  <c r="N74" i="7"/>
  <c r="H74" i="7"/>
  <c r="P73" i="7"/>
  <c r="O73" i="7"/>
  <c r="N73" i="7"/>
  <c r="I73" i="7"/>
  <c r="H73" i="7"/>
  <c r="P72" i="7"/>
  <c r="O72" i="7"/>
  <c r="N72" i="7"/>
  <c r="H72" i="7"/>
  <c r="I72" i="7" s="1"/>
  <c r="P71" i="7"/>
  <c r="O71" i="7"/>
  <c r="N71" i="7"/>
  <c r="J71" i="7"/>
  <c r="I71" i="7"/>
  <c r="H71" i="7"/>
  <c r="P70" i="7"/>
  <c r="O70" i="7"/>
  <c r="N70" i="7"/>
  <c r="H70" i="7"/>
  <c r="P69" i="7"/>
  <c r="O69" i="7"/>
  <c r="N69" i="7"/>
  <c r="J69" i="7"/>
  <c r="I69" i="7"/>
  <c r="H69" i="7"/>
  <c r="P68" i="7"/>
  <c r="O68" i="7"/>
  <c r="N68" i="7"/>
  <c r="H68" i="7"/>
  <c r="I68" i="7" s="1"/>
  <c r="P67" i="7"/>
  <c r="O67" i="7"/>
  <c r="N67" i="7"/>
  <c r="J67" i="7"/>
  <c r="I67" i="7"/>
  <c r="H67" i="7"/>
  <c r="P66" i="7"/>
  <c r="O66" i="7"/>
  <c r="N66" i="7"/>
  <c r="H66" i="7"/>
  <c r="P65" i="7"/>
  <c r="O65" i="7"/>
  <c r="N65" i="7"/>
  <c r="I65" i="7"/>
  <c r="H65" i="7"/>
  <c r="P64" i="7"/>
  <c r="O64" i="7"/>
  <c r="N64" i="7"/>
  <c r="H64" i="7"/>
  <c r="I64" i="7" s="1"/>
  <c r="P63" i="7"/>
  <c r="O63" i="7"/>
  <c r="N63" i="7"/>
  <c r="J63" i="7"/>
  <c r="I63" i="7"/>
  <c r="H63" i="7"/>
  <c r="P62" i="7"/>
  <c r="O62" i="7"/>
  <c r="N62" i="7"/>
  <c r="H62" i="7"/>
  <c r="P61" i="7"/>
  <c r="O61" i="7"/>
  <c r="N61" i="7"/>
  <c r="J61" i="7"/>
  <c r="I61" i="7"/>
  <c r="H61" i="7"/>
  <c r="P60" i="7"/>
  <c r="O60" i="7"/>
  <c r="N60" i="7"/>
  <c r="H60" i="7"/>
  <c r="I60" i="7" s="1"/>
  <c r="P59" i="7"/>
  <c r="O59" i="7"/>
  <c r="N59" i="7"/>
  <c r="J59" i="7"/>
  <c r="I59" i="7"/>
  <c r="H59" i="7"/>
  <c r="P58" i="7"/>
  <c r="O58" i="7"/>
  <c r="N58" i="7"/>
  <c r="H58" i="7"/>
  <c r="P57" i="7"/>
  <c r="O57" i="7"/>
  <c r="N57" i="7"/>
  <c r="J57" i="7"/>
  <c r="I57" i="7"/>
  <c r="H57" i="7"/>
  <c r="P56" i="7"/>
  <c r="O56" i="7"/>
  <c r="N56" i="7"/>
  <c r="H56" i="7"/>
  <c r="I56" i="7" s="1"/>
  <c r="P55" i="7"/>
  <c r="O55" i="7"/>
  <c r="N55" i="7"/>
  <c r="J55" i="7"/>
  <c r="I55" i="7"/>
  <c r="H55" i="7"/>
  <c r="P54" i="7"/>
  <c r="O54" i="7"/>
  <c r="N54" i="7"/>
  <c r="H54" i="7"/>
  <c r="P53" i="7"/>
  <c r="O53" i="7"/>
  <c r="N53" i="7"/>
  <c r="I53" i="7"/>
  <c r="H53" i="7"/>
  <c r="P52" i="7"/>
  <c r="O52" i="7"/>
  <c r="N52" i="7"/>
  <c r="H52" i="7"/>
  <c r="I52" i="7" s="1"/>
  <c r="P51" i="7"/>
  <c r="O51" i="7"/>
  <c r="N51" i="7"/>
  <c r="J51" i="7"/>
  <c r="I51" i="7"/>
  <c r="H51" i="7"/>
  <c r="P50" i="7"/>
  <c r="O50" i="7"/>
  <c r="N50" i="7"/>
  <c r="H50" i="7"/>
  <c r="P49" i="7"/>
  <c r="O49" i="7"/>
  <c r="N49" i="7"/>
  <c r="I49" i="7"/>
  <c r="H49" i="7"/>
  <c r="P48" i="7"/>
  <c r="O48" i="7"/>
  <c r="N48" i="7"/>
  <c r="H48" i="7"/>
  <c r="I48" i="7" s="1"/>
  <c r="P47" i="7"/>
  <c r="O47" i="7"/>
  <c r="N47" i="7"/>
  <c r="J47" i="7"/>
  <c r="I47" i="7"/>
  <c r="H47" i="7"/>
  <c r="P46" i="7"/>
  <c r="O46" i="7"/>
  <c r="N46" i="7"/>
  <c r="H46" i="7"/>
  <c r="P45" i="7"/>
  <c r="O45" i="7"/>
  <c r="N45" i="7"/>
  <c r="I45" i="7"/>
  <c r="H45" i="7"/>
  <c r="P44" i="7"/>
  <c r="O44" i="7"/>
  <c r="N44" i="7"/>
  <c r="H44" i="7"/>
  <c r="I44" i="7" s="1"/>
  <c r="P43" i="7"/>
  <c r="O43" i="7"/>
  <c r="N43" i="7"/>
  <c r="J43" i="7"/>
  <c r="I43" i="7"/>
  <c r="AR43" i="15" s="1"/>
  <c r="AT38" i="15" s="1"/>
  <c r="H43" i="7"/>
  <c r="P42" i="7"/>
  <c r="O42" i="7"/>
  <c r="N42" i="7"/>
  <c r="H42" i="7"/>
  <c r="P41" i="7"/>
  <c r="O41" i="7"/>
  <c r="N41" i="7"/>
  <c r="I41" i="7"/>
  <c r="H41" i="7"/>
  <c r="P40" i="7"/>
  <c r="O40" i="7"/>
  <c r="N40" i="7"/>
  <c r="H40" i="7"/>
  <c r="I40" i="7" s="1"/>
  <c r="P39" i="7"/>
  <c r="O39" i="7"/>
  <c r="N39" i="7"/>
  <c r="J39" i="7"/>
  <c r="I39" i="7"/>
  <c r="H39" i="7"/>
  <c r="P38" i="7"/>
  <c r="O38" i="7"/>
  <c r="N38" i="7"/>
  <c r="H38" i="7"/>
  <c r="P37" i="7"/>
  <c r="O37" i="7"/>
  <c r="N37" i="7"/>
  <c r="I37" i="7"/>
  <c r="H37" i="7"/>
  <c r="P36" i="7"/>
  <c r="O36" i="7"/>
  <c r="N36" i="7"/>
  <c r="H36" i="7"/>
  <c r="I36" i="7" s="1"/>
  <c r="P35" i="7"/>
  <c r="O35" i="7"/>
  <c r="N35" i="7"/>
  <c r="J35" i="7"/>
  <c r="I35" i="7"/>
  <c r="H35" i="7"/>
  <c r="P34" i="7"/>
  <c r="O34" i="7"/>
  <c r="N34" i="7"/>
  <c r="H34" i="7"/>
  <c r="P33" i="7"/>
  <c r="O33" i="7"/>
  <c r="N33" i="7"/>
  <c r="I33" i="7"/>
  <c r="H33" i="7"/>
  <c r="P32" i="7"/>
  <c r="O32" i="7"/>
  <c r="N32" i="7"/>
  <c r="H32" i="7"/>
  <c r="I32" i="7" s="1"/>
  <c r="P31" i="7"/>
  <c r="O31" i="7"/>
  <c r="N31" i="7"/>
  <c r="J31" i="7"/>
  <c r="I31" i="7"/>
  <c r="H31" i="7"/>
  <c r="P30" i="7"/>
  <c r="O30" i="7"/>
  <c r="N30" i="7"/>
  <c r="H30" i="7"/>
  <c r="P29" i="7"/>
  <c r="O29" i="7"/>
  <c r="N29" i="7"/>
  <c r="I29" i="7"/>
  <c r="H29" i="7"/>
  <c r="P28" i="7"/>
  <c r="O28" i="7"/>
  <c r="N28" i="7"/>
  <c r="H28" i="7"/>
  <c r="I28" i="7" s="1"/>
  <c r="P27" i="7"/>
  <c r="O27" i="7"/>
  <c r="N27" i="7"/>
  <c r="J27" i="7"/>
  <c r="I27" i="7"/>
  <c r="H27" i="7"/>
  <c r="P26" i="7"/>
  <c r="O26" i="7"/>
  <c r="N26" i="7"/>
  <c r="H26" i="7"/>
  <c r="P25" i="7"/>
  <c r="O25" i="7"/>
  <c r="N25" i="7"/>
  <c r="I25" i="7"/>
  <c r="H25" i="7"/>
  <c r="P24" i="7"/>
  <c r="O24" i="7"/>
  <c r="N24" i="7"/>
  <c r="H24" i="7"/>
  <c r="I24" i="7" s="1"/>
  <c r="P23" i="7"/>
  <c r="O23" i="7"/>
  <c r="N23" i="7"/>
  <c r="J23" i="7"/>
  <c r="I23" i="7"/>
  <c r="H23" i="7"/>
  <c r="P22" i="7"/>
  <c r="O22" i="7"/>
  <c r="N22" i="7"/>
  <c r="H22" i="7"/>
  <c r="P21" i="7"/>
  <c r="O21" i="7"/>
  <c r="N21" i="7"/>
  <c r="J21" i="7"/>
  <c r="I21" i="7"/>
  <c r="H21" i="7"/>
  <c r="P20" i="7"/>
  <c r="O20" i="7"/>
  <c r="N20" i="7"/>
  <c r="H20" i="7"/>
  <c r="I20" i="7" s="1"/>
  <c r="P19" i="7"/>
  <c r="O19" i="7"/>
  <c r="N19" i="7"/>
  <c r="J19" i="7"/>
  <c r="I19" i="7"/>
  <c r="H19" i="7"/>
  <c r="P18" i="7"/>
  <c r="O18" i="7"/>
  <c r="N18" i="7"/>
  <c r="H18" i="7"/>
  <c r="P17" i="7"/>
  <c r="O17" i="7"/>
  <c r="N17" i="7"/>
  <c r="J17" i="7"/>
  <c r="I17" i="7"/>
  <c r="H17" i="7"/>
  <c r="P16" i="7"/>
  <c r="O16" i="7"/>
  <c r="N16" i="7"/>
  <c r="H16" i="7"/>
  <c r="I16" i="7" s="1"/>
  <c r="P15" i="7"/>
  <c r="O15" i="7"/>
  <c r="N15" i="7"/>
  <c r="J15" i="7"/>
  <c r="I15" i="7"/>
  <c r="AR15" i="15" s="1"/>
  <c r="AT10" i="15" s="1"/>
  <c r="H15" i="7"/>
  <c r="P14" i="7"/>
  <c r="O14" i="7"/>
  <c r="N14" i="7"/>
  <c r="H14" i="7"/>
  <c r="P13" i="7"/>
  <c r="O13" i="7"/>
  <c r="N13" i="7"/>
  <c r="J13" i="7"/>
  <c r="I13" i="7"/>
  <c r="H13" i="7"/>
  <c r="P12" i="7"/>
  <c r="O12" i="7"/>
  <c r="N12" i="7"/>
  <c r="H12" i="7"/>
  <c r="I12" i="7" s="1"/>
  <c r="P11" i="7"/>
  <c r="O11" i="7"/>
  <c r="N11" i="7"/>
  <c r="J11" i="7"/>
  <c r="I11" i="7"/>
  <c r="H11" i="7"/>
  <c r="P10" i="7"/>
  <c r="O10" i="7"/>
  <c r="N10" i="7"/>
  <c r="H10" i="7"/>
  <c r="P9" i="7"/>
  <c r="O9" i="7"/>
  <c r="N9" i="7"/>
  <c r="I9" i="7"/>
  <c r="AR9" i="15" s="1"/>
  <c r="AT4" i="15" s="1"/>
  <c r="H9" i="7"/>
  <c r="P8" i="7"/>
  <c r="O8" i="7"/>
  <c r="N8" i="7"/>
  <c r="H8" i="7"/>
  <c r="I8" i="7" s="1"/>
  <c r="P7" i="7"/>
  <c r="O7" i="7"/>
  <c r="N7" i="7"/>
  <c r="J7" i="7"/>
  <c r="I7" i="7"/>
  <c r="AR7" i="15" s="1"/>
  <c r="H7" i="7"/>
  <c r="P6" i="7"/>
  <c r="O6" i="7"/>
  <c r="N6" i="7"/>
  <c r="H6" i="7"/>
  <c r="I6" i="7" s="1"/>
  <c r="P5" i="7"/>
  <c r="O5" i="7"/>
  <c r="N5" i="7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I5" i="7"/>
  <c r="H5" i="7"/>
  <c r="P4" i="7"/>
  <c r="O4" i="7"/>
  <c r="N4" i="7"/>
  <c r="M4" i="7"/>
  <c r="H4" i="7"/>
  <c r="I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P3" i="7"/>
  <c r="O3" i="7"/>
  <c r="N3" i="7"/>
  <c r="H3" i="7"/>
  <c r="Q141" i="2"/>
  <c r="P141" i="2"/>
  <c r="O141" i="2"/>
  <c r="N141" i="2"/>
  <c r="M141" i="2"/>
  <c r="Q140" i="2"/>
  <c r="P140" i="2"/>
  <c r="O140" i="2"/>
  <c r="N140" i="2"/>
  <c r="M140" i="2"/>
  <c r="Q139" i="2"/>
  <c r="P139" i="2"/>
  <c r="O139" i="2"/>
  <c r="N139" i="2"/>
  <c r="M139" i="2"/>
  <c r="Q138" i="2"/>
  <c r="P138" i="2"/>
  <c r="O138" i="2"/>
  <c r="N138" i="2"/>
  <c r="M138" i="2"/>
  <c r="Q137" i="2"/>
  <c r="P137" i="2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4" i="2"/>
  <c r="P134" i="2"/>
  <c r="O134" i="2"/>
  <c r="N134" i="2"/>
  <c r="M134" i="2"/>
  <c r="Q133" i="2"/>
  <c r="P133" i="2"/>
  <c r="O133" i="2"/>
  <c r="N133" i="2"/>
  <c r="M133" i="2"/>
  <c r="Q132" i="2"/>
  <c r="P132" i="2"/>
  <c r="O132" i="2"/>
  <c r="N132" i="2"/>
  <c r="M132" i="2"/>
  <c r="Q131" i="2"/>
  <c r="P131" i="2"/>
  <c r="O131" i="2"/>
  <c r="N131" i="2"/>
  <c r="M131" i="2"/>
  <c r="Q130" i="2"/>
  <c r="P130" i="2"/>
  <c r="O130" i="2"/>
  <c r="N130" i="2"/>
  <c r="M130" i="2"/>
  <c r="Q129" i="2"/>
  <c r="P129" i="2"/>
  <c r="O129" i="2"/>
  <c r="N129" i="2"/>
  <c r="M129" i="2"/>
  <c r="Q128" i="2"/>
  <c r="P128" i="2"/>
  <c r="O128" i="2"/>
  <c r="N128" i="2"/>
  <c r="M128" i="2"/>
  <c r="Q127" i="2"/>
  <c r="P127" i="2"/>
  <c r="O127" i="2"/>
  <c r="N127" i="2"/>
  <c r="M127" i="2"/>
  <c r="Q126" i="2"/>
  <c r="P126" i="2"/>
  <c r="O126" i="2"/>
  <c r="N126" i="2"/>
  <c r="M126" i="2"/>
  <c r="Q125" i="2"/>
  <c r="P125" i="2"/>
  <c r="O125" i="2"/>
  <c r="N125" i="2"/>
  <c r="M125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121" i="2"/>
  <c r="P121" i="2"/>
  <c r="O121" i="2"/>
  <c r="N121" i="2"/>
  <c r="M121" i="2"/>
  <c r="Q120" i="2"/>
  <c r="P120" i="2"/>
  <c r="O120" i="2"/>
  <c r="N120" i="2"/>
  <c r="M120" i="2"/>
  <c r="Q119" i="2"/>
  <c r="P119" i="2"/>
  <c r="O119" i="2"/>
  <c r="N119" i="2"/>
  <c r="M119" i="2"/>
  <c r="Q118" i="2"/>
  <c r="P118" i="2"/>
  <c r="O118" i="2"/>
  <c r="N118" i="2"/>
  <c r="M118" i="2"/>
  <c r="Q117" i="2"/>
  <c r="P117" i="2"/>
  <c r="O117" i="2"/>
  <c r="N117" i="2"/>
  <c r="M117" i="2"/>
  <c r="Q116" i="2"/>
  <c r="P116" i="2"/>
  <c r="O116" i="2"/>
  <c r="N116" i="2"/>
  <c r="M116" i="2"/>
  <c r="Q115" i="2"/>
  <c r="P115" i="2"/>
  <c r="O115" i="2"/>
  <c r="N115" i="2"/>
  <c r="M115" i="2"/>
  <c r="Q114" i="2"/>
  <c r="P114" i="2"/>
  <c r="O114" i="2"/>
  <c r="N114" i="2"/>
  <c r="M114" i="2"/>
  <c r="Q113" i="2"/>
  <c r="P113" i="2"/>
  <c r="O113" i="2"/>
  <c r="N113" i="2"/>
  <c r="M113" i="2"/>
  <c r="Q112" i="2"/>
  <c r="P112" i="2"/>
  <c r="O112" i="2"/>
  <c r="N112" i="2"/>
  <c r="M112" i="2"/>
  <c r="Q111" i="2"/>
  <c r="P111" i="2"/>
  <c r="O111" i="2"/>
  <c r="N111" i="2"/>
  <c r="M111" i="2"/>
  <c r="Q110" i="2"/>
  <c r="P110" i="2"/>
  <c r="O110" i="2"/>
  <c r="N110" i="2"/>
  <c r="M110" i="2"/>
  <c r="Q109" i="2"/>
  <c r="P109" i="2"/>
  <c r="O109" i="2"/>
  <c r="N109" i="2"/>
  <c r="M109" i="2"/>
  <c r="Q108" i="2"/>
  <c r="P108" i="2"/>
  <c r="O108" i="2"/>
  <c r="N108" i="2"/>
  <c r="M108" i="2"/>
  <c r="Q107" i="2"/>
  <c r="P107" i="2"/>
  <c r="O107" i="2"/>
  <c r="N107" i="2"/>
  <c r="M107" i="2"/>
  <c r="Q106" i="2"/>
  <c r="P106" i="2"/>
  <c r="O106" i="2"/>
  <c r="N106" i="2"/>
  <c r="M106" i="2"/>
  <c r="Q105" i="2"/>
  <c r="P105" i="2"/>
  <c r="O105" i="2"/>
  <c r="N105" i="2"/>
  <c r="M105" i="2"/>
  <c r="Q104" i="2"/>
  <c r="P104" i="2"/>
  <c r="O104" i="2"/>
  <c r="N104" i="2"/>
  <c r="M104" i="2"/>
  <c r="Q103" i="2"/>
  <c r="P103" i="2"/>
  <c r="O103" i="2"/>
  <c r="N103" i="2"/>
  <c r="M103" i="2"/>
  <c r="Q102" i="2"/>
  <c r="P102" i="2"/>
  <c r="O102" i="2"/>
  <c r="N102" i="2"/>
  <c r="M102" i="2"/>
  <c r="Q101" i="2"/>
  <c r="P101" i="2"/>
  <c r="O101" i="2"/>
  <c r="N101" i="2"/>
  <c r="M101" i="2"/>
  <c r="Q100" i="2"/>
  <c r="P100" i="2"/>
  <c r="O100" i="2"/>
  <c r="N100" i="2"/>
  <c r="M100" i="2"/>
  <c r="Q99" i="2"/>
  <c r="P99" i="2"/>
  <c r="O99" i="2"/>
  <c r="N99" i="2"/>
  <c r="M99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M89" i="2"/>
  <c r="Q88" i="2"/>
  <c r="P88" i="2"/>
  <c r="O88" i="2"/>
  <c r="N88" i="2"/>
  <c r="M88" i="2"/>
  <c r="Q87" i="2"/>
  <c r="P87" i="2"/>
  <c r="O87" i="2"/>
  <c r="N87" i="2"/>
  <c r="M87" i="2"/>
  <c r="Q86" i="2"/>
  <c r="P86" i="2"/>
  <c r="O86" i="2"/>
  <c r="N86" i="2"/>
  <c r="M86" i="2"/>
  <c r="Q85" i="2"/>
  <c r="P85" i="2"/>
  <c r="O85" i="2"/>
  <c r="N85" i="2"/>
  <c r="M85" i="2"/>
  <c r="Q84" i="2"/>
  <c r="P84" i="2"/>
  <c r="O84" i="2"/>
  <c r="N84" i="2"/>
  <c r="M84" i="2"/>
  <c r="Q83" i="2"/>
  <c r="P83" i="2"/>
  <c r="O83" i="2"/>
  <c r="N83" i="2"/>
  <c r="M83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9" i="2"/>
  <c r="P79" i="2"/>
  <c r="O79" i="2"/>
  <c r="N79" i="2"/>
  <c r="M79" i="2"/>
  <c r="Q78" i="2"/>
  <c r="P78" i="2"/>
  <c r="O78" i="2"/>
  <c r="N78" i="2"/>
  <c r="M78" i="2"/>
  <c r="Q77" i="2"/>
  <c r="P77" i="2"/>
  <c r="O77" i="2"/>
  <c r="N77" i="2"/>
  <c r="M77" i="2"/>
  <c r="Q76" i="2"/>
  <c r="P76" i="2"/>
  <c r="O76" i="2"/>
  <c r="N76" i="2"/>
  <c r="M76" i="2"/>
  <c r="Q75" i="2"/>
  <c r="P75" i="2"/>
  <c r="O75" i="2"/>
  <c r="N75" i="2"/>
  <c r="M75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6" i="2"/>
  <c r="P46" i="2"/>
  <c r="O46" i="2"/>
  <c r="N46" i="2"/>
  <c r="M46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Q4" i="2"/>
  <c r="P4" i="2"/>
  <c r="O4" i="2"/>
  <c r="N4" i="2"/>
  <c r="M4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A4" i="2"/>
  <c r="Q3" i="2"/>
  <c r="P3" i="2"/>
  <c r="O3" i="2"/>
  <c r="N3" i="2"/>
  <c r="M3" i="2"/>
  <c r="N22" i="1"/>
  <c r="R73" i="7" l="1"/>
  <c r="Q76" i="7"/>
  <c r="R76" i="7" s="1"/>
  <c r="AR76" i="15"/>
  <c r="J76" i="7"/>
  <c r="J34" i="7"/>
  <c r="R41" i="7"/>
  <c r="AR44" i="15"/>
  <c r="AT39" i="15" s="1"/>
  <c r="J44" i="7"/>
  <c r="AR96" i="15"/>
  <c r="J96" i="7"/>
  <c r="AR36" i="15"/>
  <c r="AT31" i="15" s="1"/>
  <c r="J36" i="7"/>
  <c r="P8" i="15"/>
  <c r="U8" i="15"/>
  <c r="I8" i="15"/>
  <c r="O8" i="15"/>
  <c r="T8" i="15"/>
  <c r="S8" i="15"/>
  <c r="R8" i="15"/>
  <c r="Q8" i="15"/>
  <c r="J12" i="7"/>
  <c r="AR12" i="15"/>
  <c r="AT7" i="15" s="1"/>
  <c r="J24" i="7"/>
  <c r="AR24" i="15"/>
  <c r="AT19" i="15" s="1"/>
  <c r="AR64" i="15"/>
  <c r="J64" i="7"/>
  <c r="AR84" i="15"/>
  <c r="AT79" i="15" s="1"/>
  <c r="J84" i="7"/>
  <c r="R91" i="7"/>
  <c r="AT108" i="15"/>
  <c r="U113" i="15"/>
  <c r="AR134" i="15"/>
  <c r="AR52" i="15"/>
  <c r="AT47" i="15" s="1"/>
  <c r="J52" i="7"/>
  <c r="AR106" i="15"/>
  <c r="AT101" i="15" s="1"/>
  <c r="J22" i="7"/>
  <c r="J50" i="7"/>
  <c r="AR92" i="15"/>
  <c r="AT87" i="15" s="1"/>
  <c r="J92" i="7"/>
  <c r="AR104" i="15"/>
  <c r="J104" i="7"/>
  <c r="Q109" i="7"/>
  <c r="R109" i="7" s="1"/>
  <c r="AR109" i="15"/>
  <c r="AR125" i="15"/>
  <c r="AT120" i="15" s="1"/>
  <c r="J125" i="7"/>
  <c r="AD43" i="15"/>
  <c r="Q32" i="7"/>
  <c r="R32" i="7" s="1"/>
  <c r="AR32" i="15"/>
  <c r="J32" i="7"/>
  <c r="J82" i="7"/>
  <c r="AR20" i="15"/>
  <c r="J20" i="7"/>
  <c r="Q40" i="7"/>
  <c r="R40" i="7" s="1"/>
  <c r="AR40" i="15"/>
  <c r="AT35" i="15" s="1"/>
  <c r="J40" i="7"/>
  <c r="Q60" i="7"/>
  <c r="R60" i="7" s="1"/>
  <c r="AR60" i="15"/>
  <c r="AT55" i="15" s="1"/>
  <c r="J60" i="7"/>
  <c r="AC13" i="15"/>
  <c r="AR72" i="15"/>
  <c r="AT67" i="15" s="1"/>
  <c r="J72" i="7"/>
  <c r="AR8" i="15"/>
  <c r="AT3" i="15" s="1"/>
  <c r="J8" i="7"/>
  <c r="J70" i="7"/>
  <c r="AR80" i="15"/>
  <c r="AT75" i="15" s="1"/>
  <c r="J80" i="7"/>
  <c r="J102" i="7"/>
  <c r="T4" i="15"/>
  <c r="Q4" i="15"/>
  <c r="P4" i="15"/>
  <c r="S4" i="15"/>
  <c r="O4" i="15"/>
  <c r="I4" i="15"/>
  <c r="R4" i="15"/>
  <c r="U4" i="15"/>
  <c r="AD7" i="15"/>
  <c r="Q48" i="7"/>
  <c r="R48" i="7" s="1"/>
  <c r="AR48" i="15"/>
  <c r="J48" i="7"/>
  <c r="AR115" i="15"/>
  <c r="AD13" i="15"/>
  <c r="AR6" i="15"/>
  <c r="Q28" i="7"/>
  <c r="R28" i="7" s="1"/>
  <c r="AR28" i="15"/>
  <c r="AT23" i="15" s="1"/>
  <c r="J28" i="7"/>
  <c r="Q68" i="7"/>
  <c r="R68" i="7" s="1"/>
  <c r="AR68" i="15"/>
  <c r="AT63" i="15" s="1"/>
  <c r="J68" i="7"/>
  <c r="J78" i="7"/>
  <c r="R97" i="7"/>
  <c r="Q100" i="7"/>
  <c r="AR100" i="15"/>
  <c r="J100" i="7"/>
  <c r="AR118" i="15"/>
  <c r="AR126" i="15"/>
  <c r="Q4" i="7"/>
  <c r="R4" i="7" s="1"/>
  <c r="J4" i="7"/>
  <c r="AR4" i="15"/>
  <c r="AR16" i="15"/>
  <c r="AT11" i="15" s="1"/>
  <c r="J16" i="7"/>
  <c r="Q56" i="7"/>
  <c r="R56" i="7" s="1"/>
  <c r="AR56" i="15"/>
  <c r="AT51" i="15" s="1"/>
  <c r="J56" i="7"/>
  <c r="Q88" i="7"/>
  <c r="R88" i="7" s="1"/>
  <c r="AR88" i="15"/>
  <c r="J88" i="7"/>
  <c r="R100" i="7"/>
  <c r="AD9" i="15"/>
  <c r="J112" i="7"/>
  <c r="X5" i="15"/>
  <c r="B5" i="15" s="1"/>
  <c r="I10" i="7"/>
  <c r="J10" i="7" s="1"/>
  <c r="I14" i="7"/>
  <c r="J14" i="7" s="1"/>
  <c r="I18" i="7"/>
  <c r="J18" i="7" s="1"/>
  <c r="I22" i="7"/>
  <c r="I26" i="7"/>
  <c r="J26" i="7" s="1"/>
  <c r="I30" i="7"/>
  <c r="I34" i="7"/>
  <c r="I38" i="7"/>
  <c r="I42" i="7"/>
  <c r="I46" i="7"/>
  <c r="I50" i="7"/>
  <c r="I54" i="7"/>
  <c r="J54" i="7" s="1"/>
  <c r="I58" i="7"/>
  <c r="I62" i="7"/>
  <c r="J62" i="7" s="1"/>
  <c r="I66" i="7"/>
  <c r="I70" i="7"/>
  <c r="I74" i="7"/>
  <c r="I78" i="7"/>
  <c r="I82" i="7"/>
  <c r="I86" i="7"/>
  <c r="I90" i="7"/>
  <c r="I94" i="7"/>
  <c r="I98" i="7"/>
  <c r="J98" i="7" s="1"/>
  <c r="I102" i="7"/>
  <c r="J109" i="7"/>
  <c r="I112" i="7"/>
  <c r="J115" i="7"/>
  <c r="J131" i="7"/>
  <c r="AR141" i="15"/>
  <c r="AT136" i="15" s="1"/>
  <c r="O6" i="15"/>
  <c r="X7" i="15"/>
  <c r="F7" i="15" s="1"/>
  <c r="X9" i="15"/>
  <c r="B9" i="15" s="1"/>
  <c r="U9" i="15"/>
  <c r="R9" i="15"/>
  <c r="Q9" i="15"/>
  <c r="P11" i="15"/>
  <c r="T19" i="15"/>
  <c r="S19" i="15"/>
  <c r="Q19" i="15"/>
  <c r="P19" i="15"/>
  <c r="O19" i="15"/>
  <c r="AB21" i="15"/>
  <c r="P33" i="15"/>
  <c r="I33" i="15"/>
  <c r="U33" i="15"/>
  <c r="T33" i="15"/>
  <c r="S33" i="15"/>
  <c r="T37" i="15"/>
  <c r="S37" i="15"/>
  <c r="Q37" i="15"/>
  <c r="P37" i="15"/>
  <c r="O37" i="15"/>
  <c r="S58" i="15"/>
  <c r="Q58" i="15"/>
  <c r="O58" i="15"/>
  <c r="I58" i="15"/>
  <c r="T58" i="15"/>
  <c r="R58" i="15"/>
  <c r="H145" i="7"/>
  <c r="H146" i="7"/>
  <c r="P3" i="15"/>
  <c r="T3" i="15"/>
  <c r="Q3" i="15"/>
  <c r="I3" i="15"/>
  <c r="J118" i="7"/>
  <c r="AC51" i="15"/>
  <c r="J6" i="7"/>
  <c r="I123" i="7"/>
  <c r="J123" i="7" s="1"/>
  <c r="I131" i="7"/>
  <c r="J136" i="7"/>
  <c r="I136" i="7"/>
  <c r="J141" i="7"/>
  <c r="I5" i="15"/>
  <c r="P6" i="15"/>
  <c r="X6" i="15" s="1"/>
  <c r="G6" i="15" s="1"/>
  <c r="G6" i="10" s="1"/>
  <c r="Q12" i="15"/>
  <c r="I16" i="15"/>
  <c r="AC30" i="15"/>
  <c r="R33" i="15"/>
  <c r="AG38" i="15"/>
  <c r="AG54" i="15"/>
  <c r="AD41" i="15"/>
  <c r="AC46" i="15"/>
  <c r="J134" i="7"/>
  <c r="AG49" i="15"/>
  <c r="J120" i="7"/>
  <c r="J128" i="7"/>
  <c r="S6" i="15"/>
  <c r="AC14" i="15"/>
  <c r="R22" i="15"/>
  <c r="AD29" i="15"/>
  <c r="I31" i="15"/>
  <c r="P36" i="15"/>
  <c r="X36" i="15" s="1"/>
  <c r="I36" i="15"/>
  <c r="U36" i="15"/>
  <c r="T36" i="15"/>
  <c r="S36" i="15"/>
  <c r="U40" i="15"/>
  <c r="T40" i="15"/>
  <c r="S40" i="15"/>
  <c r="Q40" i="15"/>
  <c r="P40" i="15"/>
  <c r="O40" i="15"/>
  <c r="AB48" i="15"/>
  <c r="Q50" i="15"/>
  <c r="O50" i="15"/>
  <c r="I50" i="15"/>
  <c r="T50" i="15"/>
  <c r="S50" i="15"/>
  <c r="R50" i="15"/>
  <c r="AC74" i="15"/>
  <c r="I80" i="15"/>
  <c r="U80" i="15"/>
  <c r="T80" i="15"/>
  <c r="S80" i="15"/>
  <c r="P80" i="15"/>
  <c r="R80" i="15"/>
  <c r="Q80" i="15"/>
  <c r="O80" i="15"/>
  <c r="T34" i="15"/>
  <c r="S34" i="15"/>
  <c r="Q34" i="15"/>
  <c r="P34" i="15"/>
  <c r="O34" i="15"/>
  <c r="AC20" i="15"/>
  <c r="AR5" i="15"/>
  <c r="Q13" i="7"/>
  <c r="R13" i="7" s="1"/>
  <c r="AR13" i="15"/>
  <c r="AT8" i="15" s="1"/>
  <c r="Q17" i="7"/>
  <c r="R17" i="7" s="1"/>
  <c r="AR17" i="15"/>
  <c r="AR25" i="15"/>
  <c r="AT20" i="15" s="1"/>
  <c r="AR29" i="15"/>
  <c r="AR33" i="15"/>
  <c r="AT28" i="15" s="1"/>
  <c r="AR37" i="15"/>
  <c r="AT32" i="15" s="1"/>
  <c r="Q41" i="7"/>
  <c r="AR41" i="15"/>
  <c r="AR45" i="15"/>
  <c r="AT40" i="15" s="1"/>
  <c r="Q61" i="7"/>
  <c r="R61" i="7" s="1"/>
  <c r="AR61" i="15"/>
  <c r="AT56" i="15" s="1"/>
  <c r="AR65" i="15"/>
  <c r="AT60" i="15" s="1"/>
  <c r="Q69" i="7"/>
  <c r="R69" i="7" s="1"/>
  <c r="AR69" i="15"/>
  <c r="Q73" i="7"/>
  <c r="AR73" i="15"/>
  <c r="AT68" i="15" s="1"/>
  <c r="AR77" i="15"/>
  <c r="AT72" i="15" s="1"/>
  <c r="AR81" i="15"/>
  <c r="AT76" i="15" s="1"/>
  <c r="Q85" i="7"/>
  <c r="R85" i="7" s="1"/>
  <c r="AR85" i="15"/>
  <c r="AR89" i="15"/>
  <c r="AT84" i="15" s="1"/>
  <c r="Q93" i="7"/>
  <c r="R93" i="7" s="1"/>
  <c r="AR93" i="15"/>
  <c r="Q97" i="7"/>
  <c r="AR97" i="15"/>
  <c r="AR101" i="15"/>
  <c r="AT96" i="15" s="1"/>
  <c r="AR105" i="15"/>
  <c r="AT100" i="15" s="1"/>
  <c r="J108" i="7"/>
  <c r="AR111" i="15"/>
  <c r="AT106" i="15" s="1"/>
  <c r="J114" i="7"/>
  <c r="Q117" i="7"/>
  <c r="R117" i="7" s="1"/>
  <c r="AR117" i="15"/>
  <c r="Q120" i="7"/>
  <c r="R120" i="7" s="1"/>
  <c r="AR120" i="15"/>
  <c r="AR128" i="15"/>
  <c r="AT123" i="15" s="1"/>
  <c r="J138" i="7"/>
  <c r="I7" i="15"/>
  <c r="AF7" i="15"/>
  <c r="I9" i="15"/>
  <c r="I11" i="15"/>
  <c r="O15" i="15"/>
  <c r="AG26" i="15"/>
  <c r="AG41" i="15"/>
  <c r="Q129" i="7"/>
  <c r="R129" i="7" s="1"/>
  <c r="AR129" i="15"/>
  <c r="AT124" i="15" s="1"/>
  <c r="T25" i="15"/>
  <c r="S25" i="15"/>
  <c r="Q25" i="15"/>
  <c r="P25" i="15"/>
  <c r="O25" i="15"/>
  <c r="X25" i="15" s="1"/>
  <c r="I18" i="15"/>
  <c r="T18" i="15"/>
  <c r="S18" i="15"/>
  <c r="J5" i="7"/>
  <c r="J9" i="7"/>
  <c r="J25" i="7"/>
  <c r="J29" i="7"/>
  <c r="J33" i="7"/>
  <c r="J37" i="7"/>
  <c r="J41" i="7"/>
  <c r="J45" i="7"/>
  <c r="J49" i="7"/>
  <c r="J53" i="7"/>
  <c r="J65" i="7"/>
  <c r="J73" i="7"/>
  <c r="J77" i="7"/>
  <c r="J81" i="7"/>
  <c r="J89" i="7"/>
  <c r="Q108" i="7"/>
  <c r="R108" i="7" s="1"/>
  <c r="AR108" i="15"/>
  <c r="AT103" i="15" s="1"/>
  <c r="J111" i="7"/>
  <c r="AR114" i="15"/>
  <c r="J117" i="7"/>
  <c r="AR133" i="15"/>
  <c r="AR138" i="15"/>
  <c r="AT133" i="15" s="1"/>
  <c r="J146" i="15"/>
  <c r="J148" i="15" s="1"/>
  <c r="J145" i="15"/>
  <c r="Y3" i="13"/>
  <c r="B3" i="13" s="1"/>
  <c r="T12" i="15"/>
  <c r="S12" i="15"/>
  <c r="R12" i="15"/>
  <c r="P15" i="15"/>
  <c r="I21" i="15"/>
  <c r="U21" i="15"/>
  <c r="T21" i="15"/>
  <c r="S21" i="15"/>
  <c r="AC23" i="15"/>
  <c r="AD32" i="15"/>
  <c r="I34" i="15"/>
  <c r="P39" i="15"/>
  <c r="AB39" i="15" s="1"/>
  <c r="I39" i="15"/>
  <c r="U39" i="15"/>
  <c r="T39" i="15"/>
  <c r="S39" i="15"/>
  <c r="Q56" i="15"/>
  <c r="O56" i="15"/>
  <c r="I56" i="15"/>
  <c r="U56" i="15"/>
  <c r="T56" i="15"/>
  <c r="S56" i="15"/>
  <c r="R56" i="15"/>
  <c r="P56" i="15"/>
  <c r="I71" i="15"/>
  <c r="T71" i="15"/>
  <c r="S71" i="15"/>
  <c r="R71" i="15"/>
  <c r="Q71" i="15"/>
  <c r="P71" i="15"/>
  <c r="S72" i="15"/>
  <c r="Q72" i="15"/>
  <c r="U72" i="15"/>
  <c r="T72" i="15"/>
  <c r="R72" i="15"/>
  <c r="P72" i="15"/>
  <c r="I72" i="15"/>
  <c r="AR121" i="15"/>
  <c r="AT116" i="15" s="1"/>
  <c r="P5" i="15"/>
  <c r="U5" i="15"/>
  <c r="J106" i="7"/>
  <c r="J122" i="7"/>
  <c r="J130" i="7"/>
  <c r="J140" i="7"/>
  <c r="I140" i="7"/>
  <c r="O3" i="15"/>
  <c r="Q5" i="15"/>
  <c r="U6" i="15"/>
  <c r="R6" i="15"/>
  <c r="Q6" i="15"/>
  <c r="O7" i="15"/>
  <c r="AG9" i="15"/>
  <c r="U13" i="15"/>
  <c r="Q15" i="15"/>
  <c r="AR21" i="15"/>
  <c r="AT16" i="15" s="1"/>
  <c r="T22" i="15"/>
  <c r="S22" i="15"/>
  <c r="Q22" i="15"/>
  <c r="P22" i="15"/>
  <c r="O22" i="15"/>
  <c r="AD114" i="15"/>
  <c r="J126" i="7"/>
  <c r="J119" i="7"/>
  <c r="I122" i="7"/>
  <c r="J127" i="7"/>
  <c r="I130" i="7"/>
  <c r="I135" i="7"/>
  <c r="R3" i="15"/>
  <c r="R5" i="15"/>
  <c r="P7" i="15"/>
  <c r="T10" i="15"/>
  <c r="Q10" i="15"/>
  <c r="O11" i="15"/>
  <c r="AC17" i="15"/>
  <c r="P24" i="15"/>
  <c r="T28" i="15"/>
  <c r="S28" i="15"/>
  <c r="Q28" i="15"/>
  <c r="P28" i="15"/>
  <c r="O28" i="15"/>
  <c r="AD35" i="15"/>
  <c r="I37" i="15"/>
  <c r="P42" i="15"/>
  <c r="AB42" i="15" s="1"/>
  <c r="I42" i="15"/>
  <c r="T42" i="15"/>
  <c r="S42" i="15"/>
  <c r="S45" i="15"/>
  <c r="U45" i="15"/>
  <c r="T45" i="15"/>
  <c r="R45" i="15"/>
  <c r="Q45" i="15"/>
  <c r="O45" i="15"/>
  <c r="Q53" i="15"/>
  <c r="O53" i="15"/>
  <c r="I53" i="15"/>
  <c r="T53" i="15"/>
  <c r="S53" i="15"/>
  <c r="R53" i="15"/>
  <c r="P53" i="15"/>
  <c r="U57" i="15"/>
  <c r="AC52" i="15"/>
  <c r="AR107" i="15"/>
  <c r="AT102" i="15" s="1"/>
  <c r="J110" i="7"/>
  <c r="Q113" i="7"/>
  <c r="R113" i="7" s="1"/>
  <c r="J116" i="7"/>
  <c r="AR119" i="15"/>
  <c r="AT114" i="15" s="1"/>
  <c r="AR127" i="15"/>
  <c r="AT122" i="15" s="1"/>
  <c r="S3" i="15"/>
  <c r="S5" i="15"/>
  <c r="R7" i="15"/>
  <c r="I15" i="15"/>
  <c r="U15" i="15"/>
  <c r="T15" i="15"/>
  <c r="S15" i="15"/>
  <c r="O18" i="15"/>
  <c r="R25" i="15"/>
  <c r="AR53" i="15"/>
  <c r="AT48" i="15" s="1"/>
  <c r="AR57" i="15"/>
  <c r="AT52" i="15" s="1"/>
  <c r="AG69" i="15"/>
  <c r="AB72" i="15"/>
  <c r="AC85" i="15"/>
  <c r="J107" i="7"/>
  <c r="I110" i="7"/>
  <c r="J113" i="7"/>
  <c r="I116" i="7"/>
  <c r="J124" i="7"/>
  <c r="J132" i="7"/>
  <c r="I137" i="7"/>
  <c r="T5" i="15"/>
  <c r="I6" i="15"/>
  <c r="P9" i="15"/>
  <c r="R11" i="15"/>
  <c r="I12" i="15"/>
  <c r="T16" i="15"/>
  <c r="S16" i="15"/>
  <c r="Q16" i="15"/>
  <c r="P16" i="15"/>
  <c r="O16" i="15"/>
  <c r="P18" i="15"/>
  <c r="U25" i="15"/>
  <c r="AC26" i="15"/>
  <c r="P27" i="15"/>
  <c r="I27" i="15"/>
  <c r="T27" i="15"/>
  <c r="S27" i="15"/>
  <c r="T31" i="15"/>
  <c r="S31" i="15"/>
  <c r="Q31" i="15"/>
  <c r="P31" i="15"/>
  <c r="O31" i="15"/>
  <c r="R34" i="15"/>
  <c r="AD38" i="15"/>
  <c r="AB51" i="15"/>
  <c r="I54" i="15"/>
  <c r="S54" i="15"/>
  <c r="Q54" i="15"/>
  <c r="T54" i="15"/>
  <c r="R54" i="15"/>
  <c r="AB57" i="15"/>
  <c r="O71" i="15"/>
  <c r="Q139" i="7"/>
  <c r="R139" i="7" s="1"/>
  <c r="AR139" i="15"/>
  <c r="AT134" i="15" s="1"/>
  <c r="P30" i="15"/>
  <c r="I30" i="15"/>
  <c r="T30" i="15"/>
  <c r="S30" i="15"/>
  <c r="I3" i="7"/>
  <c r="Q12" i="7" s="1"/>
  <c r="R12" i="7" s="1"/>
  <c r="T7" i="15"/>
  <c r="Q7" i="15"/>
  <c r="AB12" i="15"/>
  <c r="Q7" i="7"/>
  <c r="R7" i="7" s="1"/>
  <c r="Q11" i="7"/>
  <c r="R11" i="7" s="1"/>
  <c r="AR11" i="15"/>
  <c r="AT6" i="15" s="1"/>
  <c r="Q15" i="7"/>
  <c r="R15" i="7" s="1"/>
  <c r="AR19" i="15"/>
  <c r="AR23" i="15"/>
  <c r="Q27" i="7"/>
  <c r="R27" i="7" s="1"/>
  <c r="AR27" i="15"/>
  <c r="AT22" i="15" s="1"/>
  <c r="Q31" i="7"/>
  <c r="R31" i="7" s="1"/>
  <c r="AR31" i="15"/>
  <c r="AT26" i="15" s="1"/>
  <c r="Q35" i="7"/>
  <c r="R35" i="7" s="1"/>
  <c r="AR35" i="15"/>
  <c r="Q39" i="7"/>
  <c r="R39" i="7" s="1"/>
  <c r="AR39" i="15"/>
  <c r="AT34" i="15" s="1"/>
  <c r="Q47" i="7"/>
  <c r="R47" i="7" s="1"/>
  <c r="AR51" i="15"/>
  <c r="AT46" i="15" s="1"/>
  <c r="Q55" i="7"/>
  <c r="R55" i="7" s="1"/>
  <c r="AR55" i="15"/>
  <c r="AT50" i="15" s="1"/>
  <c r="Q59" i="7"/>
  <c r="R59" i="7" s="1"/>
  <c r="AR59" i="15"/>
  <c r="AT54" i="15" s="1"/>
  <c r="Q63" i="7"/>
  <c r="R63" i="7" s="1"/>
  <c r="AR63" i="15"/>
  <c r="Q67" i="7"/>
  <c r="R67" i="7" s="1"/>
  <c r="AR67" i="15"/>
  <c r="AT62" i="15" s="1"/>
  <c r="AR71" i="15"/>
  <c r="AT66" i="15" s="1"/>
  <c r="AR75" i="15"/>
  <c r="AT70" i="15" s="1"/>
  <c r="Q79" i="7"/>
  <c r="R79" i="7" s="1"/>
  <c r="AR79" i="15"/>
  <c r="Q83" i="7"/>
  <c r="R83" i="7" s="1"/>
  <c r="AR83" i="15"/>
  <c r="AT78" i="15" s="1"/>
  <c r="Q87" i="7"/>
  <c r="R87" i="7" s="1"/>
  <c r="AR87" i="15"/>
  <c r="Q91" i="7"/>
  <c r="AR91" i="15"/>
  <c r="AR95" i="15"/>
  <c r="AT90" i="15" s="1"/>
  <c r="AR99" i="15"/>
  <c r="Q103" i="7"/>
  <c r="R103" i="7" s="1"/>
  <c r="AR103" i="15"/>
  <c r="AT98" i="15" s="1"/>
  <c r="Q124" i="7"/>
  <c r="R124" i="7" s="1"/>
  <c r="AR124" i="15"/>
  <c r="AT119" i="15" s="1"/>
  <c r="Q132" i="7"/>
  <c r="R132" i="7" s="1"/>
  <c r="AR132" i="15"/>
  <c r="AT127" i="15" s="1"/>
  <c r="J139" i="7"/>
  <c r="U7" i="15"/>
  <c r="Q18" i="15"/>
  <c r="I24" i="15"/>
  <c r="T24" i="15"/>
  <c r="S24" i="15"/>
  <c r="O30" i="15"/>
  <c r="AC42" i="15"/>
  <c r="AC49" i="15"/>
  <c r="AR49" i="15"/>
  <c r="AT44" i="15" s="1"/>
  <c r="U51" i="15"/>
  <c r="O14" i="15"/>
  <c r="O47" i="15"/>
  <c r="Q48" i="15"/>
  <c r="U49" i="15"/>
  <c r="S49" i="15"/>
  <c r="O49" i="15"/>
  <c r="T57" i="15"/>
  <c r="S75" i="15"/>
  <c r="Q75" i="15"/>
  <c r="O75" i="15"/>
  <c r="I75" i="15"/>
  <c r="U75" i="15"/>
  <c r="U84" i="15"/>
  <c r="AD85" i="15"/>
  <c r="I14" i="15"/>
  <c r="Q43" i="15"/>
  <c r="O44" i="15"/>
  <c r="P46" i="15"/>
  <c r="P47" i="15"/>
  <c r="R48" i="15"/>
  <c r="U52" i="15"/>
  <c r="S52" i="15"/>
  <c r="O52" i="15"/>
  <c r="P55" i="15"/>
  <c r="I61" i="15"/>
  <c r="AG66" i="15"/>
  <c r="S69" i="15"/>
  <c r="Q69" i="15"/>
  <c r="T69" i="15"/>
  <c r="R69" i="15"/>
  <c r="P69" i="15"/>
  <c r="O69" i="15"/>
  <c r="R75" i="15"/>
  <c r="U125" i="15"/>
  <c r="T125" i="15"/>
  <c r="S125" i="15"/>
  <c r="R125" i="15"/>
  <c r="Q125" i="15"/>
  <c r="P125" i="15"/>
  <c r="O125" i="15"/>
  <c r="I125" i="15"/>
  <c r="P13" i="15"/>
  <c r="O13" i="15"/>
  <c r="R47" i="15"/>
  <c r="T48" i="15"/>
  <c r="Q55" i="15"/>
  <c r="AG57" i="15"/>
  <c r="I57" i="15"/>
  <c r="S57" i="15"/>
  <c r="R57" i="15"/>
  <c r="Q57" i="15"/>
  <c r="S66" i="15"/>
  <c r="Q66" i="15"/>
  <c r="T66" i="15"/>
  <c r="P66" i="15"/>
  <c r="O66" i="15"/>
  <c r="I66" i="15"/>
  <c r="T75" i="15"/>
  <c r="I13" i="15"/>
  <c r="O17" i="15"/>
  <c r="O20" i="15"/>
  <c r="O23" i="15"/>
  <c r="O26" i="15"/>
  <c r="O29" i="15"/>
  <c r="AC29" i="15"/>
  <c r="O32" i="15"/>
  <c r="AC32" i="15"/>
  <c r="O35" i="15"/>
  <c r="AC35" i="15"/>
  <c r="O38" i="15"/>
  <c r="AC38" i="15"/>
  <c r="O41" i="15"/>
  <c r="AC41" i="15"/>
  <c r="T43" i="15"/>
  <c r="R44" i="15"/>
  <c r="AC44" i="15" s="1"/>
  <c r="S46" i="15"/>
  <c r="T47" i="15"/>
  <c r="I52" i="15"/>
  <c r="P60" i="15"/>
  <c r="R61" i="15"/>
  <c r="P62" i="15"/>
  <c r="AC73" i="15"/>
  <c r="AG79" i="15"/>
  <c r="U106" i="15"/>
  <c r="T106" i="15"/>
  <c r="S106" i="15"/>
  <c r="R106" i="15"/>
  <c r="Q106" i="15"/>
  <c r="P106" i="15"/>
  <c r="O106" i="15"/>
  <c r="I106" i="15"/>
  <c r="P26" i="15"/>
  <c r="P29" i="15"/>
  <c r="P32" i="15"/>
  <c r="P35" i="15"/>
  <c r="P38" i="15"/>
  <c r="P41" i="15"/>
  <c r="U43" i="15"/>
  <c r="S44" i="15"/>
  <c r="U47" i="15"/>
  <c r="Q59" i="15"/>
  <c r="O59" i="15"/>
  <c r="I59" i="15"/>
  <c r="U59" i="15"/>
  <c r="R62" i="15"/>
  <c r="AD65" i="15"/>
  <c r="AG67" i="15"/>
  <c r="AD77" i="15"/>
  <c r="O79" i="15"/>
  <c r="T79" i="15"/>
  <c r="R79" i="15"/>
  <c r="S79" i="15"/>
  <c r="Q79" i="15"/>
  <c r="P79" i="15"/>
  <c r="I79" i="15"/>
  <c r="R103" i="15"/>
  <c r="Q103" i="15"/>
  <c r="P103" i="15"/>
  <c r="O103" i="15"/>
  <c r="I103" i="15"/>
  <c r="U103" i="15"/>
  <c r="S103" i="15"/>
  <c r="T103" i="15"/>
  <c r="I48" i="15"/>
  <c r="S48" i="15"/>
  <c r="U55" i="15"/>
  <c r="S55" i="15"/>
  <c r="O55" i="15"/>
  <c r="AG60" i="15"/>
  <c r="AF60" i="15"/>
  <c r="I60" i="15"/>
  <c r="U60" i="15"/>
  <c r="S60" i="15"/>
  <c r="X60" i="15" s="1"/>
  <c r="R60" i="15"/>
  <c r="Q60" i="15"/>
  <c r="P63" i="15"/>
  <c r="O67" i="15"/>
  <c r="U67" i="15"/>
  <c r="S67" i="15"/>
  <c r="R67" i="15"/>
  <c r="Q67" i="15"/>
  <c r="P67" i="15"/>
  <c r="I67" i="15"/>
  <c r="AB115" i="15"/>
  <c r="R14" i="15"/>
  <c r="U44" i="15"/>
  <c r="O46" i="15"/>
  <c r="P49" i="15"/>
  <c r="I51" i="15"/>
  <c r="S51" i="15"/>
  <c r="X51" i="15" s="1"/>
  <c r="U61" i="15"/>
  <c r="S61" i="15"/>
  <c r="Q61" i="15"/>
  <c r="O61" i="15"/>
  <c r="AD64" i="15"/>
  <c r="AB73" i="15"/>
  <c r="S63" i="15"/>
  <c r="Q63" i="15"/>
  <c r="O63" i="15"/>
  <c r="I63" i="15"/>
  <c r="AC68" i="15"/>
  <c r="AC76" i="15"/>
  <c r="U81" i="15"/>
  <c r="I83" i="15"/>
  <c r="U83" i="15"/>
  <c r="T83" i="15"/>
  <c r="S83" i="15"/>
  <c r="P83" i="15"/>
  <c r="X83" i="15"/>
  <c r="O83" i="15"/>
  <c r="Q47" i="15"/>
  <c r="I47" i="15"/>
  <c r="Q62" i="15"/>
  <c r="O62" i="15"/>
  <c r="I62" i="15"/>
  <c r="O70" i="15"/>
  <c r="T70" i="15"/>
  <c r="S70" i="15"/>
  <c r="R70" i="15"/>
  <c r="Q70" i="15"/>
  <c r="P70" i="15"/>
  <c r="AD76" i="15"/>
  <c r="I68" i="15"/>
  <c r="U68" i="15"/>
  <c r="S73" i="15"/>
  <c r="AC82" i="15"/>
  <c r="O64" i="15"/>
  <c r="T73" i="15"/>
  <c r="O76" i="15"/>
  <c r="I81" i="15"/>
  <c r="AD82" i="15"/>
  <c r="AD120" i="15"/>
  <c r="O68" i="15"/>
  <c r="U73" i="15"/>
  <c r="I84" i="15"/>
  <c r="S87" i="15"/>
  <c r="R87" i="15"/>
  <c r="Q87" i="15"/>
  <c r="P87" i="15"/>
  <c r="O87" i="15"/>
  <c r="T87" i="15"/>
  <c r="S90" i="15"/>
  <c r="R90" i="15"/>
  <c r="Q90" i="15"/>
  <c r="P90" i="15"/>
  <c r="O90" i="15"/>
  <c r="T90" i="15"/>
  <c r="S93" i="15"/>
  <c r="R93" i="15"/>
  <c r="Q93" i="15"/>
  <c r="P93" i="15"/>
  <c r="O93" i="15"/>
  <c r="T93" i="15"/>
  <c r="S96" i="15"/>
  <c r="R96" i="15"/>
  <c r="Q96" i="15"/>
  <c r="P96" i="15"/>
  <c r="O96" i="15"/>
  <c r="T96" i="15"/>
  <c r="S99" i="15"/>
  <c r="R99" i="15"/>
  <c r="Q99" i="15"/>
  <c r="P99" i="15"/>
  <c r="O99" i="15"/>
  <c r="T99" i="15"/>
  <c r="S102" i="15"/>
  <c r="R102" i="15"/>
  <c r="Q102" i="15"/>
  <c r="P102" i="15"/>
  <c r="O102" i="15"/>
  <c r="T102" i="15"/>
  <c r="I65" i="15"/>
  <c r="U65" i="15"/>
  <c r="I77" i="15"/>
  <c r="U77" i="15"/>
  <c r="AC88" i="15"/>
  <c r="AC94" i="15"/>
  <c r="AC97" i="15"/>
  <c r="AG103" i="15"/>
  <c r="U107" i="15"/>
  <c r="AG120" i="15"/>
  <c r="AD132" i="15"/>
  <c r="AD136" i="15"/>
  <c r="O82" i="15"/>
  <c r="AD88" i="15"/>
  <c r="AD91" i="15"/>
  <c r="AD94" i="15"/>
  <c r="AD97" i="15"/>
  <c r="AD100" i="15"/>
  <c r="AB127" i="15"/>
  <c r="AC135" i="15"/>
  <c r="O65" i="15"/>
  <c r="X65" i="15" s="1"/>
  <c r="O77" i="15"/>
  <c r="I86" i="15"/>
  <c r="T86" i="15"/>
  <c r="S86" i="15"/>
  <c r="Q86" i="15"/>
  <c r="P86" i="15"/>
  <c r="AB86" i="15" s="1"/>
  <c r="T104" i="15"/>
  <c r="R104" i="15"/>
  <c r="Q104" i="15"/>
  <c r="P104" i="15"/>
  <c r="O104" i="15"/>
  <c r="I104" i="15"/>
  <c r="S104" i="15"/>
  <c r="AC112" i="15"/>
  <c r="AG132" i="15"/>
  <c r="P64" i="15"/>
  <c r="P65" i="15"/>
  <c r="S68" i="15"/>
  <c r="I73" i="15"/>
  <c r="I74" i="15"/>
  <c r="P77" i="15"/>
  <c r="AG82" i="15"/>
  <c r="AB97" i="15"/>
  <c r="AB100" i="15"/>
  <c r="AG105" i="15"/>
  <c r="AG114" i="15"/>
  <c r="AG78" i="15"/>
  <c r="S81" i="15"/>
  <c r="R81" i="15"/>
  <c r="Q81" i="15"/>
  <c r="P81" i="15"/>
  <c r="O81" i="15"/>
  <c r="X81" i="15" s="1"/>
  <c r="T81" i="15"/>
  <c r="S84" i="15"/>
  <c r="R84" i="15"/>
  <c r="Q84" i="15"/>
  <c r="P84" i="15"/>
  <c r="O84" i="15"/>
  <c r="X84" i="15" s="1"/>
  <c r="T84" i="15"/>
  <c r="I89" i="15"/>
  <c r="U89" i="15"/>
  <c r="T89" i="15"/>
  <c r="S89" i="15"/>
  <c r="R89" i="15"/>
  <c r="Q89" i="15"/>
  <c r="P89" i="15"/>
  <c r="I92" i="15"/>
  <c r="U92" i="15"/>
  <c r="T92" i="15"/>
  <c r="S92" i="15"/>
  <c r="R92" i="15"/>
  <c r="Q92" i="15"/>
  <c r="P92" i="15"/>
  <c r="I95" i="15"/>
  <c r="U95" i="15"/>
  <c r="T95" i="15"/>
  <c r="S95" i="15"/>
  <c r="R95" i="15"/>
  <c r="Q95" i="15"/>
  <c r="P95" i="15"/>
  <c r="I98" i="15"/>
  <c r="T98" i="15"/>
  <c r="S98" i="15"/>
  <c r="R98" i="15"/>
  <c r="Q98" i="15"/>
  <c r="P98" i="15"/>
  <c r="I101" i="15"/>
  <c r="U101" i="15"/>
  <c r="T101" i="15"/>
  <c r="S101" i="15"/>
  <c r="R101" i="15"/>
  <c r="Q101" i="15"/>
  <c r="P101" i="15"/>
  <c r="U105" i="15"/>
  <c r="AB124" i="15"/>
  <c r="AF124" i="15"/>
  <c r="R64" i="15"/>
  <c r="AC64" i="15" s="1"/>
  <c r="R65" i="15"/>
  <c r="O74" i="15"/>
  <c r="R76" i="15"/>
  <c r="R77" i="15"/>
  <c r="S78" i="15"/>
  <c r="R78" i="15"/>
  <c r="Q78" i="15"/>
  <c r="O89" i="15"/>
  <c r="O92" i="15"/>
  <c r="O95" i="15"/>
  <c r="O98" i="15"/>
  <c r="O101" i="15"/>
  <c r="AB135" i="15"/>
  <c r="P85" i="15"/>
  <c r="P88" i="15"/>
  <c r="P91" i="15"/>
  <c r="AB91" i="15" s="1"/>
  <c r="P94" i="15"/>
  <c r="AB94" i="15" s="1"/>
  <c r="P97" i="15"/>
  <c r="P100" i="15"/>
  <c r="I109" i="15"/>
  <c r="S109" i="15"/>
  <c r="P110" i="15"/>
  <c r="R111" i="15"/>
  <c r="P111" i="15"/>
  <c r="O111" i="15"/>
  <c r="I111" i="15"/>
  <c r="P112" i="15"/>
  <c r="I130" i="15"/>
  <c r="T130" i="15"/>
  <c r="S130" i="15"/>
  <c r="Q130" i="15"/>
  <c r="R82" i="15"/>
  <c r="R85" i="15"/>
  <c r="R88" i="15"/>
  <c r="R91" i="15"/>
  <c r="AC91" i="15" s="1"/>
  <c r="R94" i="15"/>
  <c r="R97" i="15"/>
  <c r="R100" i="15"/>
  <c r="R105" i="15"/>
  <c r="P105" i="15"/>
  <c r="S108" i="15"/>
  <c r="R112" i="15"/>
  <c r="I127" i="15"/>
  <c r="U127" i="15"/>
  <c r="T127" i="15"/>
  <c r="S127" i="15"/>
  <c r="Q127" i="15"/>
  <c r="AB140" i="15"/>
  <c r="T82" i="15"/>
  <c r="T85" i="15"/>
  <c r="T88" i="15"/>
  <c r="T91" i="15"/>
  <c r="T94" i="15"/>
  <c r="T97" i="15"/>
  <c r="T100" i="15"/>
  <c r="I105" i="15"/>
  <c r="R114" i="15"/>
  <c r="AC114" i="15" s="1"/>
  <c r="T122" i="15"/>
  <c r="S122" i="15"/>
  <c r="R122" i="15"/>
  <c r="Q122" i="15"/>
  <c r="P122" i="15"/>
  <c r="O122" i="15"/>
  <c r="R137" i="15"/>
  <c r="Q137" i="15"/>
  <c r="I137" i="15"/>
  <c r="S137" i="15"/>
  <c r="P137" i="15"/>
  <c r="O137" i="15"/>
  <c r="T110" i="15"/>
  <c r="S110" i="15"/>
  <c r="O110" i="15"/>
  <c r="C119" i="15"/>
  <c r="C119" i="10" s="1"/>
  <c r="C124" i="15"/>
  <c r="C124" i="10" s="1"/>
  <c r="X124" i="15"/>
  <c r="B124" i="15" s="1"/>
  <c r="I124" i="15"/>
  <c r="U124" i="15"/>
  <c r="T124" i="15"/>
  <c r="S124" i="15"/>
  <c r="Q124" i="15"/>
  <c r="AC107" i="15"/>
  <c r="R108" i="15"/>
  <c r="P108" i="15"/>
  <c r="O108" i="15"/>
  <c r="I108" i="15"/>
  <c r="I112" i="15"/>
  <c r="S112" i="15"/>
  <c r="R124" i="15"/>
  <c r="AF129" i="15"/>
  <c r="T137" i="15"/>
  <c r="AC111" i="15"/>
  <c r="I115" i="15"/>
  <c r="S115" i="15"/>
  <c r="Q115" i="15"/>
  <c r="U119" i="15"/>
  <c r="T119" i="15"/>
  <c r="S119" i="15"/>
  <c r="R119" i="15"/>
  <c r="Q119" i="15"/>
  <c r="O119" i="15"/>
  <c r="X119" i="15" s="1"/>
  <c r="AB134" i="15"/>
  <c r="O105" i="15"/>
  <c r="R109" i="15"/>
  <c r="I110" i="15"/>
  <c r="S111" i="15"/>
  <c r="I121" i="15"/>
  <c r="U121" i="15"/>
  <c r="T121" i="15"/>
  <c r="S121" i="15"/>
  <c r="Q121" i="15"/>
  <c r="AG129" i="15"/>
  <c r="T131" i="15"/>
  <c r="S131" i="15"/>
  <c r="R131" i="15"/>
  <c r="Q131" i="15"/>
  <c r="P131" i="15"/>
  <c r="O131" i="15"/>
  <c r="AB133" i="15"/>
  <c r="Q105" i="15"/>
  <c r="T109" i="15"/>
  <c r="T111" i="15"/>
  <c r="T116" i="15"/>
  <c r="S116" i="15"/>
  <c r="O116" i="15"/>
  <c r="I118" i="15"/>
  <c r="S118" i="15"/>
  <c r="Q118" i="15"/>
  <c r="R121" i="15"/>
  <c r="AG102" i="15"/>
  <c r="S105" i="15"/>
  <c r="AG108" i="15"/>
  <c r="U111" i="15"/>
  <c r="R117" i="15"/>
  <c r="U128" i="15"/>
  <c r="T128" i="15"/>
  <c r="S128" i="15"/>
  <c r="R128" i="15"/>
  <c r="Q128" i="15"/>
  <c r="P128" i="15"/>
  <c r="O128" i="15"/>
  <c r="O130" i="15"/>
  <c r="T105" i="15"/>
  <c r="T107" i="15"/>
  <c r="O107" i="15"/>
  <c r="AF111" i="15"/>
  <c r="O112" i="15"/>
  <c r="T113" i="15"/>
  <c r="S113" i="15"/>
  <c r="O113" i="15"/>
  <c r="AG126" i="15"/>
  <c r="P130" i="15"/>
  <c r="AC136" i="15"/>
  <c r="A4" i="13"/>
  <c r="A5" i="10"/>
  <c r="U129" i="15"/>
  <c r="U132" i="15"/>
  <c r="AC133" i="15"/>
  <c r="AG137" i="15"/>
  <c r="U139" i="15"/>
  <c r="AC138" i="15"/>
  <c r="O136" i="15"/>
  <c r="W35" i="14"/>
  <c r="I35" i="14"/>
  <c r="T35" i="14" s="1"/>
  <c r="S35" i="14"/>
  <c r="V35" i="14" s="1"/>
  <c r="I136" i="15"/>
  <c r="AG140" i="15"/>
  <c r="R140" i="15"/>
  <c r="Q140" i="15"/>
  <c r="I140" i="15"/>
  <c r="S140" i="15"/>
  <c r="U141" i="15"/>
  <c r="T141" i="15"/>
  <c r="S141" i="15"/>
  <c r="Q141" i="15"/>
  <c r="O141" i="15"/>
  <c r="O117" i="15"/>
  <c r="AC117" i="15"/>
  <c r="O120" i="15"/>
  <c r="AC120" i="15"/>
  <c r="O123" i="15"/>
  <c r="AC123" i="15"/>
  <c r="O126" i="15"/>
  <c r="AC126" i="15"/>
  <c r="O129" i="15"/>
  <c r="AC129" i="15"/>
  <c r="O132" i="15"/>
  <c r="U138" i="15"/>
  <c r="S138" i="15"/>
  <c r="O138" i="15"/>
  <c r="S16" i="14"/>
  <c r="V16" i="14" s="1"/>
  <c r="I16" i="14"/>
  <c r="T16" i="14" s="1"/>
  <c r="W16" i="14"/>
  <c r="P114" i="15"/>
  <c r="P117" i="15"/>
  <c r="P120" i="15"/>
  <c r="P123" i="15"/>
  <c r="P126" i="15"/>
  <c r="P129" i="15"/>
  <c r="P132" i="15"/>
  <c r="I135" i="15"/>
  <c r="AC139" i="15"/>
  <c r="Q132" i="15"/>
  <c r="Q134" i="15"/>
  <c r="I134" i="15"/>
  <c r="P136" i="15"/>
  <c r="W63" i="14"/>
  <c r="I63" i="14"/>
  <c r="T63" i="14" s="1"/>
  <c r="S63" i="14"/>
  <c r="V63" i="14" s="1"/>
  <c r="V4" i="14"/>
  <c r="O139" i="15"/>
  <c r="W55" i="14"/>
  <c r="I55" i="14"/>
  <c r="T55" i="14" s="1"/>
  <c r="S55" i="14"/>
  <c r="V55" i="14" s="1"/>
  <c r="W19" i="14"/>
  <c r="I19" i="14"/>
  <c r="T19" i="14" s="1"/>
  <c r="S19" i="14"/>
  <c r="V19" i="14" s="1"/>
  <c r="R146" i="10"/>
  <c r="R145" i="10"/>
  <c r="V5" i="14"/>
  <c r="V9" i="14"/>
  <c r="V21" i="14"/>
  <c r="W43" i="14"/>
  <c r="I43" i="14"/>
  <c r="T43" i="14" s="1"/>
  <c r="S43" i="14"/>
  <c r="V43" i="14" s="1"/>
  <c r="V57" i="14"/>
  <c r="V92" i="14"/>
  <c r="W95" i="14"/>
  <c r="I95" i="14"/>
  <c r="T95" i="14" s="1"/>
  <c r="S95" i="14"/>
  <c r="V95" i="14" s="1"/>
  <c r="W27" i="14"/>
  <c r="I27" i="14"/>
  <c r="T27" i="14" s="1"/>
  <c r="S27" i="14"/>
  <c r="V27" i="14" s="1"/>
  <c r="V49" i="14"/>
  <c r="V50" i="14"/>
  <c r="W83" i="14"/>
  <c r="I83" i="14"/>
  <c r="T83" i="14" s="1"/>
  <c r="S83" i="14"/>
  <c r="V83" i="14" s="1"/>
  <c r="V90" i="14"/>
  <c r="V96" i="14"/>
  <c r="W99" i="14"/>
  <c r="I99" i="14"/>
  <c r="T99" i="14" s="1"/>
  <c r="S99" i="14"/>
  <c r="V99" i="14" s="1"/>
  <c r="W104" i="14"/>
  <c r="I104" i="14"/>
  <c r="T104" i="14" s="1"/>
  <c r="S104" i="14"/>
  <c r="V104" i="14" s="1"/>
  <c r="S4" i="14"/>
  <c r="V41" i="14"/>
  <c r="V42" i="14"/>
  <c r="V64" i="14"/>
  <c r="W75" i="14"/>
  <c r="I75" i="14"/>
  <c r="T75" i="14" s="1"/>
  <c r="S75" i="14"/>
  <c r="V75" i="14" s="1"/>
  <c r="V84" i="14"/>
  <c r="V94" i="14"/>
  <c r="V100" i="14"/>
  <c r="W125" i="14"/>
  <c r="I125" i="14"/>
  <c r="T125" i="14" s="1"/>
  <c r="S125" i="14"/>
  <c r="V125" i="14" s="1"/>
  <c r="W15" i="14"/>
  <c r="I15" i="14"/>
  <c r="T15" i="14" s="1"/>
  <c r="S15" i="14"/>
  <c r="V15" i="14" s="1"/>
  <c r="V17" i="14"/>
  <c r="V18" i="14"/>
  <c r="V33" i="14"/>
  <c r="V34" i="14"/>
  <c r="W47" i="14"/>
  <c r="I47" i="14"/>
  <c r="T47" i="14" s="1"/>
  <c r="S47" i="14"/>
  <c r="V47" i="14" s="1"/>
  <c r="V61" i="14"/>
  <c r="V62" i="14"/>
  <c r="W67" i="14"/>
  <c r="I67" i="14"/>
  <c r="T67" i="14" s="1"/>
  <c r="S67" i="14"/>
  <c r="V67" i="14" s="1"/>
  <c r="W87" i="14"/>
  <c r="I87" i="14"/>
  <c r="T87" i="14" s="1"/>
  <c r="S87" i="14"/>
  <c r="V87" i="14" s="1"/>
  <c r="W31" i="14"/>
  <c r="I31" i="14"/>
  <c r="T31" i="14" s="1"/>
  <c r="S31" i="14"/>
  <c r="V31" i="14" s="1"/>
  <c r="W39" i="14"/>
  <c r="I39" i="14"/>
  <c r="T39" i="14" s="1"/>
  <c r="S39" i="14"/>
  <c r="V39" i="14" s="1"/>
  <c r="V53" i="14"/>
  <c r="V54" i="14"/>
  <c r="W23" i="14"/>
  <c r="I23" i="14"/>
  <c r="T23" i="14" s="1"/>
  <c r="S23" i="14"/>
  <c r="V23" i="14" s="1"/>
  <c r="W59" i="14"/>
  <c r="I59" i="14"/>
  <c r="T59" i="14" s="1"/>
  <c r="S59" i="14"/>
  <c r="V59" i="14" s="1"/>
  <c r="V74" i="14"/>
  <c r="V120" i="14"/>
  <c r="W6" i="14"/>
  <c r="W11" i="14"/>
  <c r="I11" i="14"/>
  <c r="T11" i="14" s="1"/>
  <c r="S11" i="14"/>
  <c r="V11" i="14" s="1"/>
  <c r="V13" i="14"/>
  <c r="V14" i="14"/>
  <c r="V45" i="14"/>
  <c r="V46" i="14"/>
  <c r="W79" i="14"/>
  <c r="I79" i="14"/>
  <c r="T79" i="14" s="1"/>
  <c r="S79" i="14"/>
  <c r="V79" i="14" s="1"/>
  <c r="W7" i="14"/>
  <c r="I7" i="14"/>
  <c r="T7" i="14" s="1"/>
  <c r="V40" i="14"/>
  <c r="W51" i="14"/>
  <c r="I51" i="14"/>
  <c r="T51" i="14" s="1"/>
  <c r="S51" i="14"/>
  <c r="V51" i="14" s="1"/>
  <c r="V65" i="14"/>
  <c r="V66" i="14"/>
  <c r="V86" i="14"/>
  <c r="W91" i="14"/>
  <c r="I91" i="14"/>
  <c r="T91" i="14" s="1"/>
  <c r="S91" i="14"/>
  <c r="V91" i="14" s="1"/>
  <c r="V101" i="14"/>
  <c r="W105" i="14"/>
  <c r="S105" i="14"/>
  <c r="V105" i="14" s="1"/>
  <c r="I105" i="14"/>
  <c r="T105" i="14" s="1"/>
  <c r="V29" i="14"/>
  <c r="V32" i="14"/>
  <c r="V37" i="14"/>
  <c r="V38" i="14"/>
  <c r="V60" i="14"/>
  <c r="W71" i="14"/>
  <c r="I71" i="14"/>
  <c r="T71" i="14" s="1"/>
  <c r="S71" i="14"/>
  <c r="V71" i="14" s="1"/>
  <c r="V80" i="14"/>
  <c r="V85" i="14"/>
  <c r="W106" i="14"/>
  <c r="I106" i="14"/>
  <c r="T106" i="14" s="1"/>
  <c r="W113" i="14"/>
  <c r="I113" i="14"/>
  <c r="T113" i="14" s="1"/>
  <c r="W137" i="14"/>
  <c r="I137" i="14"/>
  <c r="T137" i="14" s="1"/>
  <c r="S137" i="14"/>
  <c r="V137" i="14" s="1"/>
  <c r="V139" i="14"/>
  <c r="W3" i="14"/>
  <c r="V106" i="14"/>
  <c r="W112" i="14"/>
  <c r="I112" i="14"/>
  <c r="T112" i="14" s="1"/>
  <c r="S112" i="14"/>
  <c r="V112" i="14" s="1"/>
  <c r="V114" i="14"/>
  <c r="V103" i="14"/>
  <c r="V119" i="14"/>
  <c r="V131" i="14"/>
  <c r="I28" i="14"/>
  <c r="T28" i="14" s="1"/>
  <c r="I40" i="14"/>
  <c r="T40" i="14" s="1"/>
  <c r="I44" i="14"/>
  <c r="T44" i="14" s="1"/>
  <c r="I48" i="14"/>
  <c r="T48" i="14" s="1"/>
  <c r="I52" i="14"/>
  <c r="T52" i="14" s="1"/>
  <c r="I56" i="14"/>
  <c r="T56" i="14" s="1"/>
  <c r="I60" i="14"/>
  <c r="T60" i="14" s="1"/>
  <c r="I64" i="14"/>
  <c r="T64" i="14" s="1"/>
  <c r="I68" i="14"/>
  <c r="T68" i="14" s="1"/>
  <c r="I72" i="14"/>
  <c r="T72" i="14" s="1"/>
  <c r="I76" i="14"/>
  <c r="T76" i="14" s="1"/>
  <c r="I80" i="14"/>
  <c r="T80" i="14" s="1"/>
  <c r="I84" i="14"/>
  <c r="T84" i="14" s="1"/>
  <c r="I88" i="14"/>
  <c r="T88" i="14" s="1"/>
  <c r="I92" i="14"/>
  <c r="T92" i="14" s="1"/>
  <c r="I96" i="14"/>
  <c r="T96" i="14" s="1"/>
  <c r="I100" i="14"/>
  <c r="T100" i="14" s="1"/>
  <c r="V111" i="14"/>
  <c r="W117" i="14"/>
  <c r="I117" i="14"/>
  <c r="T117" i="14" s="1"/>
  <c r="S117" i="14"/>
  <c r="V117" i="14" s="1"/>
  <c r="W129" i="14"/>
  <c r="I129" i="14"/>
  <c r="T129" i="14" s="1"/>
  <c r="S129" i="14"/>
  <c r="V129" i="14" s="1"/>
  <c r="W109" i="14"/>
  <c r="I109" i="14"/>
  <c r="T109" i="14" s="1"/>
  <c r="V118" i="14"/>
  <c r="V130" i="14"/>
  <c r="S102" i="14"/>
  <c r="V102" i="14" s="1"/>
  <c r="S106" i="14"/>
  <c r="V123" i="14"/>
  <c r="V135" i="14"/>
  <c r="I93" i="14"/>
  <c r="T93" i="14" s="1"/>
  <c r="I97" i="14"/>
  <c r="T97" i="14" s="1"/>
  <c r="I101" i="14"/>
  <c r="T101" i="14" s="1"/>
  <c r="W108" i="14"/>
  <c r="I108" i="14"/>
  <c r="T108" i="14" s="1"/>
  <c r="S108" i="14"/>
  <c r="V108" i="14" s="1"/>
  <c r="V110" i="14"/>
  <c r="S113" i="14"/>
  <c r="V113" i="14" s="1"/>
  <c r="V116" i="14"/>
  <c r="W121" i="14"/>
  <c r="I121" i="14"/>
  <c r="T121" i="14" s="1"/>
  <c r="S121" i="14"/>
  <c r="V121" i="14" s="1"/>
  <c r="W133" i="14"/>
  <c r="I133" i="14"/>
  <c r="T133" i="14" s="1"/>
  <c r="S133" i="14"/>
  <c r="V133" i="14" s="1"/>
  <c r="V134" i="14"/>
  <c r="V141" i="14"/>
  <c r="I110" i="14"/>
  <c r="T110" i="14" s="1"/>
  <c r="I114" i="14"/>
  <c r="T114" i="14" s="1"/>
  <c r="I118" i="14"/>
  <c r="T118" i="14" s="1"/>
  <c r="I122" i="14"/>
  <c r="T122" i="14" s="1"/>
  <c r="I126" i="14"/>
  <c r="T126" i="14" s="1"/>
  <c r="I130" i="14"/>
  <c r="T130" i="14" s="1"/>
  <c r="I134" i="14"/>
  <c r="T134" i="14" s="1"/>
  <c r="S116" i="14"/>
  <c r="S120" i="14"/>
  <c r="S124" i="14"/>
  <c r="V124" i="14" s="1"/>
  <c r="S128" i="14"/>
  <c r="V128" i="14" s="1"/>
  <c r="S132" i="14"/>
  <c r="V132" i="14" s="1"/>
  <c r="S136" i="14"/>
  <c r="V136" i="14" s="1"/>
  <c r="S141" i="14"/>
  <c r="I116" i="14"/>
  <c r="T116" i="14" s="1"/>
  <c r="I120" i="14"/>
  <c r="T120" i="14" s="1"/>
  <c r="I124" i="14"/>
  <c r="T124" i="14" s="1"/>
  <c r="I128" i="14"/>
  <c r="T128" i="14" s="1"/>
  <c r="I132" i="14"/>
  <c r="T132" i="14" s="1"/>
  <c r="I136" i="14"/>
  <c r="T136" i="14" s="1"/>
  <c r="I141" i="14"/>
  <c r="T141" i="14" s="1"/>
  <c r="B9" i="10" l="1"/>
  <c r="AD116" i="15"/>
  <c r="E77" i="15"/>
  <c r="E77" i="10" s="1"/>
  <c r="AC77" i="15"/>
  <c r="AC95" i="15"/>
  <c r="AE107" i="15"/>
  <c r="AD87" i="15"/>
  <c r="AB64" i="15"/>
  <c r="X64" i="15"/>
  <c r="C64" i="15" s="1"/>
  <c r="C64" i="10" s="1"/>
  <c r="AB103" i="15"/>
  <c r="AF103" i="15"/>
  <c r="X103" i="15"/>
  <c r="B103" i="15" s="1"/>
  <c r="AB20" i="15"/>
  <c r="AD57" i="15"/>
  <c r="F57" i="15"/>
  <c r="X125" i="15"/>
  <c r="H125" i="15" s="1"/>
  <c r="AC39" i="15"/>
  <c r="AB58" i="15"/>
  <c r="W7" i="10"/>
  <c r="F7" i="10"/>
  <c r="O7" i="10" s="1"/>
  <c r="B129" i="15"/>
  <c r="AB129" i="15"/>
  <c r="X129" i="15"/>
  <c r="AC116" i="15"/>
  <c r="AC108" i="15"/>
  <c r="AB111" i="15"/>
  <c r="X111" i="15"/>
  <c r="D111" i="15" s="1"/>
  <c r="AE80" i="15"/>
  <c r="X80" i="15"/>
  <c r="H80" i="15" s="1"/>
  <c r="E33" i="15"/>
  <c r="E33" i="10" s="1"/>
  <c r="X33" i="15"/>
  <c r="AC33" i="15"/>
  <c r="AF33" i="15"/>
  <c r="AC122" i="15"/>
  <c r="C95" i="15"/>
  <c r="C95" i="10" s="1"/>
  <c r="X95" i="15"/>
  <c r="D95" i="15" s="1"/>
  <c r="G106" i="15"/>
  <c r="G106" i="10" s="1"/>
  <c r="AD141" i="15"/>
  <c r="AB85" i="15"/>
  <c r="C120" i="15"/>
  <c r="C120" i="10" s="1"/>
  <c r="AC110" i="15"/>
  <c r="AC89" i="15"/>
  <c r="AD84" i="15"/>
  <c r="F84" i="15"/>
  <c r="AF67" i="15"/>
  <c r="AD49" i="15"/>
  <c r="AF49" i="15"/>
  <c r="AB30" i="15"/>
  <c r="AB31" i="15"/>
  <c r="U117" i="15"/>
  <c r="AT112" i="15"/>
  <c r="AD105" i="15"/>
  <c r="D127" i="15"/>
  <c r="AC127" i="15"/>
  <c r="X127" i="15"/>
  <c r="AF127" i="15"/>
  <c r="AF128" i="15"/>
  <c r="B128" i="15"/>
  <c r="AB128" i="15"/>
  <c r="X128" i="15"/>
  <c r="X101" i="15"/>
  <c r="G101" i="15" s="1"/>
  <c r="G101" i="10" s="1"/>
  <c r="H101" i="15"/>
  <c r="AE101" i="15"/>
  <c r="AD86" i="15"/>
  <c r="AB62" i="15"/>
  <c r="AE61" i="15"/>
  <c r="X67" i="15"/>
  <c r="G67" i="15" s="1"/>
  <c r="G67" i="10" s="1"/>
  <c r="AB55" i="15"/>
  <c r="AF55" i="15"/>
  <c r="X55" i="15"/>
  <c r="H55" i="15" s="1"/>
  <c r="I146" i="15"/>
  <c r="I148" i="15" s="1"/>
  <c r="I145" i="15"/>
  <c r="AB27" i="15"/>
  <c r="AD109" i="15"/>
  <c r="AE67" i="15"/>
  <c r="H67" i="15"/>
  <c r="AE84" i="15"/>
  <c r="H84" i="15"/>
  <c r="AC45" i="15"/>
  <c r="AE72" i="15"/>
  <c r="H72" i="15"/>
  <c r="AF72" i="15"/>
  <c r="X72" i="15"/>
  <c r="B72" i="15" s="1"/>
  <c r="AB15" i="15"/>
  <c r="AF15" i="15"/>
  <c r="X15" i="15"/>
  <c r="E15" i="15" s="1"/>
  <c r="E15" i="10" s="1"/>
  <c r="AD34" i="15"/>
  <c r="AD70" i="15"/>
  <c r="AT88" i="15"/>
  <c r="U93" i="15"/>
  <c r="AC62" i="15"/>
  <c r="AF139" i="15"/>
  <c r="AB139" i="15"/>
  <c r="B139" i="15"/>
  <c r="X139" i="15"/>
  <c r="AF113" i="15"/>
  <c r="X113" i="15"/>
  <c r="AB113" i="15"/>
  <c r="X92" i="15"/>
  <c r="AC98" i="15"/>
  <c r="X77" i="15"/>
  <c r="X93" i="15"/>
  <c r="C93" i="15" s="1"/>
  <c r="C93" i="10" s="1"/>
  <c r="AB63" i="15"/>
  <c r="AB106" i="15"/>
  <c r="B106" i="15"/>
  <c r="AF106" i="15"/>
  <c r="X106" i="15"/>
  <c r="AE52" i="15"/>
  <c r="AF52" i="15"/>
  <c r="AT58" i="15"/>
  <c r="U63" i="15"/>
  <c r="Q135" i="7"/>
  <c r="R135" i="7" s="1"/>
  <c r="AR135" i="15"/>
  <c r="J135" i="7"/>
  <c r="G36" i="15"/>
  <c r="G36" i="10" s="1"/>
  <c r="AC36" i="15"/>
  <c r="AF43" i="15"/>
  <c r="G9" i="15"/>
  <c r="G9" i="10" s="1"/>
  <c r="F9" i="15"/>
  <c r="AD67" i="15"/>
  <c r="F67" i="15"/>
  <c r="AE125" i="15"/>
  <c r="U35" i="15"/>
  <c r="AT30" i="15"/>
  <c r="X4" i="15"/>
  <c r="G4" i="15" s="1"/>
  <c r="G4" i="10" s="1"/>
  <c r="AF120" i="15"/>
  <c r="E121" i="15"/>
  <c r="E121" i="10" s="1"/>
  <c r="X121" i="15"/>
  <c r="AC137" i="15"/>
  <c r="AD130" i="15"/>
  <c r="AF89" i="15"/>
  <c r="AB89" i="15"/>
  <c r="X89" i="15"/>
  <c r="H89" i="15" s="1"/>
  <c r="D65" i="15"/>
  <c r="F65" i="15"/>
  <c r="G65" i="15"/>
  <c r="G65" i="10" s="1"/>
  <c r="AB46" i="15"/>
  <c r="AC59" i="15"/>
  <c r="C106" i="15"/>
  <c r="C106" i="10" s="1"/>
  <c r="AE15" i="15"/>
  <c r="F21" i="15"/>
  <c r="AD21" i="15"/>
  <c r="AF21" i="15"/>
  <c r="X21" i="15"/>
  <c r="B5" i="10"/>
  <c r="AB88" i="15"/>
  <c r="AB23" i="15"/>
  <c r="C128" i="15"/>
  <c r="C128" i="10" s="1"/>
  <c r="H95" i="15"/>
  <c r="AE95" i="15"/>
  <c r="AD8" i="15"/>
  <c r="F8" i="15"/>
  <c r="AB138" i="15"/>
  <c r="AF138" i="15"/>
  <c r="X138" i="15"/>
  <c r="F138" i="15" s="1"/>
  <c r="G128" i="15"/>
  <c r="G128" i="10" s="1"/>
  <c r="AD81" i="15"/>
  <c r="F81" i="15"/>
  <c r="AC93" i="15"/>
  <c r="AB87" i="15"/>
  <c r="AF87" i="15"/>
  <c r="D83" i="15"/>
  <c r="E83" i="15"/>
  <c r="E83" i="10" s="1"/>
  <c r="AE47" i="15"/>
  <c r="AC66" i="15"/>
  <c r="X75" i="15"/>
  <c r="C75" i="15" s="1"/>
  <c r="C75" i="10" s="1"/>
  <c r="AT82" i="15"/>
  <c r="U87" i="15"/>
  <c r="C25" i="15"/>
  <c r="C25" i="10" s="1"/>
  <c r="AT64" i="15"/>
  <c r="U69" i="15"/>
  <c r="AF69" i="15" s="1"/>
  <c r="H92" i="15"/>
  <c r="AE92" i="15"/>
  <c r="AD104" i="15"/>
  <c r="B51" i="15"/>
  <c r="C51" i="15"/>
  <c r="C51" i="10" s="1"/>
  <c r="E51" i="15"/>
  <c r="E51" i="10" s="1"/>
  <c r="G51" i="15"/>
  <c r="G51" i="10" s="1"/>
  <c r="AD138" i="15"/>
  <c r="B117" i="15"/>
  <c r="AB117" i="15"/>
  <c r="X117" i="15"/>
  <c r="AF117" i="15"/>
  <c r="AE132" i="15"/>
  <c r="AC131" i="15"/>
  <c r="AD111" i="15"/>
  <c r="G119" i="15"/>
  <c r="G119" i="10" s="1"/>
  <c r="C105" i="15"/>
  <c r="C105" i="10" s="1"/>
  <c r="AF105" i="15"/>
  <c r="AF75" i="15"/>
  <c r="AD54" i="15"/>
  <c r="AE13" i="15"/>
  <c r="AC50" i="15"/>
  <c r="D36" i="15"/>
  <c r="B36" i="15"/>
  <c r="E36" i="15"/>
  <c r="E36" i="10" s="1"/>
  <c r="Q94" i="7"/>
  <c r="R94" i="7" s="1"/>
  <c r="AR94" i="15"/>
  <c r="J94" i="7"/>
  <c r="Q46" i="7"/>
  <c r="R46" i="7" s="1"/>
  <c r="AR46" i="15"/>
  <c r="J46" i="7"/>
  <c r="AT104" i="15"/>
  <c r="U109" i="15"/>
  <c r="AF109" i="15" s="1"/>
  <c r="X8" i="15"/>
  <c r="AE129" i="15"/>
  <c r="H129" i="15"/>
  <c r="H119" i="15"/>
  <c r="AE119" i="15"/>
  <c r="G92" i="15"/>
  <c r="G92" i="10" s="1"/>
  <c r="B84" i="15"/>
  <c r="AB84" i="15"/>
  <c r="AF84" i="15"/>
  <c r="AD99" i="15"/>
  <c r="G60" i="15"/>
  <c r="G60" i="10" s="1"/>
  <c r="B60" i="15"/>
  <c r="AB79" i="15"/>
  <c r="X79" i="15"/>
  <c r="B79" i="15" s="1"/>
  <c r="AF79" i="15"/>
  <c r="X44" i="15"/>
  <c r="B44" i="15" s="1"/>
  <c r="AF44" i="15"/>
  <c r="AB44" i="15"/>
  <c r="F75" i="15"/>
  <c r="AD75" i="15"/>
  <c r="D51" i="15"/>
  <c r="G21" i="15"/>
  <c r="G21" i="10" s="1"/>
  <c r="AD6" i="15"/>
  <c r="F6" i="15"/>
  <c r="AC58" i="15"/>
  <c r="AC19" i="15"/>
  <c r="Q42" i="7"/>
  <c r="R42" i="7" s="1"/>
  <c r="AR42" i="15"/>
  <c r="AC4" i="15"/>
  <c r="G8" i="15"/>
  <c r="G8" i="10" s="1"/>
  <c r="C129" i="15"/>
  <c r="C129" i="10" s="1"/>
  <c r="AE138" i="15"/>
  <c r="A5" i="13"/>
  <c r="A6" i="10"/>
  <c r="F113" i="15"/>
  <c r="AD113" i="15"/>
  <c r="D128" i="15"/>
  <c r="AC128" i="15"/>
  <c r="AD131" i="15"/>
  <c r="F127" i="15"/>
  <c r="AD127" i="15"/>
  <c r="AC78" i="15"/>
  <c r="E95" i="15"/>
  <c r="E95" i="10" s="1"/>
  <c r="C84" i="15"/>
  <c r="C84" i="10" s="1"/>
  <c r="AB102" i="15"/>
  <c r="E93" i="15"/>
  <c r="E93" i="10" s="1"/>
  <c r="AB61" i="15"/>
  <c r="B61" i="15"/>
  <c r="X61" i="15"/>
  <c r="H61" i="15" s="1"/>
  <c r="AF61" i="15"/>
  <c r="H44" i="15"/>
  <c r="AE44" i="15"/>
  <c r="B67" i="15"/>
  <c r="AB67" i="15"/>
  <c r="AD55" i="15"/>
  <c r="AC103" i="15"/>
  <c r="D103" i="15"/>
  <c r="F44" i="15"/>
  <c r="AD44" i="15"/>
  <c r="D106" i="15"/>
  <c r="AC106" i="15"/>
  <c r="AB41" i="15"/>
  <c r="AB17" i="15"/>
  <c r="AD66" i="15"/>
  <c r="AB13" i="15"/>
  <c r="X13" i="15"/>
  <c r="C13" i="15" s="1"/>
  <c r="C13" i="10" s="1"/>
  <c r="AC43" i="15"/>
  <c r="D43" i="15"/>
  <c r="X43" i="15"/>
  <c r="G43" i="15" s="1"/>
  <c r="G43" i="10" s="1"/>
  <c r="AF13" i="15"/>
  <c r="AD24" i="15"/>
  <c r="C9" i="15"/>
  <c r="C9" i="10" s="1"/>
  <c r="C53" i="15"/>
  <c r="C53" i="10" s="1"/>
  <c r="AB7" i="15"/>
  <c r="B7" i="15"/>
  <c r="D72" i="15"/>
  <c r="AC72" i="15"/>
  <c r="H21" i="15"/>
  <c r="AE21" i="15"/>
  <c r="F25" i="15"/>
  <c r="AD25" i="15"/>
  <c r="Q37" i="7"/>
  <c r="R37" i="7" s="1"/>
  <c r="Q9" i="7"/>
  <c r="R9" i="7" s="1"/>
  <c r="Q136" i="7"/>
  <c r="R136" i="7" s="1"/>
  <c r="AR136" i="15"/>
  <c r="AD58" i="15"/>
  <c r="AD19" i="15"/>
  <c r="AB6" i="15"/>
  <c r="B6" i="15"/>
  <c r="Q86" i="7"/>
  <c r="R86" i="7" s="1"/>
  <c r="AR86" i="15"/>
  <c r="Q38" i="7"/>
  <c r="R38" i="7" s="1"/>
  <c r="AR38" i="15"/>
  <c r="J38" i="7"/>
  <c r="Q72" i="7"/>
  <c r="R72" i="7" s="1"/>
  <c r="B8" i="15"/>
  <c r="AB8" i="15"/>
  <c r="AF8" i="15"/>
  <c r="Q36" i="7"/>
  <c r="R36" i="7" s="1"/>
  <c r="AE57" i="15"/>
  <c r="H57" i="15"/>
  <c r="Q130" i="7"/>
  <c r="R130" i="7" s="1"/>
  <c r="AR130" i="15"/>
  <c r="AE39" i="15"/>
  <c r="U37" i="15"/>
  <c r="Q90" i="7"/>
  <c r="R90" i="7" s="1"/>
  <c r="AR90" i="15"/>
  <c r="AB132" i="15"/>
  <c r="X132" i="15"/>
  <c r="C132" i="15" s="1"/>
  <c r="C132" i="10" s="1"/>
  <c r="AB141" i="15"/>
  <c r="B141" i="15"/>
  <c r="AF141" i="15"/>
  <c r="X141" i="15"/>
  <c r="F141" i="15" s="1"/>
  <c r="X4" i="13"/>
  <c r="P4" i="13"/>
  <c r="G113" i="15"/>
  <c r="G113" i="10" s="1"/>
  <c r="E128" i="15"/>
  <c r="E128" i="10" s="1"/>
  <c r="AC115" i="15"/>
  <c r="D115" i="15"/>
  <c r="E124" i="15"/>
  <c r="E124" i="10" s="1"/>
  <c r="AB110" i="15"/>
  <c r="AB122" i="15"/>
  <c r="G127" i="15"/>
  <c r="G127" i="10" s="1"/>
  <c r="E111" i="15"/>
  <c r="E111" i="10" s="1"/>
  <c r="F95" i="15"/>
  <c r="AD95" i="15"/>
  <c r="D84" i="15"/>
  <c r="AC84" i="15"/>
  <c r="AD68" i="15"/>
  <c r="AD93" i="15"/>
  <c r="F93" i="15"/>
  <c r="AC87" i="15"/>
  <c r="AC70" i="15"/>
  <c r="AC47" i="15"/>
  <c r="AC61" i="15"/>
  <c r="D61" i="15"/>
  <c r="AE55" i="15"/>
  <c r="E103" i="15"/>
  <c r="E103" i="10" s="1"/>
  <c r="H43" i="15"/>
  <c r="AE43" i="15"/>
  <c r="E106" i="15"/>
  <c r="E106" i="10" s="1"/>
  <c r="D57" i="15"/>
  <c r="AC57" i="15"/>
  <c r="X57" i="15"/>
  <c r="E57" i="15" s="1"/>
  <c r="E57" i="10" s="1"/>
  <c r="AB69" i="15"/>
  <c r="AB52" i="15"/>
  <c r="X52" i="15"/>
  <c r="B52" i="15"/>
  <c r="AC31" i="15"/>
  <c r="E7" i="15"/>
  <c r="E7" i="10" s="1"/>
  <c r="Q107" i="7"/>
  <c r="R107" i="7" s="1"/>
  <c r="AE45" i="15"/>
  <c r="H45" i="15"/>
  <c r="AF32" i="15"/>
  <c r="Q122" i="7"/>
  <c r="R122" i="7" s="1"/>
  <c r="AR122" i="15"/>
  <c r="AB24" i="15"/>
  <c r="D6" i="15"/>
  <c r="AC6" i="15"/>
  <c r="F72" i="15"/>
  <c r="AD72" i="15"/>
  <c r="AD56" i="15"/>
  <c r="X39" i="15"/>
  <c r="G25" i="15"/>
  <c r="G25" i="10" s="1"/>
  <c r="Q89" i="7"/>
  <c r="R89" i="7" s="1"/>
  <c r="Q65" i="7"/>
  <c r="R65" i="7" s="1"/>
  <c r="AD33" i="15"/>
  <c r="F33" i="15"/>
  <c r="Q82" i="7"/>
  <c r="R82" i="7" s="1"/>
  <c r="AR82" i="15"/>
  <c r="Q34" i="7"/>
  <c r="R34" i="7" s="1"/>
  <c r="AR34" i="15"/>
  <c r="U126" i="15"/>
  <c r="AT121" i="15"/>
  <c r="AT110" i="15"/>
  <c r="U115" i="15"/>
  <c r="AT99" i="15"/>
  <c r="U104" i="15"/>
  <c r="Q106" i="7"/>
  <c r="R106" i="7" s="1"/>
  <c r="Q84" i="7"/>
  <c r="R84" i="7" s="1"/>
  <c r="Q24" i="7"/>
  <c r="R24" i="7" s="1"/>
  <c r="AT91" i="15"/>
  <c r="U96" i="15"/>
  <c r="AC25" i="15"/>
  <c r="D25" i="15"/>
  <c r="AE36" i="15"/>
  <c r="H36" i="15"/>
  <c r="AC3" i="15"/>
  <c r="J42" i="7"/>
  <c r="AC141" i="15"/>
  <c r="D141" i="15"/>
  <c r="AB112" i="15"/>
  <c r="F128" i="15"/>
  <c r="AD128" i="15"/>
  <c r="AD115" i="15"/>
  <c r="AD110" i="15"/>
  <c r="H127" i="15"/>
  <c r="AE127" i="15"/>
  <c r="AD78" i="15"/>
  <c r="G95" i="15"/>
  <c r="G95" i="10" s="1"/>
  <c r="E84" i="15"/>
  <c r="E84" i="10" s="1"/>
  <c r="C65" i="15"/>
  <c r="C65" i="10" s="1"/>
  <c r="AF104" i="15"/>
  <c r="AB104" i="15"/>
  <c r="AC86" i="15"/>
  <c r="AC102" i="15"/>
  <c r="AB96" i="15"/>
  <c r="U108" i="15"/>
  <c r="AF108" i="15" s="1"/>
  <c r="B83" i="15"/>
  <c r="AB83" i="15"/>
  <c r="AF83" i="15"/>
  <c r="AD61" i="15"/>
  <c r="F61" i="15"/>
  <c r="AD48" i="15"/>
  <c r="F106" i="15"/>
  <c r="AD106" i="15"/>
  <c r="AB38" i="15"/>
  <c r="AD52" i="15"/>
  <c r="F52" i="15"/>
  <c r="AB49" i="15"/>
  <c r="H51" i="15"/>
  <c r="AE51" i="15"/>
  <c r="U24" i="15"/>
  <c r="AF24" i="15" s="1"/>
  <c r="AT74" i="15"/>
  <c r="U79" i="15"/>
  <c r="AC54" i="15"/>
  <c r="AD31" i="15"/>
  <c r="H25" i="15"/>
  <c r="AE25" i="15"/>
  <c r="G5" i="15"/>
  <c r="G5" i="10" s="1"/>
  <c r="AD5" i="15"/>
  <c r="F5" i="15"/>
  <c r="AD53" i="15"/>
  <c r="AD45" i="15"/>
  <c r="AF28" i="15"/>
  <c r="AB28" i="15"/>
  <c r="AB22" i="15"/>
  <c r="E6" i="15"/>
  <c r="E6" i="10" s="1"/>
  <c r="H5" i="15"/>
  <c r="AE5" i="15"/>
  <c r="AF39" i="15"/>
  <c r="Q138" i="7"/>
  <c r="R138" i="7" s="1"/>
  <c r="AD18" i="15"/>
  <c r="Q111" i="7"/>
  <c r="R111" i="7" s="1"/>
  <c r="U85" i="15"/>
  <c r="AF85" i="15" s="1"/>
  <c r="AT80" i="15"/>
  <c r="Q33" i="7"/>
  <c r="R33" i="7" s="1"/>
  <c r="Q5" i="7"/>
  <c r="R5" i="7" s="1"/>
  <c r="AF40" i="15"/>
  <c r="AB40" i="15"/>
  <c r="C36" i="15"/>
  <c r="C36" i="10" s="1"/>
  <c r="AF36" i="15"/>
  <c r="Q131" i="7"/>
  <c r="R131" i="7" s="1"/>
  <c r="AR131" i="15"/>
  <c r="G33" i="15"/>
  <c r="G33" i="10" s="1"/>
  <c r="Q141" i="7"/>
  <c r="R141" i="7" s="1"/>
  <c r="Q78" i="7"/>
  <c r="R78" i="7" s="1"/>
  <c r="AR78" i="15"/>
  <c r="Q30" i="7"/>
  <c r="R30" i="7" s="1"/>
  <c r="AR30" i="15"/>
  <c r="U88" i="15"/>
  <c r="AT83" i="15"/>
  <c r="Q126" i="7"/>
  <c r="R126" i="7" s="1"/>
  <c r="Q6" i="7"/>
  <c r="R6" i="7" s="1"/>
  <c r="Q115" i="7"/>
  <c r="R115" i="7" s="1"/>
  <c r="U32" i="15"/>
  <c r="X32" i="15" s="1"/>
  <c r="AT27" i="15"/>
  <c r="Q104" i="7"/>
  <c r="R104" i="7" s="1"/>
  <c r="Q96" i="7"/>
  <c r="R96" i="7" s="1"/>
  <c r="AF51" i="15"/>
  <c r="H33" i="15"/>
  <c r="AE33" i="15"/>
  <c r="Q74" i="7"/>
  <c r="R74" i="7" s="1"/>
  <c r="AR74" i="15"/>
  <c r="AC134" i="15"/>
  <c r="C117" i="15"/>
  <c r="C117" i="10" s="1"/>
  <c r="G141" i="15"/>
  <c r="G141" i="10" s="1"/>
  <c r="AF107" i="15"/>
  <c r="AB107" i="15"/>
  <c r="X107" i="15"/>
  <c r="H128" i="15"/>
  <c r="AE128" i="15"/>
  <c r="AC118" i="15"/>
  <c r="AC105" i="15"/>
  <c r="X115" i="15"/>
  <c r="AD112" i="15"/>
  <c r="AC124" i="15"/>
  <c r="D124" i="15"/>
  <c r="AE105" i="15"/>
  <c r="G81" i="15"/>
  <c r="G81" i="10" s="1"/>
  <c r="AC104" i="15"/>
  <c r="AB82" i="15"/>
  <c r="AD102" i="15"/>
  <c r="AC96" i="15"/>
  <c r="AB90" i="15"/>
  <c r="AD73" i="15"/>
  <c r="C83" i="15"/>
  <c r="C83" i="10" s="1"/>
  <c r="AC63" i="15"/>
  <c r="D60" i="15"/>
  <c r="AC60" i="15"/>
  <c r="C79" i="15"/>
  <c r="C79" i="10" s="1"/>
  <c r="AE106" i="15"/>
  <c r="H106" i="15"/>
  <c r="E61" i="15"/>
  <c r="E61" i="10" s="1"/>
  <c r="AB35" i="15"/>
  <c r="AF125" i="15"/>
  <c r="B125" i="15"/>
  <c r="AB125" i="15"/>
  <c r="AE49" i="15"/>
  <c r="X24" i="15"/>
  <c r="AT94" i="15"/>
  <c r="U99" i="15"/>
  <c r="U23" i="15"/>
  <c r="AT18" i="15"/>
  <c r="D7" i="15"/>
  <c r="AC7" i="15"/>
  <c r="U31" i="15"/>
  <c r="AF31" i="15" s="1"/>
  <c r="Q137" i="7"/>
  <c r="R137" i="7" s="1"/>
  <c r="AR137" i="15"/>
  <c r="X53" i="15"/>
  <c r="F53" i="15" s="1"/>
  <c r="AD42" i="15"/>
  <c r="AC28" i="15"/>
  <c r="D28" i="15"/>
  <c r="AC10" i="15"/>
  <c r="AC22" i="15"/>
  <c r="Q133" i="7"/>
  <c r="R133" i="7" s="1"/>
  <c r="Q57" i="7"/>
  <c r="R57" i="7" s="1"/>
  <c r="Q29" i="7"/>
  <c r="R29" i="7" s="1"/>
  <c r="B80" i="15"/>
  <c r="AB80" i="15"/>
  <c r="AF80" i="15"/>
  <c r="AD50" i="15"/>
  <c r="AC40" i="15"/>
  <c r="U11" i="15"/>
  <c r="X11" i="15" s="1"/>
  <c r="Q70" i="7"/>
  <c r="R70" i="7" s="1"/>
  <c r="AR70" i="15"/>
  <c r="Q22" i="7"/>
  <c r="R22" i="7" s="1"/>
  <c r="AR22" i="15"/>
  <c r="Q16" i="7"/>
  <c r="R16" i="7" s="1"/>
  <c r="U118" i="15"/>
  <c r="X118" i="15" s="1"/>
  <c r="AT113" i="15"/>
  <c r="J3" i="7"/>
  <c r="AE4" i="15"/>
  <c r="H4" i="15"/>
  <c r="J90" i="7"/>
  <c r="J30" i="7"/>
  <c r="AB9" i="15"/>
  <c r="C8" i="15"/>
  <c r="C8" i="10" s="1"/>
  <c r="AD3" i="15"/>
  <c r="AC71" i="15"/>
  <c r="AT128" i="15"/>
  <c r="U133" i="15"/>
  <c r="Q123" i="7"/>
  <c r="R123" i="7" s="1"/>
  <c r="AR123" i="15"/>
  <c r="Q26" i="7"/>
  <c r="R26" i="7" s="1"/>
  <c r="AR26" i="15"/>
  <c r="J74" i="7"/>
  <c r="H8" i="15"/>
  <c r="AE8" i="15"/>
  <c r="D132" i="15"/>
  <c r="AC132" i="15"/>
  <c r="AB114" i="15"/>
  <c r="AB126" i="15"/>
  <c r="X126" i="15"/>
  <c r="C126" i="15" s="1"/>
  <c r="C126" i="10" s="1"/>
  <c r="H141" i="15"/>
  <c r="AE141" i="15"/>
  <c r="E117" i="15"/>
  <c r="E117" i="10" s="1"/>
  <c r="AD118" i="15"/>
  <c r="AC121" i="15"/>
  <c r="D121" i="15"/>
  <c r="AF121" i="15"/>
  <c r="E109" i="15"/>
  <c r="E109" i="10" s="1"/>
  <c r="AC109" i="15"/>
  <c r="AC113" i="15"/>
  <c r="F124" i="15"/>
  <c r="AD124" i="15"/>
  <c r="AD122" i="15"/>
  <c r="X109" i="15"/>
  <c r="F109" i="15" s="1"/>
  <c r="AD98" i="15"/>
  <c r="AD89" i="15"/>
  <c r="AE77" i="15"/>
  <c r="H77" i="15"/>
  <c r="AF71" i="15"/>
  <c r="F83" i="15"/>
  <c r="AD83" i="15"/>
  <c r="AD63" i="15"/>
  <c r="E60" i="15"/>
  <c r="E60" i="10" s="1"/>
  <c r="AC79" i="15"/>
  <c r="D79" i="15"/>
  <c r="C60" i="15"/>
  <c r="C60" i="10" s="1"/>
  <c r="AF57" i="15"/>
  <c r="C125" i="15"/>
  <c r="C125" i="10" s="1"/>
  <c r="X49" i="15"/>
  <c r="C49" i="15" s="1"/>
  <c r="C49" i="10" s="1"/>
  <c r="AE75" i="15"/>
  <c r="H75" i="15"/>
  <c r="AC48" i="15"/>
  <c r="Q99" i="7"/>
  <c r="R99" i="7" s="1"/>
  <c r="Q75" i="7"/>
  <c r="R75" i="7" s="1"/>
  <c r="Q51" i="7"/>
  <c r="R51" i="7" s="1"/>
  <c r="Q23" i="7"/>
  <c r="R23" i="7" s="1"/>
  <c r="G7" i="15"/>
  <c r="G7" i="10" s="1"/>
  <c r="AB71" i="15"/>
  <c r="AB16" i="15"/>
  <c r="AF16" i="15"/>
  <c r="AF73" i="15"/>
  <c r="U53" i="15"/>
  <c r="AD28" i="15"/>
  <c r="AD22" i="15"/>
  <c r="D5" i="15"/>
  <c r="AC5" i="15"/>
  <c r="Q121" i="7"/>
  <c r="R121" i="7" s="1"/>
  <c r="AD71" i="15"/>
  <c r="AF56" i="15"/>
  <c r="AB56" i="15"/>
  <c r="X56" i="15"/>
  <c r="C56" i="15" s="1"/>
  <c r="C56" i="10" s="1"/>
  <c r="B56" i="15"/>
  <c r="C15" i="15"/>
  <c r="C15" i="10" s="1"/>
  <c r="Q105" i="7"/>
  <c r="R105" i="7" s="1"/>
  <c r="Q81" i="7"/>
  <c r="R81" i="7" s="1"/>
  <c r="Q53" i="7"/>
  <c r="R53" i="7" s="1"/>
  <c r="D80" i="15"/>
  <c r="AC80" i="15"/>
  <c r="AD40" i="15"/>
  <c r="Q66" i="7"/>
  <c r="R66" i="7" s="1"/>
  <c r="AR66" i="15"/>
  <c r="Q18" i="7"/>
  <c r="R18" i="7" s="1"/>
  <c r="AR18" i="15"/>
  <c r="AC24" i="15"/>
  <c r="Q118" i="7"/>
  <c r="R118" i="7" s="1"/>
  <c r="E4" i="15"/>
  <c r="E4" i="10" s="1"/>
  <c r="AT129" i="15"/>
  <c r="U134" i="15"/>
  <c r="J137" i="7"/>
  <c r="C5" i="15"/>
  <c r="C5" i="10" s="1"/>
  <c r="AD140" i="15"/>
  <c r="H139" i="15"/>
  <c r="AE139" i="15"/>
  <c r="G105" i="15"/>
  <c r="G105" i="10" s="1"/>
  <c r="F121" i="15"/>
  <c r="AD121" i="15"/>
  <c r="AF119" i="15"/>
  <c r="AB119" i="15"/>
  <c r="B119" i="15"/>
  <c r="G124" i="15"/>
  <c r="G124" i="10" s="1"/>
  <c r="AB137" i="15"/>
  <c r="AF101" i="15"/>
  <c r="B101" i="15"/>
  <c r="AB101" i="15"/>
  <c r="AB74" i="15"/>
  <c r="C101" i="15"/>
  <c r="C101" i="10" s="1"/>
  <c r="C92" i="15"/>
  <c r="C92" i="10" s="1"/>
  <c r="G89" i="15"/>
  <c r="G89" i="10" s="1"/>
  <c r="B81" i="15"/>
  <c r="AB81" i="15"/>
  <c r="AF132" i="15"/>
  <c r="AD96" i="15"/>
  <c r="AC90" i="15"/>
  <c r="AE73" i="15"/>
  <c r="H73" i="15"/>
  <c r="AE68" i="15"/>
  <c r="H68" i="15"/>
  <c r="G83" i="15"/>
  <c r="G83" i="10" s="1"/>
  <c r="AD60" i="15"/>
  <c r="F60" i="15"/>
  <c r="G103" i="15"/>
  <c r="G103" i="10" s="1"/>
  <c r="F79" i="15"/>
  <c r="AD79" i="15"/>
  <c r="AB32" i="15"/>
  <c r="D125" i="15"/>
  <c r="AC125" i="15"/>
  <c r="AC69" i="15"/>
  <c r="AF47" i="15"/>
  <c r="AC18" i="15"/>
  <c r="AT14" i="15"/>
  <c r="U19" i="15"/>
  <c r="I145" i="7"/>
  <c r="A145" i="7" s="1"/>
  <c r="I146" i="7"/>
  <c r="Q3" i="7"/>
  <c r="R3" i="7" s="1"/>
  <c r="AR3" i="15"/>
  <c r="U3" i="15" s="1"/>
  <c r="AF3" i="15" s="1"/>
  <c r="AD27" i="15"/>
  <c r="E25" i="15"/>
  <c r="E25" i="10" s="1"/>
  <c r="Q127" i="7"/>
  <c r="R127" i="7" s="1"/>
  <c r="AC83" i="15"/>
  <c r="C7" i="15"/>
  <c r="C7" i="10" s="1"/>
  <c r="AB60" i="15"/>
  <c r="AB3" i="15"/>
  <c r="AC56" i="15"/>
  <c r="D56" i="15"/>
  <c r="U114" i="15"/>
  <c r="AT109" i="15"/>
  <c r="Q49" i="7"/>
  <c r="R49" i="7" s="1"/>
  <c r="Q25" i="7"/>
  <c r="R25" i="7" s="1"/>
  <c r="AF9" i="15"/>
  <c r="E80" i="15"/>
  <c r="E80" i="10" s="1"/>
  <c r="G40" i="15"/>
  <c r="G40" i="10" s="1"/>
  <c r="AC12" i="15"/>
  <c r="AF37" i="15"/>
  <c r="AB37" i="15"/>
  <c r="C33" i="15"/>
  <c r="C33" i="10" s="1"/>
  <c r="Q112" i="7"/>
  <c r="R112" i="7" s="1"/>
  <c r="AR112" i="15"/>
  <c r="Q62" i="7"/>
  <c r="R62" i="7" s="1"/>
  <c r="AR62" i="15"/>
  <c r="Q14" i="7"/>
  <c r="R14" i="7" s="1"/>
  <c r="AR14" i="15"/>
  <c r="U16" i="15"/>
  <c r="X16" i="15" s="1"/>
  <c r="Q92" i="7"/>
  <c r="R92" i="7" s="1"/>
  <c r="Q134" i="7"/>
  <c r="R134" i="7" s="1"/>
  <c r="U64" i="15"/>
  <c r="AT59" i="15"/>
  <c r="U12" i="15"/>
  <c r="X12" i="15" s="1"/>
  <c r="AF11" i="15"/>
  <c r="AB11" i="15"/>
  <c r="AE6" i="15"/>
  <c r="H6" i="15"/>
  <c r="AE56" i="15"/>
  <c r="H56" i="15"/>
  <c r="U29" i="15"/>
  <c r="AT24" i="15"/>
  <c r="AB123" i="15"/>
  <c r="X134" i="15"/>
  <c r="AE111" i="15"/>
  <c r="AF81" i="15"/>
  <c r="G121" i="15"/>
  <c r="G121" i="10" s="1"/>
  <c r="B105" i="15"/>
  <c r="AB105" i="15"/>
  <c r="X105" i="15"/>
  <c r="D105" i="15" s="1"/>
  <c r="D119" i="15"/>
  <c r="AC119" i="15"/>
  <c r="H124" i="15"/>
  <c r="K124" i="15" s="1"/>
  <c r="AE124" i="15"/>
  <c r="AB98" i="15"/>
  <c r="AC65" i="15"/>
  <c r="E65" i="15"/>
  <c r="E65" i="10" s="1"/>
  <c r="D101" i="15"/>
  <c r="AC101" i="15"/>
  <c r="D92" i="15"/>
  <c r="AC92" i="15"/>
  <c r="AE89" i="15"/>
  <c r="C81" i="15"/>
  <c r="C81" i="10" s="1"/>
  <c r="AC100" i="15"/>
  <c r="AE65" i="15"/>
  <c r="H65" i="15"/>
  <c r="AB99" i="15"/>
  <c r="G93" i="15"/>
  <c r="G93" i="10" s="1"/>
  <c r="AF68" i="15"/>
  <c r="AB68" i="15"/>
  <c r="X68" i="15"/>
  <c r="F68" i="15" s="1"/>
  <c r="AB70" i="15"/>
  <c r="H83" i="15"/>
  <c r="AE83" i="15"/>
  <c r="AD51" i="15"/>
  <c r="F51" i="15"/>
  <c r="C67" i="15"/>
  <c r="C67" i="10" s="1"/>
  <c r="AE60" i="15"/>
  <c r="H60" i="15"/>
  <c r="AD103" i="15"/>
  <c r="F103" i="15"/>
  <c r="E79" i="15"/>
  <c r="E79" i="10" s="1"/>
  <c r="AE59" i="15"/>
  <c r="H59" i="15"/>
  <c r="AC55" i="15"/>
  <c r="E125" i="15"/>
  <c r="E125" i="10" s="1"/>
  <c r="AD69" i="15"/>
  <c r="AB47" i="15"/>
  <c r="X47" i="15"/>
  <c r="F47" i="15" s="1"/>
  <c r="AE7" i="15"/>
  <c r="H7" i="15"/>
  <c r="Q95" i="7"/>
  <c r="R95" i="7" s="1"/>
  <c r="Q71" i="7"/>
  <c r="R71" i="7" s="1"/>
  <c r="Q43" i="7"/>
  <c r="R43" i="7" s="1"/>
  <c r="Q19" i="7"/>
  <c r="R19" i="7" s="1"/>
  <c r="AD30" i="15"/>
  <c r="AC27" i="15"/>
  <c r="AC16" i="15"/>
  <c r="Q116" i="7"/>
  <c r="R116" i="7" s="1"/>
  <c r="AR116" i="15"/>
  <c r="X73" i="15"/>
  <c r="AB18" i="15"/>
  <c r="B53" i="15"/>
  <c r="AB53" i="15"/>
  <c r="U28" i="15"/>
  <c r="E5" i="15"/>
  <c r="E5" i="10" s="1"/>
  <c r="Q140" i="7"/>
  <c r="R140" i="7" s="1"/>
  <c r="AR140" i="15"/>
  <c r="C72" i="15"/>
  <c r="C72" i="10" s="1"/>
  <c r="AD12" i="15"/>
  <c r="Q114" i="7"/>
  <c r="R114" i="7" s="1"/>
  <c r="Q128" i="7"/>
  <c r="R128" i="7" s="1"/>
  <c r="Q101" i="7"/>
  <c r="R101" i="7" s="1"/>
  <c r="Q77" i="7"/>
  <c r="R77" i="7" s="1"/>
  <c r="Q21" i="7"/>
  <c r="R21" i="7" s="1"/>
  <c r="AB34" i="15"/>
  <c r="C80" i="15"/>
  <c r="C80" i="10" s="1"/>
  <c r="AE40" i="15"/>
  <c r="D9" i="15"/>
  <c r="AC9" i="15"/>
  <c r="Q58" i="7"/>
  <c r="R58" i="7" s="1"/>
  <c r="AR58" i="15"/>
  <c r="Q10" i="7"/>
  <c r="R10" i="7" s="1"/>
  <c r="AR10" i="15"/>
  <c r="J58" i="7"/>
  <c r="Q8" i="7"/>
  <c r="R8" i="7" s="1"/>
  <c r="U20" i="15"/>
  <c r="AF20" i="15" s="1"/>
  <c r="AT15" i="15"/>
  <c r="H113" i="15"/>
  <c r="AE113" i="15"/>
  <c r="Q64" i="7"/>
  <c r="R64" i="7" s="1"/>
  <c r="AB5" i="15"/>
  <c r="J86" i="7"/>
  <c r="AC140" i="15"/>
  <c r="AB131" i="15"/>
  <c r="H121" i="15"/>
  <c r="AE121" i="15"/>
  <c r="E119" i="15"/>
  <c r="E119" i="10" s="1"/>
  <c r="AD137" i="15"/>
  <c r="AF95" i="15"/>
  <c r="B95" i="15"/>
  <c r="AB95" i="15"/>
  <c r="E101" i="15"/>
  <c r="E101" i="10" s="1"/>
  <c r="E92" i="15"/>
  <c r="E92" i="10" s="1"/>
  <c r="D81" i="15"/>
  <c r="AC81" i="15"/>
  <c r="B77" i="15"/>
  <c r="AF77" i="15"/>
  <c r="AB77" i="15"/>
  <c r="AD90" i="15"/>
  <c r="AB76" i="15"/>
  <c r="AC67" i="15"/>
  <c r="D67" i="15"/>
  <c r="AE103" i="15"/>
  <c r="H103" i="15"/>
  <c r="G79" i="15"/>
  <c r="G79" i="10" s="1"/>
  <c r="AD46" i="15"/>
  <c r="AB29" i="15"/>
  <c r="AB66" i="15"/>
  <c r="F125" i="15"/>
  <c r="AD125" i="15"/>
  <c r="AB75" i="15"/>
  <c r="B75" i="15"/>
  <c r="AB14" i="15"/>
  <c r="U91" i="15"/>
  <c r="AT86" i="15"/>
  <c r="U27" i="15"/>
  <c r="X27" i="15" s="1"/>
  <c r="AD16" i="15"/>
  <c r="F15" i="15"/>
  <c r="AD15" i="15"/>
  <c r="Q119" i="7"/>
  <c r="R119" i="7" s="1"/>
  <c r="AC53" i="15"/>
  <c r="D53" i="15"/>
  <c r="X28" i="15"/>
  <c r="E28" i="15" s="1"/>
  <c r="E28" i="10" s="1"/>
  <c r="E72" i="15"/>
  <c r="E72" i="10" s="1"/>
  <c r="U71" i="15"/>
  <c r="X71" i="15" s="1"/>
  <c r="U120" i="15"/>
  <c r="AT115" i="15"/>
  <c r="AT92" i="15"/>
  <c r="U97" i="15"/>
  <c r="Q45" i="7"/>
  <c r="R45" i="7" s="1"/>
  <c r="AT12" i="15"/>
  <c r="U17" i="15"/>
  <c r="AF17" i="15" s="1"/>
  <c r="F80" i="15"/>
  <c r="AD80" i="15"/>
  <c r="X40" i="15"/>
  <c r="E40" i="15" s="1"/>
  <c r="E40" i="10" s="1"/>
  <c r="AB36" i="15"/>
  <c r="AC37" i="15"/>
  <c r="E9" i="15"/>
  <c r="E9" i="10" s="1"/>
  <c r="Q102" i="7"/>
  <c r="R102" i="7" s="1"/>
  <c r="AR102" i="15"/>
  <c r="Q54" i="7"/>
  <c r="R54" i="7" s="1"/>
  <c r="AR54" i="15"/>
  <c r="AB33" i="15"/>
  <c r="AT95" i="15"/>
  <c r="U100" i="15"/>
  <c r="AF100" i="15" s="1"/>
  <c r="AB4" i="15"/>
  <c r="AF4" i="15"/>
  <c r="B4" i="15"/>
  <c r="Q80" i="7"/>
  <c r="R80" i="7" s="1"/>
  <c r="Q20" i="7"/>
  <c r="R20" i="7" s="1"/>
  <c r="AC8" i="15"/>
  <c r="D8" i="15"/>
  <c r="J66" i="7"/>
  <c r="AF5" i="15"/>
  <c r="AB120" i="15"/>
  <c r="X120" i="15"/>
  <c r="B120" i="15" s="1"/>
  <c r="AB136" i="15"/>
  <c r="AB130" i="15"/>
  <c r="AB116" i="15"/>
  <c r="F119" i="15"/>
  <c r="AD119" i="15"/>
  <c r="AB108" i="15"/>
  <c r="X108" i="15"/>
  <c r="U124" i="10"/>
  <c r="AD124" i="13"/>
  <c r="B124" i="10"/>
  <c r="AD108" i="15"/>
  <c r="AC130" i="15"/>
  <c r="AF92" i="15"/>
  <c r="B92" i="15"/>
  <c r="AB92" i="15"/>
  <c r="F101" i="15"/>
  <c r="AD101" i="15"/>
  <c r="F92" i="15"/>
  <c r="AD92" i="15"/>
  <c r="G84" i="15"/>
  <c r="G84" i="10" s="1"/>
  <c r="E81" i="15"/>
  <c r="E81" i="10" s="1"/>
  <c r="C77" i="15"/>
  <c r="C77" i="10" s="1"/>
  <c r="B65" i="15"/>
  <c r="AB65" i="15"/>
  <c r="AC99" i="15"/>
  <c r="B93" i="15"/>
  <c r="AB93" i="15"/>
  <c r="G73" i="15"/>
  <c r="G73" i="10" s="1"/>
  <c r="AE81" i="15"/>
  <c r="H81" i="15"/>
  <c r="AF65" i="15"/>
  <c r="E67" i="15"/>
  <c r="E67" i="10" s="1"/>
  <c r="AF59" i="15"/>
  <c r="AB59" i="15"/>
  <c r="B59" i="15"/>
  <c r="X59" i="15"/>
  <c r="D59" i="15" s="1"/>
  <c r="E44" i="15"/>
  <c r="E44" i="10" s="1"/>
  <c r="AB26" i="15"/>
  <c r="G125" i="15"/>
  <c r="G125" i="10" s="1"/>
  <c r="AC75" i="15"/>
  <c r="D75" i="15"/>
  <c r="Q110" i="7"/>
  <c r="R110" i="7" s="1"/>
  <c r="AR110" i="15"/>
  <c r="G15" i="15"/>
  <c r="G15" i="10" s="1"/>
  <c r="X45" i="15"/>
  <c r="C45" i="15" s="1"/>
  <c r="C45" i="10" s="1"/>
  <c r="AB45" i="15"/>
  <c r="AF45" i="15"/>
  <c r="C24" i="15"/>
  <c r="C24" i="10" s="1"/>
  <c r="AC15" i="15"/>
  <c r="D15" i="15"/>
  <c r="G72" i="15"/>
  <c r="G72" i="10" s="1"/>
  <c r="AD39" i="15"/>
  <c r="F39" i="15"/>
  <c r="AF6" i="15"/>
  <c r="B25" i="15"/>
  <c r="AF25" i="15"/>
  <c r="AB25" i="15"/>
  <c r="AT36" i="15"/>
  <c r="U41" i="15"/>
  <c r="AC34" i="15"/>
  <c r="G80" i="15"/>
  <c r="G80" i="10" s="1"/>
  <c r="AB50" i="15"/>
  <c r="AD36" i="15"/>
  <c r="F36" i="15"/>
  <c r="C6" i="15"/>
  <c r="C6" i="10" s="1"/>
  <c r="AD37" i="15"/>
  <c r="AF19" i="15"/>
  <c r="AB19" i="15"/>
  <c r="AE9" i="15"/>
  <c r="H9" i="15"/>
  <c r="Q98" i="7"/>
  <c r="R98" i="7" s="1"/>
  <c r="AR98" i="15"/>
  <c r="Q50" i="7"/>
  <c r="R50" i="7" s="1"/>
  <c r="AR50" i="15"/>
  <c r="AC11" i="15"/>
  <c r="AT43" i="15"/>
  <c r="U48" i="15"/>
  <c r="F4" i="15"/>
  <c r="AD4" i="15"/>
  <c r="AC21" i="15"/>
  <c r="Q125" i="7"/>
  <c r="R125" i="7" s="1"/>
  <c r="Q52" i="7"/>
  <c r="R52" i="7" s="1"/>
  <c r="E8" i="15"/>
  <c r="E8" i="10" s="1"/>
  <c r="Q44" i="7"/>
  <c r="R44" i="7" s="1"/>
  <c r="AT71" i="15"/>
  <c r="U76" i="15"/>
  <c r="D11" i="15" l="1"/>
  <c r="G11" i="15"/>
  <c r="G11" i="10" s="1"/>
  <c r="F11" i="15"/>
  <c r="C11" i="15"/>
  <c r="C11" i="10" s="1"/>
  <c r="E11" i="15"/>
  <c r="E11" i="10" s="1"/>
  <c r="B11" i="15"/>
  <c r="X55" i="10"/>
  <c r="H55" i="10"/>
  <c r="P55" i="10" s="1"/>
  <c r="X89" i="10"/>
  <c r="H89" i="10"/>
  <c r="P89" i="10" s="1"/>
  <c r="D59" i="10"/>
  <c r="B103" i="10"/>
  <c r="W138" i="10"/>
  <c r="F138" i="10"/>
  <c r="O138" i="10" s="1"/>
  <c r="V95" i="10"/>
  <c r="AA95" i="13"/>
  <c r="D95" i="13" s="1"/>
  <c r="AE95" i="13"/>
  <c r="D95" i="10"/>
  <c r="N95" i="10" s="1"/>
  <c r="D105" i="10"/>
  <c r="B27" i="15"/>
  <c r="D27" i="15"/>
  <c r="E27" i="15"/>
  <c r="E27" i="10" s="1"/>
  <c r="F27" i="15"/>
  <c r="G27" i="15"/>
  <c r="G27" i="10" s="1"/>
  <c r="C27" i="15"/>
  <c r="C27" i="10" s="1"/>
  <c r="W68" i="10"/>
  <c r="F68" i="10"/>
  <c r="O68" i="10" s="1"/>
  <c r="W53" i="10"/>
  <c r="F53" i="10"/>
  <c r="O53" i="10" s="1"/>
  <c r="B12" i="15"/>
  <c r="C12" i="15"/>
  <c r="C12" i="10" s="1"/>
  <c r="D12" i="15"/>
  <c r="E12" i="15"/>
  <c r="E12" i="10" s="1"/>
  <c r="G12" i="15"/>
  <c r="G12" i="10" s="1"/>
  <c r="F12" i="15"/>
  <c r="W109" i="10"/>
  <c r="F109" i="10"/>
  <c r="O109" i="10" s="1"/>
  <c r="X80" i="10"/>
  <c r="H80" i="10"/>
  <c r="P80" i="10" s="1"/>
  <c r="G118" i="15"/>
  <c r="G118" i="10" s="1"/>
  <c r="B118" i="15"/>
  <c r="C118" i="15"/>
  <c r="C118" i="10" s="1"/>
  <c r="E118" i="15"/>
  <c r="E118" i="10" s="1"/>
  <c r="D118" i="15"/>
  <c r="F118" i="15"/>
  <c r="U44" i="10"/>
  <c r="B44" i="10"/>
  <c r="X125" i="10"/>
  <c r="H125" i="10"/>
  <c r="P125" i="10" s="1"/>
  <c r="X61" i="10"/>
  <c r="H61" i="10"/>
  <c r="P61" i="10" s="1"/>
  <c r="U120" i="10"/>
  <c r="AD120" i="13"/>
  <c r="B120" i="10"/>
  <c r="B71" i="15"/>
  <c r="G71" i="15"/>
  <c r="G71" i="10" s="1"/>
  <c r="E71" i="15"/>
  <c r="E71" i="10" s="1"/>
  <c r="F71" i="15"/>
  <c r="C71" i="15"/>
  <c r="C71" i="10" s="1"/>
  <c r="D71" i="15"/>
  <c r="W141" i="10"/>
  <c r="F141" i="10"/>
  <c r="O141" i="10" s="1"/>
  <c r="E16" i="15"/>
  <c r="E16" i="10" s="1"/>
  <c r="B16" i="15"/>
  <c r="C16" i="15"/>
  <c r="C16" i="10" s="1"/>
  <c r="D16" i="15"/>
  <c r="F16" i="15"/>
  <c r="G16" i="15"/>
  <c r="G16" i="10" s="1"/>
  <c r="G32" i="15"/>
  <c r="G32" i="10" s="1"/>
  <c r="D32" i="15"/>
  <c r="F32" i="15"/>
  <c r="E32" i="15"/>
  <c r="E32" i="10" s="1"/>
  <c r="C32" i="15"/>
  <c r="C32" i="10" s="1"/>
  <c r="B32" i="15"/>
  <c r="U79" i="10"/>
  <c r="AD79" i="13"/>
  <c r="B79" i="10"/>
  <c r="U77" i="10"/>
  <c r="AD77" i="13"/>
  <c r="B77" i="10"/>
  <c r="V7" i="10"/>
  <c r="AE7" i="13"/>
  <c r="AA7" i="13"/>
  <c r="D7" i="13" s="1"/>
  <c r="D7" i="10"/>
  <c r="N7" i="10" s="1"/>
  <c r="W61" i="10"/>
  <c r="F61" i="10"/>
  <c r="O61" i="10" s="1"/>
  <c r="AT125" i="15"/>
  <c r="U130" i="15"/>
  <c r="D108" i="15"/>
  <c r="G108" i="15"/>
  <c r="G108" i="10" s="1"/>
  <c r="V125" i="10"/>
  <c r="AE125" i="13"/>
  <c r="AA125" i="13"/>
  <c r="D125" i="13" s="1"/>
  <c r="D125" i="10"/>
  <c r="N125" i="10" s="1"/>
  <c r="E52" i="15"/>
  <c r="E52" i="10" s="1"/>
  <c r="G52" i="15"/>
  <c r="G52" i="10" s="1"/>
  <c r="D52" i="15"/>
  <c r="C52" i="15"/>
  <c r="C52" i="10" s="1"/>
  <c r="W9" i="10"/>
  <c r="AB9" i="13"/>
  <c r="E9" i="13" s="1"/>
  <c r="F9" i="10"/>
  <c r="O9" i="10" s="1"/>
  <c r="D127" i="10"/>
  <c r="X113" i="10"/>
  <c r="H113" i="10"/>
  <c r="P113" i="10" s="1"/>
  <c r="AT61" i="15"/>
  <c r="U66" i="15"/>
  <c r="AT17" i="15"/>
  <c r="U22" i="15"/>
  <c r="U80" i="10"/>
  <c r="AD80" i="13"/>
  <c r="Z80" i="13"/>
  <c r="C80" i="13" s="1"/>
  <c r="B80" i="10"/>
  <c r="K80" i="15"/>
  <c r="V28" i="10"/>
  <c r="AA28" i="13"/>
  <c r="D28" i="13" s="1"/>
  <c r="AE28" i="13"/>
  <c r="D28" i="10"/>
  <c r="AE23" i="15"/>
  <c r="V124" i="10"/>
  <c r="AA124" i="13"/>
  <c r="D124" i="13" s="1"/>
  <c r="AE124" i="13"/>
  <c r="D124" i="10"/>
  <c r="N124" i="10" s="1"/>
  <c r="C107" i="15"/>
  <c r="C107" i="10" s="1"/>
  <c r="F107" i="15"/>
  <c r="E107" i="15"/>
  <c r="E107" i="10" s="1"/>
  <c r="D107" i="15"/>
  <c r="H88" i="15"/>
  <c r="AE88" i="15"/>
  <c r="V25" i="10"/>
  <c r="AE25" i="13"/>
  <c r="AA25" i="13"/>
  <c r="D25" i="13" s="1"/>
  <c r="D25" i="10"/>
  <c r="N25" i="10" s="1"/>
  <c r="AE126" i="15"/>
  <c r="H126" i="15"/>
  <c r="D39" i="15"/>
  <c r="B39" i="15"/>
  <c r="E39" i="15"/>
  <c r="E39" i="10" s="1"/>
  <c r="X57" i="10"/>
  <c r="H57" i="10"/>
  <c r="P57" i="10" s="1"/>
  <c r="E45" i="15"/>
  <c r="E45" i="10" s="1"/>
  <c r="AT41" i="15"/>
  <c r="U46" i="15"/>
  <c r="B138" i="15"/>
  <c r="AB138" i="13" s="1"/>
  <c r="E138" i="13" s="1"/>
  <c r="X88" i="15"/>
  <c r="W21" i="10"/>
  <c r="F21" i="10"/>
  <c r="O21" i="10" s="1"/>
  <c r="B89" i="15"/>
  <c r="E47" i="15"/>
  <c r="E47" i="10" s="1"/>
  <c r="AF27" i="15"/>
  <c r="B55" i="15"/>
  <c r="F105" i="15"/>
  <c r="F49" i="15"/>
  <c r="X85" i="15"/>
  <c r="B111" i="15"/>
  <c r="AB7" i="13"/>
  <c r="E7" i="13" s="1"/>
  <c r="X20" i="15"/>
  <c r="B64" i="15"/>
  <c r="V103" i="10"/>
  <c r="AE103" i="13"/>
  <c r="D103" i="10"/>
  <c r="N103" i="10" s="1"/>
  <c r="H13" i="15"/>
  <c r="W57" i="10"/>
  <c r="F57" i="10"/>
  <c r="O57" i="10" s="1"/>
  <c r="D75" i="10"/>
  <c r="X103" i="10"/>
  <c r="H103" i="10"/>
  <c r="P103" i="10" s="1"/>
  <c r="W128" i="10"/>
  <c r="AB128" i="13"/>
  <c r="E128" i="13" s="1"/>
  <c r="F128" i="10"/>
  <c r="O128" i="10" s="1"/>
  <c r="X73" i="10"/>
  <c r="H73" i="10"/>
  <c r="P73" i="10" s="1"/>
  <c r="W4" i="10"/>
  <c r="F4" i="10"/>
  <c r="O4" i="10" s="1"/>
  <c r="B108" i="15"/>
  <c r="U4" i="10"/>
  <c r="AD4" i="13"/>
  <c r="B4" i="10"/>
  <c r="K4" i="15"/>
  <c r="W15" i="10"/>
  <c r="F15" i="10"/>
  <c r="O15" i="10" s="1"/>
  <c r="V67" i="10"/>
  <c r="AA67" i="13"/>
  <c r="D67" i="13" s="1"/>
  <c r="AE67" i="13"/>
  <c r="D67" i="10"/>
  <c r="N67" i="10" s="1"/>
  <c r="B73" i="15"/>
  <c r="C73" i="15"/>
  <c r="C73" i="10" s="1"/>
  <c r="E73" i="15"/>
  <c r="E73" i="10" s="1"/>
  <c r="D73" i="15"/>
  <c r="G47" i="15"/>
  <c r="G47" i="10" s="1"/>
  <c r="V119" i="10"/>
  <c r="AE119" i="13"/>
  <c r="AA119" i="13"/>
  <c r="D119" i="13" s="1"/>
  <c r="D119" i="10"/>
  <c r="N119" i="10" s="1"/>
  <c r="AT107" i="15"/>
  <c r="U112" i="15"/>
  <c r="AE19" i="15"/>
  <c r="F28" i="15"/>
  <c r="G107" i="15"/>
  <c r="G107" i="10" s="1"/>
  <c r="X8" i="10"/>
  <c r="H8" i="10"/>
  <c r="P8" i="10" s="1"/>
  <c r="AE99" i="15"/>
  <c r="X33" i="10"/>
  <c r="H33" i="10"/>
  <c r="P33" i="10" s="1"/>
  <c r="AT25" i="15"/>
  <c r="U30" i="15"/>
  <c r="C39" i="15"/>
  <c r="C39" i="10" s="1"/>
  <c r="B28" i="15"/>
  <c r="AT29" i="15"/>
  <c r="U34" i="15"/>
  <c r="F56" i="15"/>
  <c r="E53" i="15"/>
  <c r="E53" i="10" s="1"/>
  <c r="G111" i="15"/>
  <c r="G111" i="10" s="1"/>
  <c r="B132" i="15"/>
  <c r="U6" i="10"/>
  <c r="Z6" i="13"/>
  <c r="C6" i="13" s="1"/>
  <c r="AD6" i="13"/>
  <c r="B6" i="10"/>
  <c r="K6" i="15"/>
  <c r="W25" i="10"/>
  <c r="AB25" i="13"/>
  <c r="E25" i="13" s="1"/>
  <c r="F25" i="10"/>
  <c r="O25" i="10" s="1"/>
  <c r="F55" i="15"/>
  <c r="E105" i="15"/>
  <c r="E105" i="10" s="1"/>
  <c r="F111" i="15"/>
  <c r="H15" i="15"/>
  <c r="C4" i="15"/>
  <c r="C4" i="10" s="1"/>
  <c r="D77" i="15"/>
  <c r="Z77" i="13" s="1"/>
  <c r="C77" i="13" s="1"/>
  <c r="G77" i="15"/>
  <c r="G77" i="10" s="1"/>
  <c r="F77" i="15"/>
  <c r="B33" i="15"/>
  <c r="D33" i="15"/>
  <c r="V15" i="10"/>
  <c r="AE15" i="13"/>
  <c r="D15" i="10"/>
  <c r="N15" i="10" s="1"/>
  <c r="X68" i="10"/>
  <c r="H68" i="10"/>
  <c r="P68" i="10" s="1"/>
  <c r="G49" i="15"/>
  <c r="G49" i="10" s="1"/>
  <c r="E49" i="15"/>
  <c r="E49" i="10" s="1"/>
  <c r="D49" i="15"/>
  <c r="U52" i="10"/>
  <c r="AD52" i="13"/>
  <c r="B52" i="10"/>
  <c r="U117" i="10"/>
  <c r="AD117" i="13"/>
  <c r="B117" i="10"/>
  <c r="X84" i="10"/>
  <c r="H84" i="10"/>
  <c r="P84" i="10" s="1"/>
  <c r="U129" i="10"/>
  <c r="AD129" i="13"/>
  <c r="B129" i="10"/>
  <c r="AT57" i="15"/>
  <c r="U62" i="15"/>
  <c r="M83" i="10"/>
  <c r="X45" i="10"/>
  <c r="H45" i="10"/>
  <c r="P45" i="10" s="1"/>
  <c r="AT81" i="15"/>
  <c r="U86" i="15"/>
  <c r="W127" i="10"/>
  <c r="F127" i="10"/>
  <c r="O127" i="10" s="1"/>
  <c r="V81" i="10"/>
  <c r="AA81" i="13"/>
  <c r="D81" i="13" s="1"/>
  <c r="AE81" i="13"/>
  <c r="D81" i="10"/>
  <c r="N81" i="10" s="1"/>
  <c r="AE48" i="15"/>
  <c r="X48" i="15"/>
  <c r="AE120" i="15"/>
  <c r="H120" i="15"/>
  <c r="X121" i="10"/>
  <c r="H121" i="10"/>
  <c r="P121" i="10" s="1"/>
  <c r="H20" i="15"/>
  <c r="AE20" i="15"/>
  <c r="AT111" i="15"/>
  <c r="U116" i="15"/>
  <c r="X7" i="10"/>
  <c r="H7" i="10"/>
  <c r="P7" i="10" s="1"/>
  <c r="X83" i="10"/>
  <c r="H83" i="10"/>
  <c r="P83" i="10" s="1"/>
  <c r="X65" i="10"/>
  <c r="H65" i="10"/>
  <c r="P65" i="10" s="1"/>
  <c r="C28" i="15"/>
  <c r="C28" i="10" s="1"/>
  <c r="G28" i="15"/>
  <c r="G28" i="10" s="1"/>
  <c r="X77" i="10"/>
  <c r="H77" i="10"/>
  <c r="P77" i="10" s="1"/>
  <c r="AT65" i="15"/>
  <c r="U70" i="15"/>
  <c r="F73" i="15"/>
  <c r="F45" i="15"/>
  <c r="U83" i="10"/>
  <c r="AD83" i="13"/>
  <c r="Z83" i="13"/>
  <c r="C83" i="13" s="1"/>
  <c r="B83" i="10"/>
  <c r="K83" i="15"/>
  <c r="X127" i="10"/>
  <c r="H127" i="10"/>
  <c r="P127" i="10" s="1"/>
  <c r="AA141" i="13"/>
  <c r="D141" i="13" s="1"/>
  <c r="D141" i="10"/>
  <c r="N141" i="10" s="1"/>
  <c r="AE96" i="15"/>
  <c r="D61" i="10"/>
  <c r="AF126" i="15"/>
  <c r="D4" i="15"/>
  <c r="Z4" i="13" s="1"/>
  <c r="C4" i="13" s="1"/>
  <c r="AE87" i="15"/>
  <c r="H87" i="15"/>
  <c r="W8" i="10"/>
  <c r="AB8" i="13"/>
  <c r="E8" i="13" s="1"/>
  <c r="F8" i="10"/>
  <c r="O8" i="10" s="1"/>
  <c r="X87" i="15"/>
  <c r="H52" i="15"/>
  <c r="B15" i="15"/>
  <c r="AA15" i="13" s="1"/>
  <c r="D15" i="13" s="1"/>
  <c r="X67" i="10"/>
  <c r="H67" i="10"/>
  <c r="P67" i="10" s="1"/>
  <c r="X101" i="10"/>
  <c r="H101" i="10"/>
  <c r="P101" i="10" s="1"/>
  <c r="U53" i="10"/>
  <c r="AD53" i="13"/>
  <c r="B53" i="10"/>
  <c r="K53" i="15"/>
  <c r="U125" i="10"/>
  <c r="AD125" i="13"/>
  <c r="Z125" i="13"/>
  <c r="C125" i="13" s="1"/>
  <c r="B125" i="10"/>
  <c r="K125" i="15"/>
  <c r="U75" i="10"/>
  <c r="AD75" i="13"/>
  <c r="B75" i="10"/>
  <c r="X128" i="10"/>
  <c r="H128" i="10"/>
  <c r="P128" i="10" s="1"/>
  <c r="V101" i="10"/>
  <c r="AE101" i="13"/>
  <c r="AA101" i="13"/>
  <c r="D101" i="13" s="1"/>
  <c r="D101" i="10"/>
  <c r="N101" i="10" s="1"/>
  <c r="U56" i="10"/>
  <c r="AD56" i="13"/>
  <c r="B56" i="10"/>
  <c r="X81" i="10"/>
  <c r="H81" i="10"/>
  <c r="P81" i="10" s="1"/>
  <c r="F108" i="15"/>
  <c r="W125" i="10"/>
  <c r="AB125" i="13"/>
  <c r="E125" i="13" s="1"/>
  <c r="F125" i="10"/>
  <c r="O125" i="10" s="1"/>
  <c r="E64" i="15"/>
  <c r="E64" i="10" s="1"/>
  <c r="H40" i="15"/>
  <c r="X59" i="10"/>
  <c r="H59" i="10"/>
  <c r="P59" i="10" s="1"/>
  <c r="AE12" i="15"/>
  <c r="H12" i="15"/>
  <c r="AF12" i="15"/>
  <c r="U119" i="10"/>
  <c r="AD119" i="13"/>
  <c r="Z119" i="13"/>
  <c r="C119" i="13" s="1"/>
  <c r="B119" i="10"/>
  <c r="K119" i="15"/>
  <c r="G53" i="15"/>
  <c r="G53" i="10" s="1"/>
  <c r="AE53" i="15"/>
  <c r="H53" i="15"/>
  <c r="V79" i="10"/>
  <c r="AE79" i="13"/>
  <c r="D79" i="10"/>
  <c r="N79" i="10" s="1"/>
  <c r="W124" i="10"/>
  <c r="Y124" i="10" s="1"/>
  <c r="AB124" i="13"/>
  <c r="E124" i="13" s="1"/>
  <c r="F124" i="10"/>
  <c r="O124" i="10" s="1"/>
  <c r="X141" i="10"/>
  <c r="H141" i="10"/>
  <c r="P141" i="10" s="1"/>
  <c r="U26" i="15"/>
  <c r="AT21" i="15"/>
  <c r="B24" i="15"/>
  <c r="E24" i="15"/>
  <c r="E24" i="10" s="1"/>
  <c r="D24" i="15"/>
  <c r="X106" i="10"/>
  <c r="H106" i="10"/>
  <c r="P106" i="10" s="1"/>
  <c r="B107" i="15"/>
  <c r="U78" i="15"/>
  <c r="AT73" i="15"/>
  <c r="G56" i="15"/>
  <c r="G56" i="10" s="1"/>
  <c r="H79" i="15"/>
  <c r="AA79" i="13" s="1"/>
  <c r="D79" i="13" s="1"/>
  <c r="AE79" i="15"/>
  <c r="AT77" i="15"/>
  <c r="U82" i="15"/>
  <c r="X21" i="10"/>
  <c r="H21" i="10"/>
  <c r="P21" i="10" s="1"/>
  <c r="F24" i="15"/>
  <c r="U67" i="10"/>
  <c r="Y67" i="10" s="1"/>
  <c r="Z67" i="13"/>
  <c r="C67" i="13" s="1"/>
  <c r="AD67" i="13"/>
  <c r="B67" i="10"/>
  <c r="K67" i="15"/>
  <c r="AT37" i="15"/>
  <c r="U42" i="15"/>
  <c r="V51" i="10"/>
  <c r="AA51" i="13"/>
  <c r="D51" i="13" s="1"/>
  <c r="AE51" i="13"/>
  <c r="D51" i="10"/>
  <c r="N51" i="10" s="1"/>
  <c r="U60" i="10"/>
  <c r="Z60" i="13"/>
  <c r="C60" i="13" s="1"/>
  <c r="AD60" i="13"/>
  <c r="B60" i="10"/>
  <c r="K60" i="15"/>
  <c r="X119" i="10"/>
  <c r="H119" i="10"/>
  <c r="P119" i="10" s="1"/>
  <c r="AT89" i="15"/>
  <c r="U94" i="15"/>
  <c r="D93" i="15"/>
  <c r="K5" i="15"/>
  <c r="X19" i="15"/>
  <c r="AE117" i="15"/>
  <c r="H117" i="15"/>
  <c r="W84" i="10"/>
  <c r="AB84" i="13"/>
  <c r="E84" i="13" s="1"/>
  <c r="F84" i="10"/>
  <c r="O84" i="10" s="1"/>
  <c r="X96" i="15"/>
  <c r="V92" i="10"/>
  <c r="AA92" i="13"/>
  <c r="D92" i="13" s="1"/>
  <c r="AE92" i="13"/>
  <c r="D92" i="10"/>
  <c r="N92" i="10" s="1"/>
  <c r="AB119" i="13"/>
  <c r="E119" i="13" s="1"/>
  <c r="W119" i="10"/>
  <c r="F119" i="10"/>
  <c r="O119" i="10" s="1"/>
  <c r="H27" i="15"/>
  <c r="AE27" i="15"/>
  <c r="AB47" i="13"/>
  <c r="E47" i="13" s="1"/>
  <c r="W47" i="10"/>
  <c r="F47" i="10"/>
  <c r="O47" i="10" s="1"/>
  <c r="U105" i="10"/>
  <c r="AD105" i="13"/>
  <c r="B105" i="10"/>
  <c r="AE29" i="15"/>
  <c r="AE114" i="15"/>
  <c r="H114" i="15"/>
  <c r="F40" i="15"/>
  <c r="AF48" i="15"/>
  <c r="F126" i="15"/>
  <c r="E126" i="15"/>
  <c r="E126" i="10" s="1"/>
  <c r="G126" i="15"/>
  <c r="G126" i="10" s="1"/>
  <c r="D126" i="15"/>
  <c r="H11" i="15"/>
  <c r="AE11" i="15"/>
  <c r="H49" i="15"/>
  <c r="E89" i="15"/>
  <c r="E89" i="10" s="1"/>
  <c r="B115" i="15"/>
  <c r="C115" i="15"/>
  <c r="C115" i="10" s="1"/>
  <c r="G115" i="15"/>
  <c r="G115" i="10" s="1"/>
  <c r="E115" i="15"/>
  <c r="E115" i="10" s="1"/>
  <c r="B40" i="15"/>
  <c r="AE108" i="15"/>
  <c r="H108" i="15"/>
  <c r="W72" i="10"/>
  <c r="AB72" i="13"/>
  <c r="E72" i="13" s="1"/>
  <c r="F72" i="10"/>
  <c r="O72" i="10" s="1"/>
  <c r="B57" i="15"/>
  <c r="C57" i="15"/>
  <c r="C57" i="10" s="1"/>
  <c r="AT85" i="15"/>
  <c r="U90" i="15"/>
  <c r="E56" i="15"/>
  <c r="E56" i="10" s="1"/>
  <c r="V128" i="10"/>
  <c r="AA128" i="13"/>
  <c r="D128" i="13" s="1"/>
  <c r="AE128" i="13"/>
  <c r="D128" i="10"/>
  <c r="N128" i="10" s="1"/>
  <c r="U51" i="10"/>
  <c r="AD51" i="13"/>
  <c r="Z51" i="13"/>
  <c r="C51" i="13" s="1"/>
  <c r="B51" i="10"/>
  <c r="K51" i="15"/>
  <c r="AF99" i="15"/>
  <c r="I5" i="10"/>
  <c r="Q5" i="10" s="1"/>
  <c r="M5" i="10"/>
  <c r="X99" i="15"/>
  <c r="AE93" i="15"/>
  <c r="H93" i="15"/>
  <c r="AF93" i="15"/>
  <c r="U72" i="10"/>
  <c r="AD72" i="13"/>
  <c r="Z72" i="13"/>
  <c r="C72" i="13" s="1"/>
  <c r="B72" i="10"/>
  <c r="K72" i="15"/>
  <c r="X31" i="15"/>
  <c r="E108" i="15"/>
  <c r="E108" i="10" s="1"/>
  <c r="AF88" i="15"/>
  <c r="V9" i="10"/>
  <c r="AE9" i="13"/>
  <c r="AA9" i="13"/>
  <c r="D9" i="13" s="1"/>
  <c r="D9" i="10"/>
  <c r="N9" i="10" s="1"/>
  <c r="G134" i="15"/>
  <c r="G134" i="10" s="1"/>
  <c r="E134" i="15"/>
  <c r="E134" i="10" s="1"/>
  <c r="B134" i="15"/>
  <c r="C134" i="15"/>
  <c r="C134" i="10" s="1"/>
  <c r="F134" i="15"/>
  <c r="AT13" i="15"/>
  <c r="U18" i="15"/>
  <c r="AE69" i="15"/>
  <c r="G55" i="15"/>
  <c r="G55" i="10" s="1"/>
  <c r="E55" i="15"/>
  <c r="E55" i="10" s="1"/>
  <c r="AE97" i="15"/>
  <c r="X97" i="15"/>
  <c r="AF97" i="15"/>
  <c r="D55" i="15"/>
  <c r="AE132" i="13"/>
  <c r="AA132" i="13"/>
  <c r="D132" i="13" s="1"/>
  <c r="D132" i="10"/>
  <c r="N132" i="10" s="1"/>
  <c r="U84" i="10"/>
  <c r="Z84" i="13"/>
  <c r="C84" i="13" s="1"/>
  <c r="AD84" i="13"/>
  <c r="B84" i="10"/>
  <c r="K84" i="15"/>
  <c r="C108" i="15"/>
  <c r="C108" i="10" s="1"/>
  <c r="AE41" i="15"/>
  <c r="AE76" i="15"/>
  <c r="U25" i="10"/>
  <c r="Y25" i="10" s="1"/>
  <c r="AD25" i="13"/>
  <c r="Z25" i="13"/>
  <c r="C25" i="13" s="1"/>
  <c r="B25" i="10"/>
  <c r="K25" i="15"/>
  <c r="W92" i="10"/>
  <c r="AB92" i="13"/>
  <c r="E92" i="13" s="1"/>
  <c r="F92" i="10"/>
  <c r="O92" i="10" s="1"/>
  <c r="U95" i="10"/>
  <c r="AD95" i="13"/>
  <c r="Z95" i="13"/>
  <c r="C95" i="13" s="1"/>
  <c r="B95" i="10"/>
  <c r="K95" i="15"/>
  <c r="U10" i="15"/>
  <c r="AT5" i="15"/>
  <c r="U140" i="15"/>
  <c r="AT135" i="15"/>
  <c r="B47" i="15"/>
  <c r="AE64" i="15"/>
  <c r="H64" i="15"/>
  <c r="W79" i="10"/>
  <c r="AB79" i="13"/>
  <c r="E79" i="13" s="1"/>
  <c r="F79" i="10"/>
  <c r="O79" i="10" s="1"/>
  <c r="AE134" i="15"/>
  <c r="H134" i="15"/>
  <c r="U123" i="15"/>
  <c r="AT118" i="15"/>
  <c r="AF41" i="15"/>
  <c r="AT132" i="15"/>
  <c r="U137" i="15"/>
  <c r="H24" i="15"/>
  <c r="AE24" i="15"/>
  <c r="D47" i="15"/>
  <c r="U8" i="10"/>
  <c r="AD8" i="13"/>
  <c r="Z8" i="13"/>
  <c r="C8" i="13" s="1"/>
  <c r="B8" i="10"/>
  <c r="M8" i="10" s="1"/>
  <c r="K8" i="15"/>
  <c r="F43" i="15"/>
  <c r="B43" i="15"/>
  <c r="E43" i="15"/>
  <c r="E43" i="10" s="1"/>
  <c r="C43" i="15"/>
  <c r="C43" i="10" s="1"/>
  <c r="X44" i="10"/>
  <c r="H44" i="10"/>
  <c r="P44" i="10" s="1"/>
  <c r="W75" i="10"/>
  <c r="F75" i="10"/>
  <c r="O75" i="10" s="1"/>
  <c r="X76" i="15"/>
  <c r="X129" i="10"/>
  <c r="H129" i="10"/>
  <c r="P129" i="10" s="1"/>
  <c r="X69" i="15"/>
  <c r="H132" i="15"/>
  <c r="W81" i="10"/>
  <c r="AB81" i="13"/>
  <c r="E81" i="13" s="1"/>
  <c r="F81" i="10"/>
  <c r="O81" i="10" s="1"/>
  <c r="X95" i="10"/>
  <c r="H95" i="10"/>
  <c r="P95" i="10" s="1"/>
  <c r="Z5" i="13"/>
  <c r="C5" i="13" s="1"/>
  <c r="H107" i="15"/>
  <c r="K9" i="15"/>
  <c r="AT69" i="15"/>
  <c r="U74" i="15"/>
  <c r="W93" i="10"/>
  <c r="F93" i="10"/>
  <c r="O93" i="10" s="1"/>
  <c r="W52" i="10"/>
  <c r="F52" i="10"/>
  <c r="O52" i="10" s="1"/>
  <c r="U65" i="10"/>
  <c r="AD65" i="13"/>
  <c r="Z65" i="13"/>
  <c r="C65" i="13" s="1"/>
  <c r="B65" i="10"/>
  <c r="K65" i="15"/>
  <c r="AE71" i="15"/>
  <c r="H71" i="15"/>
  <c r="AT45" i="15"/>
  <c r="U50" i="15"/>
  <c r="W80" i="10"/>
  <c r="AB80" i="13"/>
  <c r="E80" i="13" s="1"/>
  <c r="F80" i="10"/>
  <c r="O80" i="10" s="1"/>
  <c r="W103" i="10"/>
  <c r="F103" i="10"/>
  <c r="O103" i="10" s="1"/>
  <c r="X56" i="10"/>
  <c r="H56" i="10"/>
  <c r="P56" i="10" s="1"/>
  <c r="D56" i="10"/>
  <c r="F89" i="15"/>
  <c r="B126" i="15"/>
  <c r="X4" i="10"/>
  <c r="H4" i="10"/>
  <c r="P4" i="10" s="1"/>
  <c r="D40" i="15"/>
  <c r="AF76" i="15"/>
  <c r="H105" i="15"/>
  <c r="X5" i="10"/>
  <c r="H5" i="10"/>
  <c r="P5" i="10" s="1"/>
  <c r="W5" i="10"/>
  <c r="AB5" i="13"/>
  <c r="E5" i="13" s="1"/>
  <c r="F5" i="10"/>
  <c r="O5" i="10" s="1"/>
  <c r="W106" i="10"/>
  <c r="AB106" i="13"/>
  <c r="E106" i="13" s="1"/>
  <c r="F106" i="10"/>
  <c r="O106" i="10" s="1"/>
  <c r="C89" i="15"/>
  <c r="C89" i="10" s="1"/>
  <c r="X3" i="15"/>
  <c r="W33" i="10"/>
  <c r="AB33" i="13"/>
  <c r="E33" i="13" s="1"/>
  <c r="F33" i="10"/>
  <c r="O33" i="10" s="1"/>
  <c r="V6" i="10"/>
  <c r="AE6" i="13"/>
  <c r="AA6" i="13"/>
  <c r="D6" i="13" s="1"/>
  <c r="D6" i="10"/>
  <c r="N6" i="10" s="1"/>
  <c r="D57" i="10"/>
  <c r="V84" i="10"/>
  <c r="AE84" i="13"/>
  <c r="AA84" i="13"/>
  <c r="D84" i="13" s="1"/>
  <c r="D84" i="10"/>
  <c r="N84" i="10" s="1"/>
  <c r="AE37" i="15"/>
  <c r="V72" i="10"/>
  <c r="AE72" i="13"/>
  <c r="AA72" i="13"/>
  <c r="D72" i="13" s="1"/>
  <c r="D72" i="10"/>
  <c r="N72" i="10" s="1"/>
  <c r="V43" i="10"/>
  <c r="AA43" i="13"/>
  <c r="D43" i="13" s="1"/>
  <c r="AE43" i="13"/>
  <c r="D43" i="10"/>
  <c r="N43" i="10" s="1"/>
  <c r="W113" i="10"/>
  <c r="F113" i="10"/>
  <c r="O113" i="10" s="1"/>
  <c r="U36" i="10"/>
  <c r="Z36" i="13"/>
  <c r="C36" i="13" s="1"/>
  <c r="AD36" i="13"/>
  <c r="B36" i="10"/>
  <c r="K36" i="15"/>
  <c r="AD5" i="13"/>
  <c r="W65" i="10"/>
  <c r="AB65" i="13"/>
  <c r="E65" i="13" s="1"/>
  <c r="F65" i="10"/>
  <c r="O65" i="10" s="1"/>
  <c r="AE35" i="15"/>
  <c r="H35" i="15"/>
  <c r="AF35" i="15"/>
  <c r="X35" i="15"/>
  <c r="U135" i="15"/>
  <c r="AT130" i="15"/>
  <c r="U106" i="10"/>
  <c r="AD106" i="13"/>
  <c r="Z106" i="13"/>
  <c r="C106" i="13" s="1"/>
  <c r="B106" i="10"/>
  <c r="K106" i="15"/>
  <c r="D113" i="15"/>
  <c r="C113" i="15"/>
  <c r="C113" i="10" s="1"/>
  <c r="E113" i="15"/>
  <c r="E113" i="10" s="1"/>
  <c r="X72" i="10"/>
  <c r="H72" i="10"/>
  <c r="P72" i="10" s="1"/>
  <c r="U128" i="10"/>
  <c r="Z128" i="13"/>
  <c r="C128" i="13" s="1"/>
  <c r="AD128" i="13"/>
  <c r="B128" i="10"/>
  <c r="K128" i="15"/>
  <c r="D89" i="15"/>
  <c r="M9" i="10"/>
  <c r="H118" i="15"/>
  <c r="AE118" i="15"/>
  <c r="D115" i="10"/>
  <c r="F13" i="15"/>
  <c r="E13" i="15"/>
  <c r="E13" i="10" s="1"/>
  <c r="G13" i="15"/>
  <c r="G13" i="10" s="1"/>
  <c r="D13" i="15"/>
  <c r="D138" i="15"/>
  <c r="C138" i="15"/>
  <c r="C138" i="10" s="1"/>
  <c r="E138" i="15"/>
  <c r="E138" i="10" s="1"/>
  <c r="G138" i="15"/>
  <c r="G138" i="10" s="1"/>
  <c r="B139" i="10"/>
  <c r="D111" i="10"/>
  <c r="W51" i="10"/>
  <c r="AB51" i="13"/>
  <c r="E51" i="13" s="1"/>
  <c r="F51" i="10"/>
  <c r="O51" i="10" s="1"/>
  <c r="AE100" i="15"/>
  <c r="AT93" i="15"/>
  <c r="U98" i="15"/>
  <c r="W101" i="10"/>
  <c r="AB101" i="13"/>
  <c r="E101" i="13" s="1"/>
  <c r="F101" i="10"/>
  <c r="O101" i="10" s="1"/>
  <c r="M124" i="10"/>
  <c r="AT49" i="15"/>
  <c r="U54" i="15"/>
  <c r="AE91" i="15"/>
  <c r="X91" i="15"/>
  <c r="AF91" i="15"/>
  <c r="AT53" i="15"/>
  <c r="U58" i="15"/>
  <c r="C47" i="15"/>
  <c r="C47" i="10" s="1"/>
  <c r="W60" i="10"/>
  <c r="AB60" i="13"/>
  <c r="E60" i="13" s="1"/>
  <c r="F60" i="10"/>
  <c r="O60" i="10" s="1"/>
  <c r="U101" i="10"/>
  <c r="Y101" i="10" s="1"/>
  <c r="AD101" i="13"/>
  <c r="Z101" i="13"/>
  <c r="C101" i="13" s="1"/>
  <c r="B101" i="10"/>
  <c r="K101" i="15"/>
  <c r="W121" i="10"/>
  <c r="F121" i="10"/>
  <c r="O121" i="10" s="1"/>
  <c r="V80" i="10"/>
  <c r="AA80" i="13"/>
  <c r="D80" i="13" s="1"/>
  <c r="AE80" i="13"/>
  <c r="D80" i="10"/>
  <c r="N80" i="10" s="1"/>
  <c r="X75" i="10"/>
  <c r="H75" i="10"/>
  <c r="P75" i="10" s="1"/>
  <c r="C40" i="15"/>
  <c r="C40" i="10" s="1"/>
  <c r="AF118" i="15"/>
  <c r="AF134" i="15"/>
  <c r="AE32" i="15"/>
  <c r="H32" i="15"/>
  <c r="A146" i="7"/>
  <c r="X51" i="10"/>
  <c r="H51" i="10"/>
  <c r="P51" i="10" s="1"/>
  <c r="F115" i="15"/>
  <c r="H104" i="15"/>
  <c r="AE104" i="15"/>
  <c r="G24" i="15"/>
  <c r="G24" i="10" s="1"/>
  <c r="E141" i="15"/>
  <c r="E141" i="10" s="1"/>
  <c r="C141" i="15"/>
  <c r="C141" i="10" s="1"/>
  <c r="H39" i="15"/>
  <c r="U7" i="10"/>
  <c r="Z7" i="13"/>
  <c r="C7" i="13" s="1"/>
  <c r="AD7" i="13"/>
  <c r="B7" i="10"/>
  <c r="K7" i="15"/>
  <c r="V106" i="10"/>
  <c r="AA106" i="13"/>
  <c r="D106" i="13" s="1"/>
  <c r="AE106" i="13"/>
  <c r="D106" i="10"/>
  <c r="N106" i="10" s="1"/>
  <c r="C61" i="15"/>
  <c r="C61" i="10" s="1"/>
  <c r="G61" i="15"/>
  <c r="G61" i="10" s="1"/>
  <c r="A6" i="13"/>
  <c r="A7" i="10"/>
  <c r="V36" i="10"/>
  <c r="AE36" i="13"/>
  <c r="AA36" i="13"/>
  <c r="D36" i="13" s="1"/>
  <c r="D36" i="10"/>
  <c r="N36" i="10" s="1"/>
  <c r="AF29" i="15"/>
  <c r="H47" i="15"/>
  <c r="AF114" i="15"/>
  <c r="U5" i="10"/>
  <c r="Y5" i="10" s="1"/>
  <c r="V65" i="10"/>
  <c r="AA65" i="13"/>
  <c r="D65" i="13" s="1"/>
  <c r="AE65" i="13"/>
  <c r="D65" i="10"/>
  <c r="N65" i="10" s="1"/>
  <c r="C55" i="15"/>
  <c r="C55" i="10" s="1"/>
  <c r="C103" i="15"/>
  <c r="C103" i="10" s="1"/>
  <c r="G39" i="15"/>
  <c r="G39" i="10" s="1"/>
  <c r="Z9" i="13"/>
  <c r="C9" i="13" s="1"/>
  <c r="AE83" i="13"/>
  <c r="AA83" i="13"/>
  <c r="D83" i="13" s="1"/>
  <c r="V83" i="10"/>
  <c r="D83" i="10"/>
  <c r="N83" i="10" s="1"/>
  <c r="AE63" i="15"/>
  <c r="D64" i="15"/>
  <c r="G64" i="15"/>
  <c r="G64" i="10" s="1"/>
  <c r="F64" i="15"/>
  <c r="M72" i="10"/>
  <c r="W36" i="10"/>
  <c r="AB36" i="13"/>
  <c r="E36" i="13" s="1"/>
  <c r="F36" i="10"/>
  <c r="O36" i="10" s="1"/>
  <c r="B45" i="15"/>
  <c r="D68" i="15"/>
  <c r="E68" i="15"/>
  <c r="E68" i="10" s="1"/>
  <c r="C68" i="15"/>
  <c r="C68" i="10" s="1"/>
  <c r="G68" i="15"/>
  <c r="G68" i="10" s="1"/>
  <c r="W39" i="10"/>
  <c r="AB39" i="13"/>
  <c r="E39" i="13" s="1"/>
  <c r="F39" i="10"/>
  <c r="O39" i="10" s="1"/>
  <c r="AT105" i="15"/>
  <c r="U110" i="15"/>
  <c r="F59" i="15"/>
  <c r="G59" i="15"/>
  <c r="G59" i="10" s="1"/>
  <c r="C59" i="15"/>
  <c r="C59" i="10" s="1"/>
  <c r="E59" i="15"/>
  <c r="E59" i="10" s="1"/>
  <c r="U93" i="10"/>
  <c r="AD93" i="13"/>
  <c r="Z93" i="13"/>
  <c r="C93" i="13" s="1"/>
  <c r="B93" i="10"/>
  <c r="K93" i="15"/>
  <c r="Z124" i="13"/>
  <c r="C124" i="13" s="1"/>
  <c r="H17" i="15"/>
  <c r="AE17" i="15"/>
  <c r="X17" i="15"/>
  <c r="H28" i="15"/>
  <c r="AE28" i="15"/>
  <c r="X60" i="10"/>
  <c r="H60" i="10"/>
  <c r="P60" i="10" s="1"/>
  <c r="H111" i="15"/>
  <c r="X6" i="10"/>
  <c r="H6" i="10"/>
  <c r="P6" i="10" s="1"/>
  <c r="H16" i="15"/>
  <c r="AE16" i="15"/>
  <c r="V5" i="10"/>
  <c r="AE5" i="13"/>
  <c r="AA5" i="13"/>
  <c r="D5" i="13" s="1"/>
  <c r="D5" i="10"/>
  <c r="N5" i="10" s="1"/>
  <c r="V121" i="10"/>
  <c r="AE121" i="13"/>
  <c r="D121" i="10"/>
  <c r="N121" i="10" s="1"/>
  <c r="X114" i="15"/>
  <c r="H133" i="15"/>
  <c r="AE133" i="15"/>
  <c r="AF133" i="15"/>
  <c r="X133" i="15"/>
  <c r="J146" i="7"/>
  <c r="J145" i="7"/>
  <c r="H31" i="15"/>
  <c r="AE31" i="15"/>
  <c r="V60" i="10"/>
  <c r="AE60" i="13"/>
  <c r="AA60" i="13"/>
  <c r="D60" i="13" s="1"/>
  <c r="D60" i="10"/>
  <c r="N60" i="10" s="1"/>
  <c r="D134" i="15"/>
  <c r="H85" i="15"/>
  <c r="AE85" i="15"/>
  <c r="AT117" i="15"/>
  <c r="U122" i="15"/>
  <c r="G57" i="15"/>
  <c r="G57" i="10" s="1"/>
  <c r="AB95" i="13"/>
  <c r="E95" i="13" s="1"/>
  <c r="W95" i="10"/>
  <c r="F95" i="10"/>
  <c r="O95" i="10" s="1"/>
  <c r="AT131" i="15"/>
  <c r="U136" i="15"/>
  <c r="E75" i="15"/>
  <c r="E75" i="10" s="1"/>
  <c r="U61" i="10"/>
  <c r="AD61" i="13"/>
  <c r="Z61" i="13"/>
  <c r="C61" i="13" s="1"/>
  <c r="B61" i="10"/>
  <c r="K61" i="15"/>
  <c r="X5" i="13"/>
  <c r="P5" i="13"/>
  <c r="F117" i="15"/>
  <c r="G117" i="15"/>
  <c r="G117" i="10" s="1"/>
  <c r="D117" i="15"/>
  <c r="K117" i="15" s="1"/>
  <c r="X92" i="10"/>
  <c r="H92" i="10"/>
  <c r="P92" i="10" s="1"/>
  <c r="AF23" i="15"/>
  <c r="X104" i="15"/>
  <c r="B121" i="15"/>
  <c r="AB121" i="13" s="1"/>
  <c r="E121" i="13" s="1"/>
  <c r="C121" i="15"/>
  <c r="C121" i="10" s="1"/>
  <c r="AF63" i="15"/>
  <c r="B113" i="15"/>
  <c r="X100" i="15"/>
  <c r="G75" i="15"/>
  <c r="G75" i="10" s="1"/>
  <c r="AF96" i="15"/>
  <c r="F129" i="15"/>
  <c r="G129" i="15"/>
  <c r="G129" i="10" s="1"/>
  <c r="D129" i="15"/>
  <c r="Z129" i="13" s="1"/>
  <c r="C129" i="13" s="1"/>
  <c r="E129" i="15"/>
  <c r="E129" i="10" s="1"/>
  <c r="AF53" i="15"/>
  <c r="AD9" i="13"/>
  <c r="X124" i="10"/>
  <c r="H124" i="10"/>
  <c r="P124" i="10" s="1"/>
  <c r="X25" i="10"/>
  <c r="H25" i="10"/>
  <c r="P25" i="10" s="1"/>
  <c r="X139" i="10"/>
  <c r="H139" i="10"/>
  <c r="P139" i="10" s="1"/>
  <c r="F132" i="15"/>
  <c r="E132" i="15"/>
  <c r="E132" i="10" s="1"/>
  <c r="G132" i="15"/>
  <c r="G132" i="10" s="1"/>
  <c r="G120" i="15"/>
  <c r="G120" i="10" s="1"/>
  <c r="D120" i="15"/>
  <c r="Z120" i="13" s="1"/>
  <c r="C120" i="13" s="1"/>
  <c r="E120" i="15"/>
  <c r="E120" i="10" s="1"/>
  <c r="F120" i="15"/>
  <c r="X9" i="10"/>
  <c r="H9" i="10"/>
  <c r="P9" i="10" s="1"/>
  <c r="U59" i="10"/>
  <c r="Z59" i="13"/>
  <c r="C59" i="13" s="1"/>
  <c r="B59" i="10"/>
  <c r="U92" i="10"/>
  <c r="Y92" i="10" s="1"/>
  <c r="Z92" i="13"/>
  <c r="C92" i="13" s="1"/>
  <c r="AD92" i="13"/>
  <c r="B92" i="10"/>
  <c r="K92" i="15"/>
  <c r="V8" i="10"/>
  <c r="AA8" i="13"/>
  <c r="D8" i="13" s="1"/>
  <c r="AE8" i="13"/>
  <c r="D8" i="10"/>
  <c r="N8" i="10" s="1"/>
  <c r="AT97" i="15"/>
  <c r="U102" i="15"/>
  <c r="D53" i="10"/>
  <c r="B68" i="15"/>
  <c r="AT9" i="15"/>
  <c r="U14" i="15"/>
  <c r="H3" i="15"/>
  <c r="AE3" i="15"/>
  <c r="U81" i="10"/>
  <c r="Y81" i="10" s="1"/>
  <c r="AD81" i="13"/>
  <c r="Z81" i="13"/>
  <c r="C81" i="13" s="1"/>
  <c r="B81" i="10"/>
  <c r="K81" i="15"/>
  <c r="X29" i="15"/>
  <c r="H29" i="15" s="1"/>
  <c r="AB83" i="13"/>
  <c r="E83" i="13" s="1"/>
  <c r="W83" i="10"/>
  <c r="F83" i="10"/>
  <c r="O83" i="10" s="1"/>
  <c r="C109" i="15"/>
  <c r="C109" i="10" s="1"/>
  <c r="D109" i="15"/>
  <c r="B109" i="15"/>
  <c r="AT126" i="15"/>
  <c r="U131" i="15"/>
  <c r="B49" i="15"/>
  <c r="G109" i="15"/>
  <c r="G109" i="10" s="1"/>
  <c r="X36" i="10"/>
  <c r="H36" i="10"/>
  <c r="P36" i="10" s="1"/>
  <c r="AE115" i="15"/>
  <c r="H115" i="15"/>
  <c r="AF115" i="15"/>
  <c r="X41" i="15"/>
  <c r="X43" i="10"/>
  <c r="H43" i="10"/>
  <c r="P43" i="10" s="1"/>
  <c r="U141" i="10"/>
  <c r="AD141" i="13"/>
  <c r="Z141" i="13"/>
  <c r="C141" i="13" s="1"/>
  <c r="B141" i="10"/>
  <c r="K141" i="15"/>
  <c r="U38" i="15"/>
  <c r="AT33" i="15"/>
  <c r="G45" i="15"/>
  <c r="G45" i="10" s="1"/>
  <c r="B13" i="15"/>
  <c r="W44" i="10"/>
  <c r="AB44" i="13"/>
  <c r="E44" i="13" s="1"/>
  <c r="F44" i="10"/>
  <c r="O44" i="10" s="1"/>
  <c r="C111" i="15"/>
  <c r="C111" i="10" s="1"/>
  <c r="H138" i="15"/>
  <c r="W6" i="10"/>
  <c r="AB6" i="13"/>
  <c r="E6" i="13" s="1"/>
  <c r="F6" i="10"/>
  <c r="O6" i="10" s="1"/>
  <c r="G44" i="15"/>
  <c r="G44" i="10" s="1"/>
  <c r="C44" i="15"/>
  <c r="C44" i="10" s="1"/>
  <c r="D44" i="15"/>
  <c r="H109" i="15"/>
  <c r="AE109" i="15"/>
  <c r="X23" i="15"/>
  <c r="H23" i="15" s="1"/>
  <c r="E21" i="15"/>
  <c r="E21" i="10" s="1"/>
  <c r="C21" i="15"/>
  <c r="C21" i="10" s="1"/>
  <c r="B21" i="15"/>
  <c r="AB21" i="13" s="1"/>
  <c r="E21" i="13" s="1"/>
  <c r="D21" i="15"/>
  <c r="W67" i="10"/>
  <c r="AB67" i="13"/>
  <c r="E67" i="13" s="1"/>
  <c r="F67" i="10"/>
  <c r="O67" i="10" s="1"/>
  <c r="X63" i="15"/>
  <c r="F139" i="15"/>
  <c r="D139" i="15"/>
  <c r="C139" i="15"/>
  <c r="C139" i="10" s="1"/>
  <c r="E139" i="15"/>
  <c r="E139" i="10" s="1"/>
  <c r="G139" i="15"/>
  <c r="G139" i="10" s="1"/>
  <c r="X37" i="15"/>
  <c r="D45" i="15"/>
  <c r="C127" i="15"/>
  <c r="C127" i="10" s="1"/>
  <c r="E127" i="15"/>
  <c r="E127" i="10" s="1"/>
  <c r="B127" i="15"/>
  <c r="AB127" i="13" s="1"/>
  <c r="E127" i="13" s="1"/>
  <c r="AF64" i="15"/>
  <c r="U9" i="10"/>
  <c r="Y9" i="10" s="1"/>
  <c r="X23" i="10" l="1"/>
  <c r="H23" i="10"/>
  <c r="P23" i="10" s="1"/>
  <c r="X29" i="10"/>
  <c r="H29" i="10"/>
  <c r="P29" i="10" s="1"/>
  <c r="W40" i="10"/>
  <c r="AB40" i="13"/>
  <c r="E40" i="13" s="1"/>
  <c r="F40" i="10"/>
  <c r="O40" i="10" s="1"/>
  <c r="X13" i="10"/>
  <c r="H13" i="10"/>
  <c r="P13" i="10" s="1"/>
  <c r="M113" i="10"/>
  <c r="M65" i="10"/>
  <c r="I65" i="10"/>
  <c r="Q65" i="10" s="1"/>
  <c r="V107" i="10"/>
  <c r="AE107" i="13"/>
  <c r="AA107" i="13"/>
  <c r="D107" i="13" s="1"/>
  <c r="D107" i="10"/>
  <c r="N107" i="10" s="1"/>
  <c r="X104" i="10"/>
  <c r="H104" i="10"/>
  <c r="P104" i="10" s="1"/>
  <c r="V113" i="10"/>
  <c r="AE113" i="13"/>
  <c r="AA113" i="13"/>
  <c r="D113" i="13" s="1"/>
  <c r="D113" i="10"/>
  <c r="N113" i="10" s="1"/>
  <c r="C76" i="15"/>
  <c r="C76" i="10" s="1"/>
  <c r="D76" i="15"/>
  <c r="G76" i="15"/>
  <c r="G76" i="10" s="1"/>
  <c r="F76" i="15"/>
  <c r="E76" i="15"/>
  <c r="E76" i="10" s="1"/>
  <c r="B76" i="15"/>
  <c r="H76" i="15"/>
  <c r="U115" i="10"/>
  <c r="AD115" i="13"/>
  <c r="Z115" i="13"/>
  <c r="C115" i="13" s="1"/>
  <c r="B115" i="10"/>
  <c r="K115" i="15"/>
  <c r="X27" i="10"/>
  <c r="H27" i="10"/>
  <c r="P27" i="10" s="1"/>
  <c r="X117" i="10"/>
  <c r="H117" i="10"/>
  <c r="P117" i="10" s="1"/>
  <c r="K75" i="15"/>
  <c r="Z53" i="13"/>
  <c r="C53" i="13" s="1"/>
  <c r="AE70" i="15"/>
  <c r="X70" i="15"/>
  <c r="AF70" i="15"/>
  <c r="H116" i="15"/>
  <c r="AE116" i="15"/>
  <c r="AF116" i="15"/>
  <c r="X116" i="15"/>
  <c r="W55" i="10"/>
  <c r="AB55" i="13"/>
  <c r="E55" i="13" s="1"/>
  <c r="F55" i="10"/>
  <c r="O55" i="10" s="1"/>
  <c r="W56" i="10"/>
  <c r="AB56" i="13"/>
  <c r="E56" i="13" s="1"/>
  <c r="F56" i="10"/>
  <c r="O56" i="10" s="1"/>
  <c r="V73" i="10"/>
  <c r="AE73" i="13"/>
  <c r="AA73" i="13"/>
  <c r="D73" i="13" s="1"/>
  <c r="D73" i="10"/>
  <c r="N73" i="10" s="1"/>
  <c r="M4" i="10"/>
  <c r="AA103" i="13"/>
  <c r="D103" i="13" s="1"/>
  <c r="N127" i="10"/>
  <c r="U32" i="10"/>
  <c r="AD32" i="13"/>
  <c r="Z32" i="13"/>
  <c r="C32" i="13" s="1"/>
  <c r="B32" i="10"/>
  <c r="K32" i="15"/>
  <c r="V118" i="10"/>
  <c r="AE118" i="13"/>
  <c r="AA118" i="13"/>
  <c r="D118" i="13" s="1"/>
  <c r="D118" i="10"/>
  <c r="N118" i="10" s="1"/>
  <c r="W27" i="10"/>
  <c r="AB27" i="13"/>
  <c r="E27" i="13" s="1"/>
  <c r="F27" i="10"/>
  <c r="O27" i="10" s="1"/>
  <c r="E37" i="15"/>
  <c r="E37" i="10" s="1"/>
  <c r="G37" i="15"/>
  <c r="G37" i="10" s="1"/>
  <c r="B37" i="15"/>
  <c r="F37" i="15"/>
  <c r="D37" i="15"/>
  <c r="C37" i="15"/>
  <c r="C37" i="10" s="1"/>
  <c r="M120" i="10"/>
  <c r="W73" i="10"/>
  <c r="AB73" i="13"/>
  <c r="E73" i="13" s="1"/>
  <c r="F73" i="10"/>
  <c r="O73" i="10" s="1"/>
  <c r="X31" i="10"/>
  <c r="H31" i="10"/>
  <c r="P31" i="10" s="1"/>
  <c r="D41" i="15"/>
  <c r="E41" i="15"/>
  <c r="E41" i="10" s="1"/>
  <c r="G41" i="15"/>
  <c r="G41" i="10" s="1"/>
  <c r="F41" i="15"/>
  <c r="C41" i="15"/>
  <c r="C41" i="10" s="1"/>
  <c r="B41" i="15"/>
  <c r="AE14" i="15"/>
  <c r="X14" i="15"/>
  <c r="AF14" i="15"/>
  <c r="U113" i="10"/>
  <c r="Y113" i="10" s="1"/>
  <c r="AD113" i="13"/>
  <c r="Z113" i="13"/>
  <c r="C113" i="13" s="1"/>
  <c r="B113" i="10"/>
  <c r="K113" i="15"/>
  <c r="C17" i="15"/>
  <c r="C17" i="10" s="1"/>
  <c r="G17" i="15"/>
  <c r="G17" i="10" s="1"/>
  <c r="F17" i="15"/>
  <c r="D17" i="15"/>
  <c r="E17" i="15"/>
  <c r="E17" i="10" s="1"/>
  <c r="B17" i="15"/>
  <c r="W59" i="10"/>
  <c r="AB59" i="13"/>
  <c r="E59" i="13" s="1"/>
  <c r="F59" i="10"/>
  <c r="O59" i="10" s="1"/>
  <c r="W115" i="10"/>
  <c r="AB115" i="13"/>
  <c r="E115" i="13" s="1"/>
  <c r="F115" i="10"/>
  <c r="O115" i="10" s="1"/>
  <c r="I124" i="10"/>
  <c r="Q124" i="10" s="1"/>
  <c r="N111" i="10"/>
  <c r="V138" i="10"/>
  <c r="AE138" i="13"/>
  <c r="AA138" i="13"/>
  <c r="D138" i="13" s="1"/>
  <c r="D138" i="10"/>
  <c r="N138" i="10" s="1"/>
  <c r="C3" i="15"/>
  <c r="D3" i="15"/>
  <c r="E3" i="15"/>
  <c r="B3" i="15"/>
  <c r="G3" i="15"/>
  <c r="F3" i="15"/>
  <c r="V40" i="10"/>
  <c r="AE40" i="13"/>
  <c r="AA40" i="13"/>
  <c r="D40" i="13" s="1"/>
  <c r="D40" i="10"/>
  <c r="N40" i="10" s="1"/>
  <c r="AB103" i="13"/>
  <c r="E103" i="13" s="1"/>
  <c r="X107" i="10"/>
  <c r="H107" i="10"/>
  <c r="P107" i="10" s="1"/>
  <c r="V132" i="10"/>
  <c r="W134" i="10"/>
  <c r="AB134" i="13"/>
  <c r="E134" i="13" s="1"/>
  <c r="F134" i="10"/>
  <c r="O134" i="10" s="1"/>
  <c r="Y60" i="10"/>
  <c r="W24" i="10"/>
  <c r="AB24" i="13"/>
  <c r="E24" i="13" s="1"/>
  <c r="F24" i="10"/>
  <c r="O24" i="10" s="1"/>
  <c r="X12" i="10"/>
  <c r="H12" i="10"/>
  <c r="P12" i="10" s="1"/>
  <c r="K56" i="15"/>
  <c r="M75" i="10"/>
  <c r="I75" i="10"/>
  <c r="Q75" i="10" s="1"/>
  <c r="X87" i="10"/>
  <c r="H87" i="10"/>
  <c r="P87" i="10" s="1"/>
  <c r="AE141" i="13"/>
  <c r="K129" i="15"/>
  <c r="K52" i="15"/>
  <c r="H34" i="15"/>
  <c r="AE34" i="15"/>
  <c r="AF34" i="15"/>
  <c r="X34" i="15"/>
  <c r="U89" i="10"/>
  <c r="AD89" i="13"/>
  <c r="Z89" i="13"/>
  <c r="C89" i="13" s="1"/>
  <c r="B89" i="10"/>
  <c r="K89" i="15"/>
  <c r="U39" i="10"/>
  <c r="AD39" i="13"/>
  <c r="Z39" i="13"/>
  <c r="C39" i="13" s="1"/>
  <c r="B39" i="10"/>
  <c r="K39" i="15"/>
  <c r="W107" i="10"/>
  <c r="AB107" i="13"/>
  <c r="E107" i="13" s="1"/>
  <c r="F107" i="10"/>
  <c r="O107" i="10" s="1"/>
  <c r="AE127" i="13"/>
  <c r="M32" i="10"/>
  <c r="AB141" i="13"/>
  <c r="E141" i="13" s="1"/>
  <c r="V12" i="10"/>
  <c r="AE12" i="13"/>
  <c r="AA12" i="13"/>
  <c r="D12" i="13" s="1"/>
  <c r="D12" i="10"/>
  <c r="N12" i="10" s="1"/>
  <c r="X35" i="10"/>
  <c r="H35" i="10"/>
  <c r="P35" i="10" s="1"/>
  <c r="U16" i="10"/>
  <c r="AD16" i="13"/>
  <c r="Z16" i="13"/>
  <c r="C16" i="13" s="1"/>
  <c r="B16" i="10"/>
  <c r="K16" i="15"/>
  <c r="AE90" i="15"/>
  <c r="AF90" i="15"/>
  <c r="X90" i="15"/>
  <c r="V139" i="10"/>
  <c r="AE139" i="13"/>
  <c r="AA139" i="13"/>
  <c r="D139" i="13" s="1"/>
  <c r="D139" i="10"/>
  <c r="N139" i="10" s="1"/>
  <c r="W120" i="10"/>
  <c r="AB120" i="13"/>
  <c r="E120" i="13" s="1"/>
  <c r="F120" i="10"/>
  <c r="O120" i="10" s="1"/>
  <c r="AE122" i="15"/>
  <c r="AF122" i="15"/>
  <c r="X122" i="15"/>
  <c r="J148" i="7"/>
  <c r="G148" i="7"/>
  <c r="B148" i="7"/>
  <c r="C148" i="7"/>
  <c r="E148" i="7"/>
  <c r="D148" i="7"/>
  <c r="F148" i="7"/>
  <c r="H148" i="7"/>
  <c r="AE110" i="15"/>
  <c r="AF110" i="15"/>
  <c r="X110" i="15"/>
  <c r="AE111" i="13"/>
  <c r="V13" i="10"/>
  <c r="AE13" i="13"/>
  <c r="AA13" i="13"/>
  <c r="D13" i="13" s="1"/>
  <c r="D13" i="10"/>
  <c r="N13" i="10" s="1"/>
  <c r="V89" i="10"/>
  <c r="AE89" i="13"/>
  <c r="AA89" i="13"/>
  <c r="D89" i="13" s="1"/>
  <c r="D89" i="10"/>
  <c r="N89" i="10" s="1"/>
  <c r="M106" i="10"/>
  <c r="I106" i="10"/>
  <c r="Q106" i="10" s="1"/>
  <c r="N57" i="10"/>
  <c r="Y65" i="10"/>
  <c r="AB75" i="13"/>
  <c r="E75" i="13" s="1"/>
  <c r="Y8" i="10"/>
  <c r="H41" i="15"/>
  <c r="V55" i="10"/>
  <c r="AE55" i="13"/>
  <c r="AA55" i="13"/>
  <c r="D55" i="13" s="1"/>
  <c r="D55" i="10"/>
  <c r="N55" i="10" s="1"/>
  <c r="I72" i="10"/>
  <c r="Q72" i="10" s="1"/>
  <c r="M51" i="10"/>
  <c r="I51" i="10"/>
  <c r="Q51" i="10" s="1"/>
  <c r="U57" i="10"/>
  <c r="Y57" i="10" s="1"/>
  <c r="AD57" i="13"/>
  <c r="Z57" i="13"/>
  <c r="C57" i="13" s="1"/>
  <c r="B57" i="10"/>
  <c r="K57" i="15"/>
  <c r="X49" i="10"/>
  <c r="H49" i="10"/>
  <c r="P49" i="10" s="1"/>
  <c r="E19" i="15"/>
  <c r="E19" i="10" s="1"/>
  <c r="D19" i="15"/>
  <c r="G19" i="15"/>
  <c r="G19" i="10" s="1"/>
  <c r="C19" i="15"/>
  <c r="C19" i="10" s="1"/>
  <c r="F19" i="15"/>
  <c r="B19" i="15"/>
  <c r="V24" i="10"/>
  <c r="AE24" i="13"/>
  <c r="AA24" i="13"/>
  <c r="D24" i="13" s="1"/>
  <c r="D24" i="10"/>
  <c r="N24" i="10" s="1"/>
  <c r="M56" i="10"/>
  <c r="I56" i="10"/>
  <c r="Q56" i="10" s="1"/>
  <c r="Z75" i="13"/>
  <c r="C75" i="13" s="1"/>
  <c r="V141" i="10"/>
  <c r="Y141" i="10" s="1"/>
  <c r="M129" i="10"/>
  <c r="M52" i="10"/>
  <c r="I52" i="10"/>
  <c r="Q52" i="10" s="1"/>
  <c r="W28" i="10"/>
  <c r="AB28" i="13"/>
  <c r="E28" i="13" s="1"/>
  <c r="F28" i="10"/>
  <c r="O28" i="10" s="1"/>
  <c r="V39" i="10"/>
  <c r="AA39" i="13"/>
  <c r="D39" i="13" s="1"/>
  <c r="AE39" i="13"/>
  <c r="D39" i="10"/>
  <c r="N39" i="10" s="1"/>
  <c r="M80" i="10"/>
  <c r="I80" i="10"/>
  <c r="Q80" i="10" s="1"/>
  <c r="AA127" i="13"/>
  <c r="D127" i="13" s="1"/>
  <c r="K77" i="15"/>
  <c r="V27" i="10"/>
  <c r="AA27" i="13"/>
  <c r="D27" i="13" s="1"/>
  <c r="AE27" i="13"/>
  <c r="D27" i="10"/>
  <c r="N27" i="10" s="1"/>
  <c r="AE123" i="15"/>
  <c r="X123" i="15"/>
  <c r="AF123" i="15"/>
  <c r="Z117" i="13"/>
  <c r="C117" i="13" s="1"/>
  <c r="U55" i="10"/>
  <c r="Y55" i="10" s="1"/>
  <c r="AD55" i="13"/>
  <c r="Z55" i="13"/>
  <c r="C55" i="13" s="1"/>
  <c r="B55" i="10"/>
  <c r="K55" i="15"/>
  <c r="AA59" i="13"/>
  <c r="D59" i="13" s="1"/>
  <c r="W117" i="10"/>
  <c r="AB117" i="13"/>
  <c r="E117" i="13" s="1"/>
  <c r="F117" i="10"/>
  <c r="O117" i="10" s="1"/>
  <c r="V68" i="10"/>
  <c r="AA68" i="13"/>
  <c r="D68" i="13" s="1"/>
  <c r="AE68" i="13"/>
  <c r="D68" i="10"/>
  <c r="N68" i="10" s="1"/>
  <c r="U107" i="10"/>
  <c r="Y107" i="10" s="1"/>
  <c r="AD107" i="13"/>
  <c r="Z107" i="13"/>
  <c r="C107" i="13" s="1"/>
  <c r="B107" i="10"/>
  <c r="K107" i="15"/>
  <c r="X3" i="10"/>
  <c r="H3" i="10"/>
  <c r="X28" i="10"/>
  <c r="H28" i="10"/>
  <c r="P28" i="10" s="1"/>
  <c r="E31" i="15"/>
  <c r="E31" i="10" s="1"/>
  <c r="G31" i="15"/>
  <c r="G31" i="10" s="1"/>
  <c r="B31" i="15"/>
  <c r="D31" i="15"/>
  <c r="C31" i="15"/>
  <c r="C31" i="10" s="1"/>
  <c r="F31" i="15"/>
  <c r="X109" i="10"/>
  <c r="H109" i="10"/>
  <c r="P109" i="10" s="1"/>
  <c r="U13" i="10"/>
  <c r="AD13" i="13"/>
  <c r="Z13" i="13"/>
  <c r="C13" i="13" s="1"/>
  <c r="B13" i="10"/>
  <c r="K13" i="15"/>
  <c r="W139" i="10"/>
  <c r="AB139" i="13"/>
  <c r="E139" i="13" s="1"/>
  <c r="F139" i="10"/>
  <c r="O139" i="10" s="1"/>
  <c r="V44" i="10"/>
  <c r="AA44" i="13"/>
  <c r="D44" i="13" s="1"/>
  <c r="AE44" i="13"/>
  <c r="D44" i="10"/>
  <c r="N44" i="10" s="1"/>
  <c r="X115" i="10"/>
  <c r="H115" i="10"/>
  <c r="P115" i="10" s="1"/>
  <c r="U68" i="10"/>
  <c r="AD68" i="13"/>
  <c r="Z68" i="13"/>
  <c r="C68" i="13" s="1"/>
  <c r="B68" i="10"/>
  <c r="K68" i="15"/>
  <c r="M92" i="10"/>
  <c r="I92" i="10"/>
  <c r="Q92" i="10" s="1"/>
  <c r="M61" i="10"/>
  <c r="I61" i="10"/>
  <c r="Q61" i="10" s="1"/>
  <c r="G133" i="15"/>
  <c r="G133" i="10" s="1"/>
  <c r="F133" i="15"/>
  <c r="D133" i="15"/>
  <c r="B133" i="15"/>
  <c r="C133" i="15"/>
  <c r="C133" i="10" s="1"/>
  <c r="E133" i="15"/>
  <c r="E133" i="10" s="1"/>
  <c r="X17" i="10"/>
  <c r="H17" i="10"/>
  <c r="P17" i="10" s="1"/>
  <c r="I7" i="10"/>
  <c r="Q7" i="10" s="1"/>
  <c r="M7" i="10"/>
  <c r="AA111" i="13"/>
  <c r="D111" i="13" s="1"/>
  <c r="AA57" i="13"/>
  <c r="D57" i="13" s="1"/>
  <c r="V47" i="10"/>
  <c r="AA47" i="13"/>
  <c r="D47" i="13" s="1"/>
  <c r="AE47" i="13"/>
  <c r="D47" i="10"/>
  <c r="N47" i="10" s="1"/>
  <c r="Y95" i="10"/>
  <c r="U134" i="10"/>
  <c r="AD134" i="13"/>
  <c r="Z134" i="13"/>
  <c r="C134" i="13" s="1"/>
  <c r="B134" i="10"/>
  <c r="I134" i="10" s="1"/>
  <c r="Q134" i="10" s="1"/>
  <c r="K134" i="15"/>
  <c r="K105" i="15"/>
  <c r="Z56" i="13"/>
  <c r="C56" i="13" s="1"/>
  <c r="V4" i="10"/>
  <c r="AA4" i="13"/>
  <c r="D4" i="13" s="1"/>
  <c r="AE4" i="13"/>
  <c r="D4" i="10"/>
  <c r="N4" i="10" s="1"/>
  <c r="X20" i="10"/>
  <c r="H20" i="10"/>
  <c r="P20" i="10" s="1"/>
  <c r="Z52" i="13"/>
  <c r="C52" i="13" s="1"/>
  <c r="V33" i="10"/>
  <c r="AE33" i="13"/>
  <c r="AA33" i="13"/>
  <c r="D33" i="13" s="1"/>
  <c r="D33" i="10"/>
  <c r="N33" i="10" s="1"/>
  <c r="U28" i="10"/>
  <c r="Y28" i="10" s="1"/>
  <c r="AD28" i="13"/>
  <c r="Z28" i="13"/>
  <c r="C28" i="13" s="1"/>
  <c r="B28" i="10"/>
  <c r="I28" i="10" s="1"/>
  <c r="Q28" i="10" s="1"/>
  <c r="K28" i="15"/>
  <c r="U73" i="10"/>
  <c r="Y73" i="10" s="1"/>
  <c r="AD73" i="13"/>
  <c r="Z73" i="13"/>
  <c r="C73" i="13" s="1"/>
  <c r="B73" i="10"/>
  <c r="K73" i="15"/>
  <c r="Y4" i="10"/>
  <c r="N75" i="10"/>
  <c r="U64" i="10"/>
  <c r="AD64" i="13"/>
  <c r="Z64" i="13"/>
  <c r="C64" i="13" s="1"/>
  <c r="B64" i="10"/>
  <c r="K64" i="15"/>
  <c r="X126" i="10"/>
  <c r="H126" i="10"/>
  <c r="P126" i="10" s="1"/>
  <c r="V127" i="10"/>
  <c r="M77" i="10"/>
  <c r="I77" i="10"/>
  <c r="Q77" i="10" s="1"/>
  <c r="W32" i="10"/>
  <c r="AB32" i="13"/>
  <c r="E32" i="13" s="1"/>
  <c r="F32" i="10"/>
  <c r="O32" i="10" s="1"/>
  <c r="V71" i="10"/>
  <c r="AE71" i="13"/>
  <c r="AA71" i="13"/>
  <c r="D71" i="13" s="1"/>
  <c r="D71" i="10"/>
  <c r="N71" i="10" s="1"/>
  <c r="U118" i="10"/>
  <c r="AD118" i="13"/>
  <c r="Z118" i="13"/>
  <c r="C118" i="13" s="1"/>
  <c r="B118" i="10"/>
  <c r="K118" i="15"/>
  <c r="U12" i="10"/>
  <c r="Z12" i="13"/>
  <c r="C12" i="13" s="1"/>
  <c r="AD12" i="13"/>
  <c r="B12" i="10"/>
  <c r="K12" i="15"/>
  <c r="U27" i="10"/>
  <c r="AD27" i="13"/>
  <c r="Z27" i="13"/>
  <c r="C27" i="13" s="1"/>
  <c r="B27" i="10"/>
  <c r="K27" i="15"/>
  <c r="K103" i="15"/>
  <c r="N53" i="10"/>
  <c r="AE58" i="15"/>
  <c r="AF58" i="15"/>
  <c r="X58" i="15"/>
  <c r="V111" i="10"/>
  <c r="M128" i="10"/>
  <c r="I128" i="10"/>
  <c r="Q128" i="10" s="1"/>
  <c r="AE57" i="13"/>
  <c r="U126" i="10"/>
  <c r="AD126" i="13"/>
  <c r="Z126" i="13"/>
  <c r="C126" i="13" s="1"/>
  <c r="B126" i="10"/>
  <c r="K126" i="15"/>
  <c r="AB52" i="13"/>
  <c r="E52" i="13" s="1"/>
  <c r="X64" i="10"/>
  <c r="H64" i="10"/>
  <c r="P64" i="10" s="1"/>
  <c r="F97" i="15"/>
  <c r="D97" i="15"/>
  <c r="B97" i="15"/>
  <c r="C97" i="15"/>
  <c r="C97" i="10" s="1"/>
  <c r="G97" i="15"/>
  <c r="G97" i="10" s="1"/>
  <c r="E97" i="15"/>
  <c r="E97" i="10" s="1"/>
  <c r="X11" i="10"/>
  <c r="H11" i="10"/>
  <c r="P11" i="10" s="1"/>
  <c r="M105" i="10"/>
  <c r="V93" i="10"/>
  <c r="AE93" i="13"/>
  <c r="AA93" i="13"/>
  <c r="D93" i="13" s="1"/>
  <c r="D93" i="10"/>
  <c r="N93" i="10" s="1"/>
  <c r="AE82" i="15"/>
  <c r="H82" i="15"/>
  <c r="X82" i="15"/>
  <c r="AF82" i="15"/>
  <c r="U24" i="10"/>
  <c r="Z24" i="13"/>
  <c r="C24" i="13" s="1"/>
  <c r="AD24" i="13"/>
  <c r="B24" i="10"/>
  <c r="K24" i="15"/>
  <c r="X53" i="10"/>
  <c r="H53" i="10"/>
  <c r="P53" i="10" s="1"/>
  <c r="U33" i="10"/>
  <c r="AD33" i="13"/>
  <c r="Z33" i="13"/>
  <c r="C33" i="13" s="1"/>
  <c r="B33" i="10"/>
  <c r="K33" i="15"/>
  <c r="H19" i="15"/>
  <c r="U108" i="10"/>
  <c r="Z108" i="13"/>
  <c r="C108" i="13" s="1"/>
  <c r="AD108" i="13"/>
  <c r="B108" i="10"/>
  <c r="K108" i="15"/>
  <c r="AE75" i="13"/>
  <c r="F20" i="15"/>
  <c r="E20" i="15"/>
  <c r="E20" i="10" s="1"/>
  <c r="G20" i="15"/>
  <c r="G20" i="10" s="1"/>
  <c r="C20" i="15"/>
  <c r="C20" i="10" s="1"/>
  <c r="D20" i="15"/>
  <c r="B20" i="15"/>
  <c r="V108" i="10"/>
  <c r="AE108" i="13"/>
  <c r="AA108" i="13"/>
  <c r="D108" i="13" s="1"/>
  <c r="D108" i="10"/>
  <c r="N108" i="10" s="1"/>
  <c r="V32" i="10"/>
  <c r="AA32" i="13"/>
  <c r="D32" i="13" s="1"/>
  <c r="AE32" i="13"/>
  <c r="D32" i="10"/>
  <c r="N32" i="10" s="1"/>
  <c r="N105" i="10"/>
  <c r="I103" i="10"/>
  <c r="Q103" i="10" s="1"/>
  <c r="M103" i="10"/>
  <c r="U11" i="10"/>
  <c r="Y11" i="10" s="1"/>
  <c r="AD11" i="13"/>
  <c r="Z11" i="13"/>
  <c r="C11" i="13" s="1"/>
  <c r="B11" i="10"/>
  <c r="K11" i="15"/>
  <c r="AE54" i="15"/>
  <c r="AF54" i="15"/>
  <c r="X54" i="15"/>
  <c r="X105" i="10"/>
  <c r="H105" i="10"/>
  <c r="P105" i="10" s="1"/>
  <c r="W118" i="10"/>
  <c r="AB118" i="13"/>
  <c r="E118" i="13" s="1"/>
  <c r="F118" i="10"/>
  <c r="O118" i="10" s="1"/>
  <c r="AE38" i="15"/>
  <c r="H38" i="15"/>
  <c r="AF38" i="15"/>
  <c r="X38" i="15"/>
  <c r="E29" i="15"/>
  <c r="E29" i="10" s="1"/>
  <c r="F29" i="15"/>
  <c r="G29" i="15"/>
  <c r="G29" i="10" s="1"/>
  <c r="D29" i="15"/>
  <c r="B29" i="15"/>
  <c r="C29" i="15"/>
  <c r="C29" i="10" s="1"/>
  <c r="AA53" i="13"/>
  <c r="D53" i="13" s="1"/>
  <c r="C104" i="15"/>
  <c r="C104" i="10" s="1"/>
  <c r="F104" i="15"/>
  <c r="G104" i="15"/>
  <c r="G104" i="10" s="1"/>
  <c r="E104" i="15"/>
  <c r="E104" i="10" s="1"/>
  <c r="B104" i="15"/>
  <c r="D104" i="15"/>
  <c r="X85" i="10"/>
  <c r="H85" i="10"/>
  <c r="P85" i="10" s="1"/>
  <c r="X16" i="10"/>
  <c r="H16" i="10"/>
  <c r="P16" i="10" s="1"/>
  <c r="W64" i="10"/>
  <c r="AB64" i="13"/>
  <c r="E64" i="13" s="1"/>
  <c r="F64" i="10"/>
  <c r="O64" i="10" s="1"/>
  <c r="X32" i="10"/>
  <c r="H32" i="10"/>
  <c r="P32" i="10" s="1"/>
  <c r="AE98" i="15"/>
  <c r="AF98" i="15"/>
  <c r="X98" i="15"/>
  <c r="K139" i="15"/>
  <c r="W13" i="10"/>
  <c r="AB13" i="13"/>
  <c r="E13" i="13" s="1"/>
  <c r="F13" i="10"/>
  <c r="O13" i="10" s="1"/>
  <c r="Y106" i="10"/>
  <c r="M36" i="10"/>
  <c r="I36" i="10"/>
  <c r="Q36" i="10" s="1"/>
  <c r="V57" i="10"/>
  <c r="W89" i="10"/>
  <c r="AB89" i="13"/>
  <c r="E89" i="13" s="1"/>
  <c r="F89" i="10"/>
  <c r="O89" i="10" s="1"/>
  <c r="X24" i="10"/>
  <c r="H24" i="10"/>
  <c r="P24" i="10" s="1"/>
  <c r="Y72" i="10"/>
  <c r="Y51" i="10"/>
  <c r="V126" i="10"/>
  <c r="AE126" i="13"/>
  <c r="AA126" i="13"/>
  <c r="D126" i="13" s="1"/>
  <c r="D126" i="10"/>
  <c r="N126" i="10" s="1"/>
  <c r="Z105" i="13"/>
  <c r="C105" i="13" s="1"/>
  <c r="AE94" i="15"/>
  <c r="X94" i="15"/>
  <c r="AF94" i="15"/>
  <c r="X40" i="10"/>
  <c r="H40" i="10"/>
  <c r="P40" i="10" s="1"/>
  <c r="N61" i="10"/>
  <c r="M28" i="10"/>
  <c r="W77" i="10"/>
  <c r="AB77" i="13"/>
  <c r="E77" i="13" s="1"/>
  <c r="F77" i="10"/>
  <c r="O77" i="10" s="1"/>
  <c r="M6" i="10"/>
  <c r="I6" i="10"/>
  <c r="Q6" i="10" s="1"/>
  <c r="H30" i="15"/>
  <c r="AE30" i="15"/>
  <c r="X30" i="15"/>
  <c r="AF30" i="15"/>
  <c r="AE112" i="15"/>
  <c r="AF112" i="15"/>
  <c r="X112" i="15"/>
  <c r="H112" i="15" s="1"/>
  <c r="AA75" i="13"/>
  <c r="D75" i="13" s="1"/>
  <c r="B88" i="15"/>
  <c r="D88" i="15"/>
  <c r="F88" i="15"/>
  <c r="G88" i="15"/>
  <c r="G88" i="10" s="1"/>
  <c r="E88" i="15"/>
  <c r="E88" i="10" s="1"/>
  <c r="C88" i="15"/>
  <c r="C88" i="10" s="1"/>
  <c r="Y80" i="10"/>
  <c r="H130" i="15"/>
  <c r="AE130" i="15"/>
  <c r="AF130" i="15"/>
  <c r="X130" i="15"/>
  <c r="AB71" i="13"/>
  <c r="E71" i="13" s="1"/>
  <c r="W71" i="10"/>
  <c r="F71" i="10"/>
  <c r="O71" i="10" s="1"/>
  <c r="AB53" i="13"/>
  <c r="E53" i="13" s="1"/>
  <c r="AA105" i="13"/>
  <c r="D105" i="13" s="1"/>
  <c r="Z103" i="13"/>
  <c r="C103" i="13" s="1"/>
  <c r="AE74" i="15"/>
  <c r="X74" i="15"/>
  <c r="H74" i="15" s="1"/>
  <c r="AF74" i="15"/>
  <c r="Y119" i="10"/>
  <c r="X47" i="10"/>
  <c r="H47" i="10"/>
  <c r="P47" i="10" s="1"/>
  <c r="U121" i="10"/>
  <c r="Y121" i="10" s="1"/>
  <c r="AD121" i="13"/>
  <c r="Z121" i="13"/>
  <c r="C121" i="13" s="1"/>
  <c r="K121" i="15"/>
  <c r="B121" i="10"/>
  <c r="AE53" i="13"/>
  <c r="V134" i="10"/>
  <c r="AA134" i="13"/>
  <c r="D134" i="13" s="1"/>
  <c r="AE134" i="13"/>
  <c r="D134" i="10"/>
  <c r="N134" i="10" s="1"/>
  <c r="M93" i="10"/>
  <c r="A7" i="13"/>
  <c r="A8" i="10"/>
  <c r="Y7" i="10"/>
  <c r="M139" i="10"/>
  <c r="N115" i="10"/>
  <c r="N56" i="10"/>
  <c r="AE50" i="15"/>
  <c r="H50" i="15"/>
  <c r="X50" i="15"/>
  <c r="AF50" i="15"/>
  <c r="I148" i="7"/>
  <c r="AE137" i="15"/>
  <c r="H137" i="15"/>
  <c r="X137" i="15"/>
  <c r="AF137" i="15"/>
  <c r="U47" i="10"/>
  <c r="Y47" i="10" s="1"/>
  <c r="AD47" i="13"/>
  <c r="Z47" i="13"/>
  <c r="C47" i="13" s="1"/>
  <c r="B47" i="10"/>
  <c r="K47" i="15"/>
  <c r="M84" i="10"/>
  <c r="I84" i="10"/>
  <c r="Q84" i="10" s="1"/>
  <c r="H97" i="15"/>
  <c r="X108" i="10"/>
  <c r="H108" i="10"/>
  <c r="P108" i="10" s="1"/>
  <c r="AE42" i="15"/>
  <c r="X42" i="15"/>
  <c r="AF42" i="15"/>
  <c r="AE26" i="15"/>
  <c r="H26" i="15"/>
  <c r="X26" i="15"/>
  <c r="AF26" i="15"/>
  <c r="M125" i="10"/>
  <c r="I125" i="10"/>
  <c r="Q125" i="10" s="1"/>
  <c r="AA61" i="13"/>
  <c r="D61" i="13" s="1"/>
  <c r="I83" i="10"/>
  <c r="Q83" i="10" s="1"/>
  <c r="X120" i="10"/>
  <c r="H120" i="10"/>
  <c r="P120" i="10" s="1"/>
  <c r="AE86" i="15"/>
  <c r="X86" i="15"/>
  <c r="H86" i="15" s="1"/>
  <c r="AF86" i="15"/>
  <c r="V49" i="10"/>
  <c r="AE49" i="13"/>
  <c r="AA49" i="13"/>
  <c r="D49" i="13" s="1"/>
  <c r="D49" i="10"/>
  <c r="N49" i="10" s="1"/>
  <c r="AB4" i="13"/>
  <c r="E4" i="13" s="1"/>
  <c r="V75" i="10"/>
  <c r="Y75" i="10" s="1"/>
  <c r="U111" i="10"/>
  <c r="AD111" i="13"/>
  <c r="Z111" i="13"/>
  <c r="C111" i="13" s="1"/>
  <c r="B111" i="10"/>
  <c r="K111" i="15"/>
  <c r="U138" i="10"/>
  <c r="Y138" i="10" s="1"/>
  <c r="AD138" i="13"/>
  <c r="Z138" i="13"/>
  <c r="C138" i="13" s="1"/>
  <c r="B138" i="10"/>
  <c r="K138" i="15"/>
  <c r="AE22" i="15"/>
  <c r="X22" i="15"/>
  <c r="AF22" i="15"/>
  <c r="K44" i="15"/>
  <c r="AE105" i="13"/>
  <c r="AD103" i="13"/>
  <c r="M60" i="10"/>
  <c r="I60" i="10"/>
  <c r="Q60" i="10" s="1"/>
  <c r="W108" i="10"/>
  <c r="AB108" i="13"/>
  <c r="E108" i="13" s="1"/>
  <c r="F108" i="10"/>
  <c r="O108" i="10" s="1"/>
  <c r="W45" i="10"/>
  <c r="AB45" i="13"/>
  <c r="E45" i="13" s="1"/>
  <c r="F45" i="10"/>
  <c r="O45" i="10" s="1"/>
  <c r="W111" i="10"/>
  <c r="AB111" i="13"/>
  <c r="E111" i="13" s="1"/>
  <c r="F111" i="10"/>
  <c r="O111" i="10" s="1"/>
  <c r="X88" i="10"/>
  <c r="H88" i="10"/>
  <c r="P88" i="10" s="1"/>
  <c r="W12" i="10"/>
  <c r="AB12" i="13"/>
  <c r="E12" i="13" s="1"/>
  <c r="F12" i="10"/>
  <c r="O12" i="10" s="1"/>
  <c r="U109" i="10"/>
  <c r="AD109" i="13"/>
  <c r="Z109" i="13"/>
  <c r="C109" i="13" s="1"/>
  <c r="B109" i="10"/>
  <c r="K109" i="15"/>
  <c r="X118" i="10"/>
  <c r="H118" i="10"/>
  <c r="P118" i="10" s="1"/>
  <c r="M53" i="10"/>
  <c r="I53" i="10"/>
  <c r="Q53" i="10" s="1"/>
  <c r="AE59" i="13"/>
  <c r="V109" i="10"/>
  <c r="AE109" i="13"/>
  <c r="AA109" i="13"/>
  <c r="D109" i="13" s="1"/>
  <c r="D109" i="10"/>
  <c r="N109" i="10" s="1"/>
  <c r="M95" i="10"/>
  <c r="I95" i="10"/>
  <c r="Q95" i="10" s="1"/>
  <c r="V120" i="10"/>
  <c r="Y120" i="10" s="1"/>
  <c r="AE120" i="13"/>
  <c r="AA120" i="13"/>
  <c r="D120" i="13" s="1"/>
  <c r="D120" i="10"/>
  <c r="N120" i="10" s="1"/>
  <c r="X133" i="10"/>
  <c r="H133" i="10"/>
  <c r="P133" i="10" s="1"/>
  <c r="M141" i="10"/>
  <c r="I141" i="10"/>
  <c r="Q141" i="10" s="1"/>
  <c r="X6" i="13"/>
  <c r="P6" i="13"/>
  <c r="F91" i="15"/>
  <c r="D91" i="15"/>
  <c r="B91" i="15"/>
  <c r="E91" i="15"/>
  <c r="E91" i="10" s="1"/>
  <c r="C91" i="15"/>
  <c r="C91" i="10" s="1"/>
  <c r="G91" i="15"/>
  <c r="G91" i="10" s="1"/>
  <c r="Z139" i="13"/>
  <c r="C139" i="13" s="1"/>
  <c r="AE115" i="13"/>
  <c r="Y128" i="10"/>
  <c r="AE135" i="15"/>
  <c r="X135" i="15"/>
  <c r="AF135" i="15"/>
  <c r="AE56" i="13"/>
  <c r="X93" i="10"/>
  <c r="H93" i="10"/>
  <c r="P93" i="10" s="1"/>
  <c r="Y105" i="10"/>
  <c r="X79" i="10"/>
  <c r="Y79" i="10" s="1"/>
  <c r="H79" i="10"/>
  <c r="P79" i="10" s="1"/>
  <c r="U15" i="10"/>
  <c r="Z15" i="13"/>
  <c r="C15" i="13" s="1"/>
  <c r="AD15" i="13"/>
  <c r="B15" i="10"/>
  <c r="K15" i="15"/>
  <c r="AE61" i="13"/>
  <c r="V77" i="10"/>
  <c r="Y77" i="10" s="1"/>
  <c r="AE77" i="13"/>
  <c r="AA77" i="13"/>
  <c r="D77" i="13" s="1"/>
  <c r="D77" i="10"/>
  <c r="N77" i="10" s="1"/>
  <c r="D85" i="15"/>
  <c r="F85" i="15"/>
  <c r="B85" i="15"/>
  <c r="C85" i="15"/>
  <c r="C85" i="10" s="1"/>
  <c r="E85" i="15"/>
  <c r="E85" i="10" s="1"/>
  <c r="G85" i="15"/>
  <c r="G85" i="10" s="1"/>
  <c r="AE46" i="15"/>
  <c r="X46" i="15"/>
  <c r="AF46" i="15"/>
  <c r="K79" i="15"/>
  <c r="W16" i="10"/>
  <c r="AB16" i="13"/>
  <c r="E16" i="13" s="1"/>
  <c r="F16" i="10"/>
  <c r="O16" i="10" s="1"/>
  <c r="M44" i="10"/>
  <c r="I44" i="10"/>
  <c r="Q44" i="10" s="1"/>
  <c r="V105" i="10"/>
  <c r="U103" i="10"/>
  <c r="Y103" i="10" s="1"/>
  <c r="W11" i="10"/>
  <c r="AB11" i="13"/>
  <c r="E11" i="13" s="1"/>
  <c r="F11" i="10"/>
  <c r="O11" i="10" s="1"/>
  <c r="AE78" i="15"/>
  <c r="AF78" i="15"/>
  <c r="X78" i="15"/>
  <c r="X134" i="10"/>
  <c r="H134" i="10"/>
  <c r="P134" i="10" s="1"/>
  <c r="X114" i="10"/>
  <c r="H114" i="10"/>
  <c r="P114" i="10" s="1"/>
  <c r="E23" i="15"/>
  <c r="E23" i="10" s="1"/>
  <c r="F23" i="15"/>
  <c r="D23" i="15"/>
  <c r="C23" i="15"/>
  <c r="C23" i="10" s="1"/>
  <c r="G23" i="15"/>
  <c r="G23" i="10" s="1"/>
  <c r="B23" i="15"/>
  <c r="B100" i="15"/>
  <c r="F100" i="15"/>
  <c r="D100" i="15"/>
  <c r="G100" i="15"/>
  <c r="G100" i="10" s="1"/>
  <c r="C100" i="15"/>
  <c r="C100" i="10" s="1"/>
  <c r="E100" i="15"/>
  <c r="E100" i="10" s="1"/>
  <c r="U45" i="10"/>
  <c r="Y45" i="10" s="1"/>
  <c r="AD45" i="13"/>
  <c r="Z45" i="13"/>
  <c r="C45" i="13" s="1"/>
  <c r="K45" i="15"/>
  <c r="B45" i="10"/>
  <c r="I9" i="10"/>
  <c r="Q9" i="10" s="1"/>
  <c r="G63" i="15"/>
  <c r="G63" i="10" s="1"/>
  <c r="E63" i="15"/>
  <c r="E63" i="10" s="1"/>
  <c r="C63" i="15"/>
  <c r="C63" i="10" s="1"/>
  <c r="D63" i="15"/>
  <c r="F63" i="15"/>
  <c r="B63" i="15"/>
  <c r="U127" i="10"/>
  <c r="Y127" i="10" s="1"/>
  <c r="AD127" i="13"/>
  <c r="Z127" i="13"/>
  <c r="C127" i="13" s="1"/>
  <c r="B127" i="10"/>
  <c r="K127" i="15"/>
  <c r="M81" i="10"/>
  <c r="I81" i="10"/>
  <c r="Q81" i="10" s="1"/>
  <c r="D114" i="15"/>
  <c r="G114" i="15"/>
  <c r="G114" i="10" s="1"/>
  <c r="F114" i="15"/>
  <c r="B114" i="15"/>
  <c r="E114" i="15"/>
  <c r="E114" i="10" s="1"/>
  <c r="C114" i="15"/>
  <c r="C114" i="10" s="1"/>
  <c r="U49" i="10"/>
  <c r="AD49" i="13"/>
  <c r="Z49" i="13"/>
  <c r="C49" i="13" s="1"/>
  <c r="B49" i="10"/>
  <c r="K49" i="15"/>
  <c r="AE102" i="15"/>
  <c r="H102" i="15"/>
  <c r="X102" i="15"/>
  <c r="AF102" i="15"/>
  <c r="I59" i="10"/>
  <c r="Q59" i="10" s="1"/>
  <c r="M59" i="10"/>
  <c r="W132" i="10"/>
  <c r="AB132" i="13"/>
  <c r="E132" i="13" s="1"/>
  <c r="F132" i="10"/>
  <c r="O132" i="10" s="1"/>
  <c r="AE136" i="15"/>
  <c r="X136" i="15"/>
  <c r="AF136" i="15"/>
  <c r="X111" i="10"/>
  <c r="H111" i="10"/>
  <c r="P111" i="10" s="1"/>
  <c r="H63" i="15"/>
  <c r="M101" i="10"/>
  <c r="I101" i="10"/>
  <c r="Q101" i="10" s="1"/>
  <c r="AD139" i="13"/>
  <c r="AA115" i="13"/>
  <c r="D115" i="13" s="1"/>
  <c r="E35" i="15"/>
  <c r="E35" i="10" s="1"/>
  <c r="G35" i="15"/>
  <c r="G35" i="10" s="1"/>
  <c r="F35" i="15"/>
  <c r="D35" i="15"/>
  <c r="C35" i="15"/>
  <c r="C35" i="10" s="1"/>
  <c r="B35" i="15"/>
  <c r="Y36" i="10"/>
  <c r="AA56" i="13"/>
  <c r="D56" i="13" s="1"/>
  <c r="X71" i="10"/>
  <c r="H71" i="10"/>
  <c r="P71" i="10" s="1"/>
  <c r="AB93" i="13"/>
  <c r="E93" i="13" s="1"/>
  <c r="X132" i="10"/>
  <c r="H132" i="10"/>
  <c r="P132" i="10" s="1"/>
  <c r="U43" i="10"/>
  <c r="Z43" i="13"/>
  <c r="C43" i="13" s="1"/>
  <c r="AD43" i="13"/>
  <c r="B43" i="10"/>
  <c r="K43" i="15"/>
  <c r="AE140" i="15"/>
  <c r="H140" i="15"/>
  <c r="AF140" i="15"/>
  <c r="X140" i="15"/>
  <c r="M25" i="10"/>
  <c r="I25" i="10"/>
  <c r="Q25" i="10" s="1"/>
  <c r="U40" i="10"/>
  <c r="AD40" i="13"/>
  <c r="Z40" i="13"/>
  <c r="C40" i="13" s="1"/>
  <c r="B40" i="10"/>
  <c r="K40" i="15"/>
  <c r="W126" i="10"/>
  <c r="AB126" i="13"/>
  <c r="E126" i="13" s="1"/>
  <c r="F126" i="10"/>
  <c r="O126" i="10" s="1"/>
  <c r="C96" i="15"/>
  <c r="C96" i="10" s="1"/>
  <c r="B96" i="15"/>
  <c r="D96" i="15"/>
  <c r="F96" i="15"/>
  <c r="G96" i="15"/>
  <c r="G96" i="10" s="1"/>
  <c r="E96" i="15"/>
  <c r="E96" i="10" s="1"/>
  <c r="I119" i="10"/>
  <c r="Q119" i="10" s="1"/>
  <c r="M119" i="10"/>
  <c r="X52" i="10"/>
  <c r="H52" i="10"/>
  <c r="P52" i="10" s="1"/>
  <c r="V61" i="10"/>
  <c r="C48" i="15"/>
  <c r="C48" i="10" s="1"/>
  <c r="B48" i="15"/>
  <c r="F48" i="15"/>
  <c r="E48" i="15"/>
  <c r="E48" i="10" s="1"/>
  <c r="D48" i="15"/>
  <c r="G48" i="15"/>
  <c r="G48" i="10" s="1"/>
  <c r="Y6" i="10"/>
  <c r="AB57" i="13"/>
  <c r="E57" i="13" s="1"/>
  <c r="W49" i="10"/>
  <c r="AB49" i="13"/>
  <c r="E49" i="13" s="1"/>
  <c r="F49" i="10"/>
  <c r="O49" i="10" s="1"/>
  <c r="AE66" i="15"/>
  <c r="H66" i="15"/>
  <c r="X66" i="15"/>
  <c r="AF66" i="15"/>
  <c r="V52" i="10"/>
  <c r="Y52" i="10" s="1"/>
  <c r="AA52" i="13"/>
  <c r="D52" i="13" s="1"/>
  <c r="AE52" i="13"/>
  <c r="D52" i="10"/>
  <c r="N52" i="10" s="1"/>
  <c r="AB61" i="13"/>
  <c r="E61" i="13" s="1"/>
  <c r="M79" i="10"/>
  <c r="I79" i="10"/>
  <c r="Q79" i="10" s="1"/>
  <c r="V16" i="10"/>
  <c r="AA16" i="13"/>
  <c r="D16" i="13" s="1"/>
  <c r="AE16" i="13"/>
  <c r="D16" i="10"/>
  <c r="N16" i="10" s="1"/>
  <c r="U71" i="10"/>
  <c r="AD71" i="13"/>
  <c r="Z71" i="13"/>
  <c r="C71" i="13" s="1"/>
  <c r="B71" i="10"/>
  <c r="K71" i="15"/>
  <c r="Z44" i="13"/>
  <c r="C44" i="13" s="1"/>
  <c r="AB109" i="13"/>
  <c r="E109" i="13" s="1"/>
  <c r="AB68" i="13"/>
  <c r="E68" i="13" s="1"/>
  <c r="N59" i="10"/>
  <c r="AB113" i="13"/>
  <c r="E113" i="13" s="1"/>
  <c r="AE10" i="15"/>
  <c r="AF10" i="15"/>
  <c r="X10" i="15"/>
  <c r="Y44" i="10"/>
  <c r="H18" i="15"/>
  <c r="AE18" i="15"/>
  <c r="X18" i="15"/>
  <c r="AF18" i="15"/>
  <c r="AE62" i="15"/>
  <c r="H62" i="15"/>
  <c r="X62" i="15"/>
  <c r="AF62" i="15"/>
  <c r="I8" i="10"/>
  <c r="Q8" i="10" s="1"/>
  <c r="Y61" i="10"/>
  <c r="V53" i="10"/>
  <c r="Y53" i="10" s="1"/>
  <c r="K59" i="15"/>
  <c r="V129" i="10"/>
  <c r="Y129" i="10" s="1"/>
  <c r="AE129" i="13"/>
  <c r="AA129" i="13"/>
  <c r="D129" i="13" s="1"/>
  <c r="D129" i="10"/>
  <c r="N129" i="10" s="1"/>
  <c r="V64" i="10"/>
  <c r="AE64" i="13"/>
  <c r="AA64" i="13"/>
  <c r="D64" i="13" s="1"/>
  <c r="D64" i="10"/>
  <c r="N64" i="10" s="1"/>
  <c r="X39" i="10"/>
  <c r="H39" i="10"/>
  <c r="P39" i="10" s="1"/>
  <c r="V21" i="10"/>
  <c r="AA21" i="13"/>
  <c r="D21" i="13" s="1"/>
  <c r="AE21" i="13"/>
  <c r="D21" i="10"/>
  <c r="N21" i="10" s="1"/>
  <c r="V45" i="10"/>
  <c r="AE45" i="13"/>
  <c r="AA45" i="13"/>
  <c r="D45" i="13" s="1"/>
  <c r="D45" i="10"/>
  <c r="N45" i="10" s="1"/>
  <c r="U21" i="10"/>
  <c r="Z21" i="13"/>
  <c r="C21" i="13" s="1"/>
  <c r="AD21" i="13"/>
  <c r="B21" i="10"/>
  <c r="K21" i="15"/>
  <c r="X138" i="10"/>
  <c r="H138" i="10"/>
  <c r="P138" i="10" s="1"/>
  <c r="AE131" i="15"/>
  <c r="X131" i="15"/>
  <c r="H131" i="15" s="1"/>
  <c r="AF131" i="15"/>
  <c r="AD59" i="13"/>
  <c r="W129" i="10"/>
  <c r="AB129" i="13"/>
  <c r="E129" i="13" s="1"/>
  <c r="F129" i="10"/>
  <c r="O129" i="10" s="1"/>
  <c r="V117" i="10"/>
  <c r="Y117" i="10" s="1"/>
  <c r="AE117" i="13"/>
  <c r="AA117" i="13"/>
  <c r="D117" i="13" s="1"/>
  <c r="D117" i="10"/>
  <c r="N117" i="10" s="1"/>
  <c r="AA121" i="13"/>
  <c r="D121" i="13" s="1"/>
  <c r="H91" i="15"/>
  <c r="H100" i="15"/>
  <c r="U139" i="10"/>
  <c r="Y139" i="10" s="1"/>
  <c r="V115" i="10"/>
  <c r="H37" i="15"/>
  <c r="V56" i="10"/>
  <c r="Y56" i="10" s="1"/>
  <c r="D69" i="15"/>
  <c r="G69" i="15"/>
  <c r="G69" i="10" s="1"/>
  <c r="F69" i="15"/>
  <c r="E69" i="15"/>
  <c r="E69" i="10" s="1"/>
  <c r="B69" i="15"/>
  <c r="C69" i="15"/>
  <c r="C69" i="10" s="1"/>
  <c r="W43" i="10"/>
  <c r="AB43" i="13"/>
  <c r="E43" i="13" s="1"/>
  <c r="F43" i="10"/>
  <c r="O43" i="10" s="1"/>
  <c r="Y84" i="10"/>
  <c r="H69" i="15"/>
  <c r="E99" i="15"/>
  <c r="E99" i="10" s="1"/>
  <c r="D99" i="15"/>
  <c r="C99" i="15"/>
  <c r="C99" i="10" s="1"/>
  <c r="F99" i="15"/>
  <c r="G99" i="15"/>
  <c r="G99" i="10" s="1"/>
  <c r="B99" i="15"/>
  <c r="M67" i="10"/>
  <c r="I67" i="10"/>
  <c r="Q67" i="10" s="1"/>
  <c r="Y125" i="10"/>
  <c r="D87" i="15"/>
  <c r="C87" i="15"/>
  <c r="C87" i="10" s="1"/>
  <c r="G87" i="15"/>
  <c r="G87" i="10" s="1"/>
  <c r="E87" i="15"/>
  <c r="E87" i="10" s="1"/>
  <c r="F87" i="15"/>
  <c r="B87" i="15"/>
  <c r="H96" i="15"/>
  <c r="Y83" i="10"/>
  <c r="H48" i="15"/>
  <c r="M117" i="10"/>
  <c r="X15" i="10"/>
  <c r="H15" i="10"/>
  <c r="P15" i="10" s="1"/>
  <c r="U132" i="10"/>
  <c r="AD132" i="13"/>
  <c r="Z132" i="13"/>
  <c r="C132" i="13" s="1"/>
  <c r="B132" i="10"/>
  <c r="K132" i="15"/>
  <c r="H99" i="15"/>
  <c r="AB15" i="13"/>
  <c r="E15" i="13" s="1"/>
  <c r="W105" i="10"/>
  <c r="AB105" i="13"/>
  <c r="E105" i="13" s="1"/>
  <c r="F105" i="10"/>
  <c r="O105" i="10" s="1"/>
  <c r="N28" i="10"/>
  <c r="Z79" i="13"/>
  <c r="C79" i="13" s="1"/>
  <c r="K120" i="15"/>
  <c r="AD44" i="13"/>
  <c r="V59" i="10"/>
  <c r="Y59" i="10" s="1"/>
  <c r="AE11" i="13"/>
  <c r="V11" i="10"/>
  <c r="AA11" i="13"/>
  <c r="D11" i="13" s="1"/>
  <c r="D11" i="10"/>
  <c r="N11" i="10" s="1"/>
  <c r="X112" i="10" l="1"/>
  <c r="H112" i="10"/>
  <c r="P112" i="10" s="1"/>
  <c r="X74" i="10"/>
  <c r="H74" i="10"/>
  <c r="P74" i="10" s="1"/>
  <c r="X131" i="10"/>
  <c r="H131" i="10"/>
  <c r="P131" i="10" s="1"/>
  <c r="X86" i="10"/>
  <c r="H86" i="10"/>
  <c r="P86" i="10" s="1"/>
  <c r="I43" i="10"/>
  <c r="Q43" i="10" s="1"/>
  <c r="M43" i="10"/>
  <c r="X19" i="10"/>
  <c r="H19" i="10"/>
  <c r="P19" i="10" s="1"/>
  <c r="M39" i="10"/>
  <c r="I39" i="10"/>
  <c r="Q39" i="10" s="1"/>
  <c r="W41" i="10"/>
  <c r="AB41" i="13"/>
  <c r="E41" i="13" s="1"/>
  <c r="F41" i="10"/>
  <c r="O41" i="10" s="1"/>
  <c r="X48" i="10"/>
  <c r="H48" i="10"/>
  <c r="P48" i="10" s="1"/>
  <c r="X99" i="10"/>
  <c r="H99" i="10"/>
  <c r="P99" i="10" s="1"/>
  <c r="Y132" i="10"/>
  <c r="M87" i="10"/>
  <c r="X62" i="10"/>
  <c r="H62" i="10"/>
  <c r="P62" i="10" s="1"/>
  <c r="U35" i="10"/>
  <c r="Z35" i="13"/>
  <c r="C35" i="13" s="1"/>
  <c r="AD35" i="13"/>
  <c r="B35" i="10"/>
  <c r="K35" i="15"/>
  <c r="X102" i="10"/>
  <c r="H102" i="10"/>
  <c r="P102" i="10" s="1"/>
  <c r="V114" i="10"/>
  <c r="AE114" i="13"/>
  <c r="AA114" i="13"/>
  <c r="D114" i="13" s="1"/>
  <c r="D114" i="10"/>
  <c r="N114" i="10" s="1"/>
  <c r="W100" i="10"/>
  <c r="AB100" i="13"/>
  <c r="E100" i="13" s="1"/>
  <c r="F100" i="10"/>
  <c r="O100" i="10" s="1"/>
  <c r="W85" i="10"/>
  <c r="AB85" i="13"/>
  <c r="E85" i="13" s="1"/>
  <c r="F85" i="10"/>
  <c r="O85" i="10" s="1"/>
  <c r="G26" i="15"/>
  <c r="G26" i="10" s="1"/>
  <c r="F26" i="15"/>
  <c r="E26" i="15"/>
  <c r="E26" i="10" s="1"/>
  <c r="D26" i="15"/>
  <c r="B26" i="15"/>
  <c r="C26" i="15"/>
  <c r="C26" i="10" s="1"/>
  <c r="X50" i="10"/>
  <c r="H50" i="10"/>
  <c r="P50" i="10" s="1"/>
  <c r="Y108" i="10"/>
  <c r="Y12" i="10"/>
  <c r="I107" i="10"/>
  <c r="Q107" i="10" s="1"/>
  <c r="M107" i="10"/>
  <c r="A148" i="7"/>
  <c r="W17" i="10"/>
  <c r="AB17" i="13"/>
  <c r="E17" i="13" s="1"/>
  <c r="F17" i="10"/>
  <c r="O17" i="10" s="1"/>
  <c r="U41" i="10"/>
  <c r="AD41" i="13"/>
  <c r="Z41" i="13"/>
  <c r="C41" i="13" s="1"/>
  <c r="B41" i="10"/>
  <c r="K41" i="15"/>
  <c r="I120" i="10"/>
  <c r="Q120" i="10" s="1"/>
  <c r="B78" i="15"/>
  <c r="C78" i="15"/>
  <c r="C78" i="10" s="1"/>
  <c r="G78" i="15"/>
  <c r="G78" i="10" s="1"/>
  <c r="E78" i="15"/>
  <c r="E78" i="10" s="1"/>
  <c r="D78" i="15"/>
  <c r="F78" i="15"/>
  <c r="X130" i="10"/>
  <c r="H130" i="10"/>
  <c r="P130" i="10" s="1"/>
  <c r="G136" i="15"/>
  <c r="G136" i="10" s="1"/>
  <c r="D136" i="15"/>
  <c r="E136" i="15"/>
  <c r="E136" i="10" s="1"/>
  <c r="F136" i="15"/>
  <c r="C136" i="15"/>
  <c r="C136" i="10" s="1"/>
  <c r="B136" i="15"/>
  <c r="G90" i="15"/>
  <c r="G90" i="10" s="1"/>
  <c r="C90" i="15"/>
  <c r="C90" i="10" s="1"/>
  <c r="F90" i="15"/>
  <c r="B90" i="15"/>
  <c r="D90" i="15"/>
  <c r="E90" i="15"/>
  <c r="E90" i="10" s="1"/>
  <c r="X91" i="10"/>
  <c r="H91" i="10"/>
  <c r="P91" i="10" s="1"/>
  <c r="E18" i="15"/>
  <c r="E18" i="10" s="1"/>
  <c r="C18" i="15"/>
  <c r="C18" i="10" s="1"/>
  <c r="G18" i="15"/>
  <c r="G18" i="10" s="1"/>
  <c r="D18" i="15"/>
  <c r="F18" i="15"/>
  <c r="B18" i="15"/>
  <c r="AB35" i="13"/>
  <c r="E35" i="13" s="1"/>
  <c r="W35" i="10"/>
  <c r="F35" i="10"/>
  <c r="O35" i="10" s="1"/>
  <c r="H136" i="15"/>
  <c r="M49" i="10"/>
  <c r="I49" i="10"/>
  <c r="Q49" i="10" s="1"/>
  <c r="I45" i="10"/>
  <c r="Q45" i="10" s="1"/>
  <c r="M45" i="10"/>
  <c r="H78" i="15"/>
  <c r="M111" i="10"/>
  <c r="I111" i="10"/>
  <c r="Q111" i="10" s="1"/>
  <c r="E30" i="15"/>
  <c r="E30" i="10" s="1"/>
  <c r="D30" i="15"/>
  <c r="B30" i="15"/>
  <c r="F30" i="15"/>
  <c r="G30" i="15"/>
  <c r="G30" i="10" s="1"/>
  <c r="C30" i="15"/>
  <c r="C30" i="10" s="1"/>
  <c r="U29" i="10"/>
  <c r="Z29" i="13"/>
  <c r="C29" i="13" s="1"/>
  <c r="AD29" i="13"/>
  <c r="B29" i="10"/>
  <c r="K29" i="15"/>
  <c r="M33" i="10"/>
  <c r="I33" i="10"/>
  <c r="Q33" i="10" s="1"/>
  <c r="I68" i="10"/>
  <c r="Q68" i="10" s="1"/>
  <c r="M68" i="10"/>
  <c r="W19" i="10"/>
  <c r="AB19" i="13"/>
  <c r="E19" i="13" s="1"/>
  <c r="F19" i="10"/>
  <c r="O19" i="10" s="1"/>
  <c r="D110" i="15"/>
  <c r="E110" i="15"/>
  <c r="E110" i="10" s="1"/>
  <c r="G110" i="15"/>
  <c r="G110" i="10" s="1"/>
  <c r="B110" i="15"/>
  <c r="F110" i="15"/>
  <c r="C110" i="15"/>
  <c r="C110" i="10" s="1"/>
  <c r="E122" i="15"/>
  <c r="E122" i="10" s="1"/>
  <c r="G122" i="15"/>
  <c r="G122" i="10" s="1"/>
  <c r="D122" i="15"/>
  <c r="B122" i="15"/>
  <c r="C122" i="15"/>
  <c r="C122" i="10" s="1"/>
  <c r="F122" i="15"/>
  <c r="W3" i="10"/>
  <c r="AB3" i="13"/>
  <c r="E3" i="13" s="1"/>
  <c r="F3" i="10"/>
  <c r="V37" i="10"/>
  <c r="AE37" i="13"/>
  <c r="AA37" i="13"/>
  <c r="D37" i="13" s="1"/>
  <c r="D37" i="10"/>
  <c r="N37" i="10" s="1"/>
  <c r="U23" i="10"/>
  <c r="AD23" i="13"/>
  <c r="Z23" i="13"/>
  <c r="C23" i="13" s="1"/>
  <c r="B23" i="10"/>
  <c r="K23" i="15"/>
  <c r="I73" i="10"/>
  <c r="Q73" i="10" s="1"/>
  <c r="M73" i="10"/>
  <c r="I117" i="10"/>
  <c r="Q117" i="10" s="1"/>
  <c r="Y43" i="10"/>
  <c r="I127" i="10"/>
  <c r="Q127" i="10" s="1"/>
  <c r="M127" i="10"/>
  <c r="U91" i="10"/>
  <c r="Y91" i="10" s="1"/>
  <c r="AD91" i="13"/>
  <c r="Z91" i="13"/>
  <c r="C91" i="13" s="1"/>
  <c r="B91" i="10"/>
  <c r="K91" i="15"/>
  <c r="B42" i="15"/>
  <c r="D42" i="15"/>
  <c r="E42" i="15"/>
  <c r="E42" i="10" s="1"/>
  <c r="F42" i="15"/>
  <c r="G42" i="15"/>
  <c r="G42" i="10" s="1"/>
  <c r="C42" i="15"/>
  <c r="C42" i="10" s="1"/>
  <c r="I139" i="10"/>
  <c r="Q139" i="10" s="1"/>
  <c r="M121" i="10"/>
  <c r="I121" i="10"/>
  <c r="Q121" i="10" s="1"/>
  <c r="V29" i="10"/>
  <c r="AE29" i="13"/>
  <c r="AA29" i="13"/>
  <c r="D29" i="13" s="1"/>
  <c r="D29" i="10"/>
  <c r="N29" i="10" s="1"/>
  <c r="C82" i="15"/>
  <c r="C82" i="10" s="1"/>
  <c r="F82" i="15"/>
  <c r="D82" i="15"/>
  <c r="G82" i="15"/>
  <c r="G82" i="10" s="1"/>
  <c r="E82" i="15"/>
  <c r="E82" i="10" s="1"/>
  <c r="B82" i="15"/>
  <c r="Y126" i="10"/>
  <c r="I27" i="10"/>
  <c r="Q27" i="10" s="1"/>
  <c r="M27" i="10"/>
  <c r="Y134" i="10"/>
  <c r="I129" i="10"/>
  <c r="Q129" i="10" s="1"/>
  <c r="H90" i="15"/>
  <c r="Y39" i="10"/>
  <c r="G3" i="10"/>
  <c r="I113" i="10"/>
  <c r="Q113" i="10" s="1"/>
  <c r="W37" i="10"/>
  <c r="AB37" i="13"/>
  <c r="E37" i="13" s="1"/>
  <c r="F37" i="10"/>
  <c r="O37" i="10" s="1"/>
  <c r="I32" i="10"/>
  <c r="Q32" i="10" s="1"/>
  <c r="F70" i="15"/>
  <c r="D70" i="15"/>
  <c r="B70" i="15"/>
  <c r="E70" i="15"/>
  <c r="E70" i="10" s="1"/>
  <c r="C70" i="15"/>
  <c r="C70" i="10" s="1"/>
  <c r="G70" i="15"/>
  <c r="G70" i="10" s="1"/>
  <c r="AE35" i="13"/>
  <c r="AA35" i="13"/>
  <c r="D35" i="13" s="1"/>
  <c r="V35" i="10"/>
  <c r="D35" i="10"/>
  <c r="N35" i="10" s="1"/>
  <c r="U99" i="10"/>
  <c r="AD99" i="13"/>
  <c r="Z99" i="13"/>
  <c r="C99" i="13" s="1"/>
  <c r="B99" i="10"/>
  <c r="K99" i="15"/>
  <c r="M71" i="10"/>
  <c r="I71" i="10"/>
  <c r="Q71" i="10" s="1"/>
  <c r="Y40" i="10"/>
  <c r="V23" i="10"/>
  <c r="AE23" i="13"/>
  <c r="AA23" i="13"/>
  <c r="D23" i="13" s="1"/>
  <c r="D23" i="10"/>
  <c r="N23" i="10" s="1"/>
  <c r="D46" i="15"/>
  <c r="E46" i="15"/>
  <c r="E46" i="10" s="1"/>
  <c r="G46" i="15"/>
  <c r="G46" i="10" s="1"/>
  <c r="F46" i="15"/>
  <c r="B46" i="15"/>
  <c r="C46" i="15"/>
  <c r="C46" i="10" s="1"/>
  <c r="V91" i="10"/>
  <c r="AE91" i="13"/>
  <c r="AA91" i="13"/>
  <c r="D91" i="13" s="1"/>
  <c r="D91" i="10"/>
  <c r="N91" i="10" s="1"/>
  <c r="M109" i="10"/>
  <c r="I109" i="10"/>
  <c r="Q109" i="10" s="1"/>
  <c r="X30" i="10"/>
  <c r="H30" i="10"/>
  <c r="P30" i="10" s="1"/>
  <c r="C54" i="15"/>
  <c r="C54" i="10" s="1"/>
  <c r="B54" i="15"/>
  <c r="E54" i="15"/>
  <c r="E54" i="10" s="1"/>
  <c r="G54" i="15"/>
  <c r="G54" i="10" s="1"/>
  <c r="F54" i="15"/>
  <c r="D54" i="15"/>
  <c r="X82" i="10"/>
  <c r="H82" i="10"/>
  <c r="P82" i="10" s="1"/>
  <c r="M97" i="10"/>
  <c r="Y118" i="10"/>
  <c r="M13" i="10"/>
  <c r="I13" i="10"/>
  <c r="Q13" i="10" s="1"/>
  <c r="U3" i="10"/>
  <c r="Z3" i="13"/>
  <c r="C3" i="13" s="1"/>
  <c r="AD3" i="13"/>
  <c r="K3" i="15"/>
  <c r="B3" i="10"/>
  <c r="V41" i="10"/>
  <c r="AE41" i="13"/>
  <c r="AA41" i="13"/>
  <c r="D41" i="13" s="1"/>
  <c r="D41" i="10"/>
  <c r="N41" i="10" s="1"/>
  <c r="U37" i="10"/>
  <c r="AD37" i="13"/>
  <c r="Z37" i="13"/>
  <c r="C37" i="13" s="1"/>
  <c r="B37" i="10"/>
  <c r="K37" i="15"/>
  <c r="Y115" i="10"/>
  <c r="X26" i="10"/>
  <c r="H26" i="10"/>
  <c r="P26" i="10" s="1"/>
  <c r="X34" i="10"/>
  <c r="H34" i="10"/>
  <c r="P34" i="10" s="1"/>
  <c r="X100" i="10"/>
  <c r="H100" i="10"/>
  <c r="P100" i="10" s="1"/>
  <c r="Y24" i="10"/>
  <c r="I115" i="10"/>
  <c r="Q115" i="10" s="1"/>
  <c r="M115" i="10"/>
  <c r="X18" i="10"/>
  <c r="H18" i="10"/>
  <c r="P18" i="10" s="1"/>
  <c r="V48" i="10"/>
  <c r="AE48" i="13"/>
  <c r="AA48" i="13"/>
  <c r="D48" i="13" s="1"/>
  <c r="D48" i="10"/>
  <c r="N48" i="10" s="1"/>
  <c r="W96" i="10"/>
  <c r="AB96" i="13"/>
  <c r="E96" i="13" s="1"/>
  <c r="F96" i="10"/>
  <c r="O96" i="10" s="1"/>
  <c r="Y49" i="10"/>
  <c r="AB23" i="13"/>
  <c r="E23" i="13" s="1"/>
  <c r="W23" i="10"/>
  <c r="F23" i="10"/>
  <c r="O23" i="10" s="1"/>
  <c r="H46" i="15"/>
  <c r="W91" i="10"/>
  <c r="AB91" i="13"/>
  <c r="E91" i="13" s="1"/>
  <c r="F91" i="10"/>
  <c r="O91" i="10" s="1"/>
  <c r="F22" i="15"/>
  <c r="G22" i="15"/>
  <c r="G22" i="10" s="1"/>
  <c r="B22" i="15"/>
  <c r="D22" i="15"/>
  <c r="E22" i="15"/>
  <c r="E22" i="10" s="1"/>
  <c r="C22" i="15"/>
  <c r="C22" i="10" s="1"/>
  <c r="Y111" i="10"/>
  <c r="H42" i="15"/>
  <c r="E137" i="15"/>
  <c r="E137" i="10" s="1"/>
  <c r="C137" i="15"/>
  <c r="C137" i="10" s="1"/>
  <c r="D137" i="15"/>
  <c r="G137" i="15"/>
  <c r="G137" i="10" s="1"/>
  <c r="F137" i="15"/>
  <c r="B137" i="15"/>
  <c r="W88" i="10"/>
  <c r="AB88" i="13"/>
  <c r="E88" i="13" s="1"/>
  <c r="F88" i="10"/>
  <c r="O88" i="10" s="1"/>
  <c r="C98" i="15"/>
  <c r="C98" i="10" s="1"/>
  <c r="F98" i="15"/>
  <c r="E98" i="15"/>
  <c r="E98" i="10" s="1"/>
  <c r="B98" i="15"/>
  <c r="D98" i="15"/>
  <c r="G98" i="15"/>
  <c r="G98" i="10" s="1"/>
  <c r="W29" i="10"/>
  <c r="AB29" i="13"/>
  <c r="E29" i="13" s="1"/>
  <c r="F29" i="10"/>
  <c r="O29" i="10" s="1"/>
  <c r="W20" i="10"/>
  <c r="AB20" i="13"/>
  <c r="E20" i="13" s="1"/>
  <c r="F20" i="10"/>
  <c r="O20" i="10" s="1"/>
  <c r="Y33" i="10"/>
  <c r="U97" i="10"/>
  <c r="AD97" i="13"/>
  <c r="Z97" i="13"/>
  <c r="C97" i="13" s="1"/>
  <c r="B97" i="10"/>
  <c r="K97" i="15"/>
  <c r="U133" i="10"/>
  <c r="AD133" i="13"/>
  <c r="Z133" i="13"/>
  <c r="C133" i="13" s="1"/>
  <c r="B133" i="10"/>
  <c r="K133" i="15"/>
  <c r="Y68" i="10"/>
  <c r="V19" i="10"/>
  <c r="AA19" i="13"/>
  <c r="D19" i="13" s="1"/>
  <c r="AE19" i="13"/>
  <c r="D19" i="10"/>
  <c r="N19" i="10" s="1"/>
  <c r="M134" i="10"/>
  <c r="H110" i="15"/>
  <c r="H122" i="15"/>
  <c r="I89" i="10"/>
  <c r="Q89" i="10" s="1"/>
  <c r="M89" i="10"/>
  <c r="E3" i="10"/>
  <c r="H70" i="15"/>
  <c r="X76" i="10"/>
  <c r="H76" i="10"/>
  <c r="P76" i="10" s="1"/>
  <c r="V87" i="10"/>
  <c r="AE87" i="13"/>
  <c r="AA87" i="13"/>
  <c r="D87" i="13" s="1"/>
  <c r="D87" i="10"/>
  <c r="N87" i="10" s="1"/>
  <c r="U100" i="10"/>
  <c r="AD100" i="13"/>
  <c r="Z100" i="13"/>
  <c r="C100" i="13" s="1"/>
  <c r="B100" i="10"/>
  <c r="K100" i="15"/>
  <c r="U20" i="10"/>
  <c r="Y20" i="10" s="1"/>
  <c r="AD20" i="13"/>
  <c r="Z20" i="13"/>
  <c r="C20" i="13" s="1"/>
  <c r="B20" i="10"/>
  <c r="K20" i="15"/>
  <c r="V31" i="10"/>
  <c r="AE31" i="13"/>
  <c r="AA31" i="13"/>
  <c r="D31" i="13" s="1"/>
  <c r="D31" i="10"/>
  <c r="N31" i="10" s="1"/>
  <c r="F135" i="15"/>
  <c r="B135" i="15"/>
  <c r="E135" i="15"/>
  <c r="E135" i="10" s="1"/>
  <c r="C135" i="15"/>
  <c r="C135" i="10" s="1"/>
  <c r="D135" i="15"/>
  <c r="G135" i="15"/>
  <c r="G135" i="10" s="1"/>
  <c r="X137" i="10"/>
  <c r="H137" i="10"/>
  <c r="P137" i="10" s="1"/>
  <c r="A8" i="13"/>
  <c r="A9" i="10"/>
  <c r="V88" i="10"/>
  <c r="AA88" i="13"/>
  <c r="D88" i="13" s="1"/>
  <c r="AE88" i="13"/>
  <c r="D88" i="10"/>
  <c r="N88" i="10" s="1"/>
  <c r="B94" i="15"/>
  <c r="D94" i="15"/>
  <c r="F94" i="15"/>
  <c r="C94" i="15"/>
  <c r="C94" i="10" s="1"/>
  <c r="E94" i="15"/>
  <c r="E94" i="10" s="1"/>
  <c r="G94" i="15"/>
  <c r="G94" i="10" s="1"/>
  <c r="V104" i="10"/>
  <c r="AA104" i="13"/>
  <c r="D104" i="13" s="1"/>
  <c r="AE104" i="13"/>
  <c r="D104" i="10"/>
  <c r="N104" i="10" s="1"/>
  <c r="H54" i="15"/>
  <c r="V97" i="10"/>
  <c r="AA97" i="13"/>
  <c r="D97" i="13" s="1"/>
  <c r="AE97" i="13"/>
  <c r="D97" i="10"/>
  <c r="N97" i="10" s="1"/>
  <c r="Y27" i="10"/>
  <c r="M64" i="10"/>
  <c r="I64" i="10"/>
  <c r="Q64" i="10" s="1"/>
  <c r="V133" i="10"/>
  <c r="AA133" i="13"/>
  <c r="D133" i="13" s="1"/>
  <c r="AE133" i="13"/>
  <c r="D133" i="10"/>
  <c r="N133" i="10" s="1"/>
  <c r="P3" i="10"/>
  <c r="F123" i="15"/>
  <c r="G123" i="15"/>
  <c r="G123" i="10" s="1"/>
  <c r="D123" i="15"/>
  <c r="E123" i="15"/>
  <c r="E123" i="10" s="1"/>
  <c r="C123" i="15"/>
  <c r="C123" i="10" s="1"/>
  <c r="B123" i="15"/>
  <c r="I16" i="10"/>
  <c r="Q16" i="10" s="1"/>
  <c r="M16" i="10"/>
  <c r="V3" i="10"/>
  <c r="AA3" i="13"/>
  <c r="D3" i="13" s="1"/>
  <c r="AE3" i="13"/>
  <c r="D3" i="10"/>
  <c r="Y32" i="10"/>
  <c r="U76" i="10"/>
  <c r="AD76" i="13"/>
  <c r="Z76" i="13"/>
  <c r="C76" i="13" s="1"/>
  <c r="B76" i="10"/>
  <c r="K76" i="15"/>
  <c r="E74" i="15"/>
  <c r="E74" i="10" s="1"/>
  <c r="C74" i="15"/>
  <c r="C74" i="10" s="1"/>
  <c r="G74" i="15"/>
  <c r="G74" i="10" s="1"/>
  <c r="F74" i="15"/>
  <c r="D74" i="15"/>
  <c r="B74" i="15"/>
  <c r="C131" i="15"/>
  <c r="C131" i="10" s="1"/>
  <c r="D131" i="15"/>
  <c r="E131" i="15"/>
  <c r="E131" i="10" s="1"/>
  <c r="B131" i="15"/>
  <c r="F131" i="15"/>
  <c r="G131" i="15"/>
  <c r="G131" i="10" s="1"/>
  <c r="E86" i="15"/>
  <c r="E86" i="10" s="1"/>
  <c r="B86" i="15"/>
  <c r="D86" i="15"/>
  <c r="C86" i="15"/>
  <c r="C86" i="10" s="1"/>
  <c r="F86" i="15"/>
  <c r="G86" i="15"/>
  <c r="G86" i="10" s="1"/>
  <c r="V20" i="10"/>
  <c r="AA20" i="13"/>
  <c r="D20" i="13" s="1"/>
  <c r="AE20" i="13"/>
  <c r="D20" i="10"/>
  <c r="N20" i="10" s="1"/>
  <c r="X96" i="10"/>
  <c r="H96" i="10"/>
  <c r="P96" i="10" s="1"/>
  <c r="W69" i="10"/>
  <c r="AB69" i="13"/>
  <c r="E69" i="13" s="1"/>
  <c r="F69" i="10"/>
  <c r="O69" i="10" s="1"/>
  <c r="U87" i="10"/>
  <c r="Y87" i="10" s="1"/>
  <c r="AD87" i="13"/>
  <c r="Z87" i="13"/>
  <c r="C87" i="13" s="1"/>
  <c r="B87" i="10"/>
  <c r="K87" i="15"/>
  <c r="I21" i="10"/>
  <c r="Q21" i="10" s="1"/>
  <c r="M21" i="10"/>
  <c r="Y71" i="10"/>
  <c r="W48" i="10"/>
  <c r="AB48" i="13"/>
  <c r="E48" i="13" s="1"/>
  <c r="F48" i="10"/>
  <c r="O48" i="10" s="1"/>
  <c r="U96" i="10"/>
  <c r="AD96" i="13"/>
  <c r="Z96" i="13"/>
  <c r="C96" i="13" s="1"/>
  <c r="B96" i="10"/>
  <c r="K96" i="15"/>
  <c r="B140" i="15"/>
  <c r="G140" i="15"/>
  <c r="G140" i="10" s="1"/>
  <c r="C140" i="15"/>
  <c r="C140" i="10" s="1"/>
  <c r="D140" i="15"/>
  <c r="E140" i="15"/>
  <c r="E140" i="10" s="1"/>
  <c r="F140" i="15"/>
  <c r="U63" i="10"/>
  <c r="AD63" i="13"/>
  <c r="Z63" i="13"/>
  <c r="C63" i="13" s="1"/>
  <c r="B63" i="10"/>
  <c r="K63" i="15"/>
  <c r="M15" i="10"/>
  <c r="I15" i="10"/>
  <c r="Q15" i="10" s="1"/>
  <c r="Y109" i="10"/>
  <c r="H22" i="15"/>
  <c r="X7" i="13"/>
  <c r="P7" i="13"/>
  <c r="U88" i="10"/>
  <c r="Y88" i="10" s="1"/>
  <c r="AD88" i="13"/>
  <c r="Z88" i="13"/>
  <c r="C88" i="13" s="1"/>
  <c r="B88" i="10"/>
  <c r="K88" i="15"/>
  <c r="U104" i="10"/>
  <c r="AD104" i="13"/>
  <c r="Z104" i="13"/>
  <c r="C104" i="13" s="1"/>
  <c r="B104" i="10"/>
  <c r="K104" i="15"/>
  <c r="F38" i="15"/>
  <c r="D38" i="15"/>
  <c r="E38" i="15"/>
  <c r="E38" i="10" s="1"/>
  <c r="G38" i="15"/>
  <c r="G38" i="10" s="1"/>
  <c r="C38" i="15"/>
  <c r="C38" i="10" s="1"/>
  <c r="B38" i="15"/>
  <c r="W97" i="10"/>
  <c r="AB97" i="13"/>
  <c r="E97" i="13" s="1"/>
  <c r="F97" i="10"/>
  <c r="O97" i="10" s="1"/>
  <c r="W133" i="10"/>
  <c r="AB133" i="13"/>
  <c r="E133" i="13" s="1"/>
  <c r="F133" i="10"/>
  <c r="O133" i="10" s="1"/>
  <c r="Y13" i="10"/>
  <c r="H123" i="15"/>
  <c r="C3" i="10"/>
  <c r="U19" i="10"/>
  <c r="AD19" i="13"/>
  <c r="Z19" i="13"/>
  <c r="C19" i="13" s="1"/>
  <c r="B19" i="10"/>
  <c r="K19" i="15"/>
  <c r="X116" i="10"/>
  <c r="H116" i="10"/>
  <c r="P116" i="10" s="1"/>
  <c r="U69" i="10"/>
  <c r="AD69" i="13"/>
  <c r="Z69" i="13"/>
  <c r="C69" i="13" s="1"/>
  <c r="B69" i="10"/>
  <c r="K69" i="15"/>
  <c r="W99" i="10"/>
  <c r="AB99" i="13"/>
  <c r="E99" i="13" s="1"/>
  <c r="F99" i="10"/>
  <c r="O99" i="10" s="1"/>
  <c r="B10" i="15"/>
  <c r="C10" i="15"/>
  <c r="C10" i="10" s="1"/>
  <c r="E10" i="15"/>
  <c r="E10" i="10" s="1"/>
  <c r="F10" i="15"/>
  <c r="D10" i="15"/>
  <c r="D146" i="15" s="1"/>
  <c r="D148" i="15" s="1"/>
  <c r="G10" i="15"/>
  <c r="G10" i="10" s="1"/>
  <c r="V96" i="10"/>
  <c r="AE96" i="13"/>
  <c r="AA96" i="13"/>
  <c r="D96" i="13" s="1"/>
  <c r="D96" i="10"/>
  <c r="N96" i="10" s="1"/>
  <c r="M132" i="10"/>
  <c r="I132" i="10"/>
  <c r="Q132" i="10" s="1"/>
  <c r="W87" i="10"/>
  <c r="AB87" i="13"/>
  <c r="E87" i="13" s="1"/>
  <c r="F87" i="10"/>
  <c r="O87" i="10" s="1"/>
  <c r="V99" i="10"/>
  <c r="AA99" i="13"/>
  <c r="D99" i="13" s="1"/>
  <c r="AE99" i="13"/>
  <c r="D99" i="10"/>
  <c r="N99" i="10" s="1"/>
  <c r="V69" i="10"/>
  <c r="AE69" i="13"/>
  <c r="AA69" i="13"/>
  <c r="D69" i="13" s="1"/>
  <c r="D69" i="10"/>
  <c r="N69" i="10" s="1"/>
  <c r="H10" i="15"/>
  <c r="E66" i="15"/>
  <c r="E66" i="10" s="1"/>
  <c r="C66" i="15"/>
  <c r="C66" i="10" s="1"/>
  <c r="D66" i="15"/>
  <c r="B66" i="15"/>
  <c r="G66" i="15"/>
  <c r="G66" i="10" s="1"/>
  <c r="F66" i="15"/>
  <c r="U48" i="10"/>
  <c r="Y48" i="10" s="1"/>
  <c r="AD48" i="13"/>
  <c r="Z48" i="13"/>
  <c r="C48" i="13" s="1"/>
  <c r="B48" i="10"/>
  <c r="K48" i="15"/>
  <c r="U114" i="10"/>
  <c r="AD114" i="13"/>
  <c r="Z114" i="13"/>
  <c r="C114" i="13" s="1"/>
  <c r="B114" i="10"/>
  <c r="K114" i="15"/>
  <c r="W63" i="10"/>
  <c r="AB63" i="13"/>
  <c r="E63" i="13" s="1"/>
  <c r="F63" i="10"/>
  <c r="O63" i="10" s="1"/>
  <c r="H135" i="15"/>
  <c r="X97" i="10"/>
  <c r="H97" i="10"/>
  <c r="P97" i="10" s="1"/>
  <c r="H94" i="15"/>
  <c r="H98" i="15"/>
  <c r="I108" i="10"/>
  <c r="Q108" i="10" s="1"/>
  <c r="M108" i="10"/>
  <c r="C58" i="15"/>
  <c r="C58" i="10" s="1"/>
  <c r="D58" i="15"/>
  <c r="E58" i="15"/>
  <c r="E58" i="10" s="1"/>
  <c r="F58" i="15"/>
  <c r="B58" i="15"/>
  <c r="G58" i="15"/>
  <c r="G58" i="10" s="1"/>
  <c r="I12" i="10"/>
  <c r="Q12" i="10" s="1"/>
  <c r="M12" i="10"/>
  <c r="Y89" i="10"/>
  <c r="U17" i="10"/>
  <c r="Y17" i="10" s="1"/>
  <c r="AD17" i="13"/>
  <c r="Z17" i="13"/>
  <c r="C17" i="13" s="1"/>
  <c r="B17" i="10"/>
  <c r="K17" i="15"/>
  <c r="F14" i="15"/>
  <c r="D14" i="15"/>
  <c r="C14" i="15"/>
  <c r="C14" i="10" s="1"/>
  <c r="G14" i="15"/>
  <c r="G14" i="10" s="1"/>
  <c r="B14" i="15"/>
  <c r="B146" i="15" s="1"/>
  <c r="E14" i="15"/>
  <c r="E14" i="10" s="1"/>
  <c r="W76" i="10"/>
  <c r="AB76" i="13"/>
  <c r="E76" i="13" s="1"/>
  <c r="F76" i="10"/>
  <c r="O76" i="10" s="1"/>
  <c r="X66" i="10"/>
  <c r="H66" i="10"/>
  <c r="P66" i="10" s="1"/>
  <c r="M48" i="10"/>
  <c r="X140" i="10"/>
  <c r="H140" i="10"/>
  <c r="P140" i="10" s="1"/>
  <c r="X63" i="10"/>
  <c r="H63" i="10"/>
  <c r="P63" i="10" s="1"/>
  <c r="W114" i="10"/>
  <c r="AB114" i="13"/>
  <c r="E114" i="13" s="1"/>
  <c r="F114" i="10"/>
  <c r="O114" i="10" s="1"/>
  <c r="V63" i="10"/>
  <c r="AA63" i="13"/>
  <c r="D63" i="13" s="1"/>
  <c r="AE63" i="13"/>
  <c r="D63" i="10"/>
  <c r="N63" i="10" s="1"/>
  <c r="I138" i="10"/>
  <c r="Q138" i="10" s="1"/>
  <c r="M138" i="10"/>
  <c r="I93" i="10"/>
  <c r="Q93" i="10" s="1"/>
  <c r="E130" i="15"/>
  <c r="E130" i="10" s="1"/>
  <c r="G130" i="15"/>
  <c r="G130" i="10" s="1"/>
  <c r="C130" i="15"/>
  <c r="C130" i="10" s="1"/>
  <c r="F130" i="15"/>
  <c r="D130" i="15"/>
  <c r="B130" i="15"/>
  <c r="D112" i="15"/>
  <c r="G112" i="15"/>
  <c r="G112" i="10" s="1"/>
  <c r="E112" i="15"/>
  <c r="E112" i="10" s="1"/>
  <c r="C112" i="15"/>
  <c r="C112" i="10" s="1"/>
  <c r="F112" i="15"/>
  <c r="B112" i="15"/>
  <c r="X38" i="10"/>
  <c r="H38" i="10"/>
  <c r="P38" i="10" s="1"/>
  <c r="I11" i="10"/>
  <c r="Q11" i="10" s="1"/>
  <c r="M11" i="10"/>
  <c r="Y93" i="10"/>
  <c r="Y64" i="10"/>
  <c r="Y16" i="10"/>
  <c r="G34" i="15"/>
  <c r="G34" i="10" s="1"/>
  <c r="B34" i="15"/>
  <c r="C34" i="15"/>
  <c r="C34" i="10" s="1"/>
  <c r="F34" i="15"/>
  <c r="D34" i="15"/>
  <c r="E34" i="15"/>
  <c r="E34" i="10" s="1"/>
  <c r="I4" i="10"/>
  <c r="Q4" i="10" s="1"/>
  <c r="V85" i="10"/>
  <c r="AE85" i="13"/>
  <c r="AA85" i="13"/>
  <c r="D85" i="13" s="1"/>
  <c r="D85" i="10"/>
  <c r="N85" i="10" s="1"/>
  <c r="M47" i="10"/>
  <c r="I47" i="10"/>
  <c r="Q47" i="10" s="1"/>
  <c r="I126" i="10"/>
  <c r="Q126" i="10" s="1"/>
  <c r="M126" i="10"/>
  <c r="M55" i="10"/>
  <c r="I55" i="10"/>
  <c r="Q55" i="10" s="1"/>
  <c r="M40" i="10"/>
  <c r="I40" i="10"/>
  <c r="Q40" i="10" s="1"/>
  <c r="M118" i="10"/>
  <c r="I118" i="10"/>
  <c r="Q118" i="10" s="1"/>
  <c r="U31" i="10"/>
  <c r="Y31" i="10" s="1"/>
  <c r="AD31" i="13"/>
  <c r="Z31" i="13"/>
  <c r="C31" i="13" s="1"/>
  <c r="B31" i="10"/>
  <c r="K31" i="15"/>
  <c r="X69" i="10"/>
  <c r="H69" i="10"/>
  <c r="P69" i="10" s="1"/>
  <c r="X37" i="10"/>
  <c r="H37" i="10"/>
  <c r="P37" i="10" s="1"/>
  <c r="Y21" i="10"/>
  <c r="G62" i="15"/>
  <c r="G62" i="10" s="1"/>
  <c r="F62" i="15"/>
  <c r="B62" i="15"/>
  <c r="E62" i="15"/>
  <c r="E62" i="10" s="1"/>
  <c r="D62" i="15"/>
  <c r="C62" i="15"/>
  <c r="C62" i="10" s="1"/>
  <c r="G102" i="15"/>
  <c r="G102" i="10" s="1"/>
  <c r="F102" i="15"/>
  <c r="E102" i="15"/>
  <c r="E102" i="10" s="1"/>
  <c r="B102" i="15"/>
  <c r="D102" i="15"/>
  <c r="C102" i="15"/>
  <c r="C102" i="10" s="1"/>
  <c r="V100" i="10"/>
  <c r="AA100" i="13"/>
  <c r="D100" i="13" s="1"/>
  <c r="AE100" i="13"/>
  <c r="D100" i="10"/>
  <c r="N100" i="10" s="1"/>
  <c r="U85" i="10"/>
  <c r="AD85" i="13"/>
  <c r="Z85" i="13"/>
  <c r="C85" i="13" s="1"/>
  <c r="B85" i="10"/>
  <c r="K85" i="15"/>
  <c r="Y15" i="10"/>
  <c r="C50" i="15"/>
  <c r="C50" i="10" s="1"/>
  <c r="F50" i="15"/>
  <c r="D50" i="15"/>
  <c r="B50" i="15"/>
  <c r="G50" i="15"/>
  <c r="G50" i="10" s="1"/>
  <c r="E50" i="15"/>
  <c r="E50" i="10" s="1"/>
  <c r="W104" i="10"/>
  <c r="AB104" i="13"/>
  <c r="E104" i="13" s="1"/>
  <c r="F104" i="10"/>
  <c r="O104" i="10" s="1"/>
  <c r="I24" i="10"/>
  <c r="Q24" i="10" s="1"/>
  <c r="M24" i="10"/>
  <c r="I105" i="10"/>
  <c r="Q105" i="10" s="1"/>
  <c r="H58" i="15"/>
  <c r="W31" i="10"/>
  <c r="AB31" i="13"/>
  <c r="E31" i="13" s="1"/>
  <c r="F31" i="10"/>
  <c r="O31" i="10" s="1"/>
  <c r="M57" i="10"/>
  <c r="I57" i="10"/>
  <c r="Q57" i="10" s="1"/>
  <c r="X41" i="10"/>
  <c r="H41" i="10"/>
  <c r="P41" i="10" s="1"/>
  <c r="V17" i="10"/>
  <c r="AE17" i="13"/>
  <c r="AA17" i="13"/>
  <c r="D17" i="13" s="1"/>
  <c r="D17" i="10"/>
  <c r="N17" i="10" s="1"/>
  <c r="H14" i="15"/>
  <c r="D116" i="15"/>
  <c r="C116" i="15"/>
  <c r="C116" i="10" s="1"/>
  <c r="E116" i="15"/>
  <c r="E116" i="10" s="1"/>
  <c r="B116" i="15"/>
  <c r="G116" i="15"/>
  <c r="G116" i="10" s="1"/>
  <c r="F116" i="15"/>
  <c r="V76" i="10"/>
  <c r="AA76" i="13"/>
  <c r="D76" i="13" s="1"/>
  <c r="AE76" i="13"/>
  <c r="D76" i="10"/>
  <c r="N76" i="10" s="1"/>
  <c r="B148" i="15" l="1"/>
  <c r="X58" i="10"/>
  <c r="H58" i="10"/>
  <c r="P58" i="10" s="1"/>
  <c r="U137" i="10"/>
  <c r="AD137" i="13"/>
  <c r="Z137" i="13"/>
  <c r="C137" i="13" s="1"/>
  <c r="B137" i="10"/>
  <c r="I137" i="10" s="1"/>
  <c r="Q137" i="10" s="1"/>
  <c r="K137" i="15"/>
  <c r="V122" i="10"/>
  <c r="AA122" i="13"/>
  <c r="D122" i="13" s="1"/>
  <c r="AE122" i="13"/>
  <c r="D122" i="10"/>
  <c r="N122" i="10" s="1"/>
  <c r="W78" i="10"/>
  <c r="AB78" i="13"/>
  <c r="E78" i="13" s="1"/>
  <c r="F78" i="10"/>
  <c r="O78" i="10" s="1"/>
  <c r="V50" i="10"/>
  <c r="AA50" i="13"/>
  <c r="D50" i="13" s="1"/>
  <c r="AE50" i="13"/>
  <c r="D50" i="10"/>
  <c r="N50" i="10" s="1"/>
  <c r="Y96" i="10"/>
  <c r="V86" i="10"/>
  <c r="AA86" i="13"/>
  <c r="D86" i="13" s="1"/>
  <c r="AE86" i="13"/>
  <c r="D86" i="10"/>
  <c r="N86" i="10" s="1"/>
  <c r="V116" i="10"/>
  <c r="AA116" i="13"/>
  <c r="D116" i="13" s="1"/>
  <c r="AE116" i="13"/>
  <c r="D116" i="10"/>
  <c r="N116" i="10" s="1"/>
  <c r="W50" i="10"/>
  <c r="AB50" i="13"/>
  <c r="E50" i="13" s="1"/>
  <c r="F50" i="10"/>
  <c r="O50" i="10" s="1"/>
  <c r="X135" i="10"/>
  <c r="H135" i="10"/>
  <c r="P135" i="10" s="1"/>
  <c r="M69" i="10"/>
  <c r="I69" i="10"/>
  <c r="Q69" i="10" s="1"/>
  <c r="C146" i="15"/>
  <c r="C148" i="15" s="1"/>
  <c r="Y63" i="10"/>
  <c r="U86" i="10"/>
  <c r="Z86" i="13"/>
  <c r="C86" i="13" s="1"/>
  <c r="AD86" i="13"/>
  <c r="B86" i="10"/>
  <c r="K86" i="15"/>
  <c r="X54" i="10"/>
  <c r="H54" i="10"/>
  <c r="P54" i="10" s="1"/>
  <c r="W135" i="10"/>
  <c r="AB135" i="13"/>
  <c r="E135" i="13" s="1"/>
  <c r="F135" i="10"/>
  <c r="O135" i="10" s="1"/>
  <c r="E145" i="15"/>
  <c r="I133" i="10"/>
  <c r="Q133" i="10" s="1"/>
  <c r="U22" i="10"/>
  <c r="AD22" i="13"/>
  <c r="Z22" i="13"/>
  <c r="C22" i="13" s="1"/>
  <c r="B22" i="10"/>
  <c r="K22" i="15"/>
  <c r="M133" i="10"/>
  <c r="V46" i="10"/>
  <c r="AA46" i="13"/>
  <c r="D46" i="13" s="1"/>
  <c r="AE46" i="13"/>
  <c r="D46" i="10"/>
  <c r="N46" i="10" s="1"/>
  <c r="Y99" i="10"/>
  <c r="Y23" i="10"/>
  <c r="U122" i="10"/>
  <c r="Z122" i="13"/>
  <c r="C122" i="13" s="1"/>
  <c r="AD122" i="13"/>
  <c r="B122" i="10"/>
  <c r="K122" i="15"/>
  <c r="W30" i="10"/>
  <c r="AB30" i="13"/>
  <c r="E30" i="13" s="1"/>
  <c r="F30" i="10"/>
  <c r="O30" i="10" s="1"/>
  <c r="V90" i="10"/>
  <c r="AE90" i="13"/>
  <c r="AA90" i="13"/>
  <c r="D90" i="13" s="1"/>
  <c r="D90" i="10"/>
  <c r="N90" i="10" s="1"/>
  <c r="Y41" i="10"/>
  <c r="V102" i="10"/>
  <c r="AE102" i="13"/>
  <c r="AA102" i="13"/>
  <c r="D102" i="13" s="1"/>
  <c r="D102" i="10"/>
  <c r="N102" i="10" s="1"/>
  <c r="U102" i="10"/>
  <c r="AD102" i="13"/>
  <c r="Z102" i="13"/>
  <c r="C102" i="13" s="1"/>
  <c r="B102" i="10"/>
  <c r="K102" i="15"/>
  <c r="V14" i="10"/>
  <c r="AA14" i="13"/>
  <c r="D14" i="13" s="1"/>
  <c r="AE14" i="13"/>
  <c r="D14" i="10"/>
  <c r="N14" i="10" s="1"/>
  <c r="Y100" i="10"/>
  <c r="W137" i="10"/>
  <c r="AB137" i="13"/>
  <c r="E137" i="13" s="1"/>
  <c r="F137" i="10"/>
  <c r="O137" i="10" s="1"/>
  <c r="W90" i="10"/>
  <c r="AB90" i="13"/>
  <c r="E90" i="13" s="1"/>
  <c r="F90" i="10"/>
  <c r="O90" i="10" s="1"/>
  <c r="W34" i="10"/>
  <c r="AB34" i="13"/>
  <c r="E34" i="13" s="1"/>
  <c r="F34" i="10"/>
  <c r="O34" i="10" s="1"/>
  <c r="W112" i="10"/>
  <c r="AB112" i="13"/>
  <c r="E112" i="13" s="1"/>
  <c r="F112" i="10"/>
  <c r="O112" i="10" s="1"/>
  <c r="W14" i="10"/>
  <c r="AB14" i="13"/>
  <c r="E14" i="13" s="1"/>
  <c r="F14" i="10"/>
  <c r="O14" i="10" s="1"/>
  <c r="V10" i="10"/>
  <c r="AE10" i="13"/>
  <c r="AA10" i="13"/>
  <c r="D10" i="13" s="1"/>
  <c r="D10" i="10"/>
  <c r="N10" i="10" s="1"/>
  <c r="Y69" i="10"/>
  <c r="W38" i="10"/>
  <c r="AB38" i="13"/>
  <c r="E38" i="13" s="1"/>
  <c r="F38" i="10"/>
  <c r="O38" i="10" s="1"/>
  <c r="V140" i="10"/>
  <c r="AA140" i="13"/>
  <c r="D140" i="13" s="1"/>
  <c r="AE140" i="13"/>
  <c r="D140" i="10"/>
  <c r="N140" i="10" s="1"/>
  <c r="AB131" i="13"/>
  <c r="E131" i="13" s="1"/>
  <c r="W131" i="10"/>
  <c r="F131" i="10"/>
  <c r="O131" i="10" s="1"/>
  <c r="I76" i="10"/>
  <c r="Q76" i="10" s="1"/>
  <c r="M76" i="10"/>
  <c r="A9" i="13"/>
  <c r="A10" i="10"/>
  <c r="X122" i="10"/>
  <c r="H122" i="10"/>
  <c r="P122" i="10" s="1"/>
  <c r="Y133" i="10"/>
  <c r="I3" i="10"/>
  <c r="M3" i="10"/>
  <c r="U18" i="10"/>
  <c r="AD18" i="13"/>
  <c r="Z18" i="13"/>
  <c r="C18" i="13" s="1"/>
  <c r="B18" i="10"/>
  <c r="K18" i="15"/>
  <c r="U30" i="10"/>
  <c r="AD30" i="13"/>
  <c r="Z30" i="13"/>
  <c r="C30" i="13" s="1"/>
  <c r="B30" i="10"/>
  <c r="K30" i="15"/>
  <c r="U112" i="10"/>
  <c r="Y112" i="10" s="1"/>
  <c r="AD112" i="13"/>
  <c r="Z112" i="13"/>
  <c r="C112" i="13" s="1"/>
  <c r="B112" i="10"/>
  <c r="K112" i="15"/>
  <c r="W66" i="10"/>
  <c r="AB66" i="13"/>
  <c r="E66" i="13" s="1"/>
  <c r="F66" i="10"/>
  <c r="O66" i="10" s="1"/>
  <c r="W22" i="10"/>
  <c r="AB22" i="13"/>
  <c r="E22" i="13" s="1"/>
  <c r="F22" i="10"/>
  <c r="O22" i="10" s="1"/>
  <c r="U66" i="10"/>
  <c r="Z66" i="13"/>
  <c r="C66" i="13" s="1"/>
  <c r="AD66" i="13"/>
  <c r="B66" i="10"/>
  <c r="K66" i="15"/>
  <c r="W10" i="10"/>
  <c r="AB10" i="13"/>
  <c r="E10" i="13" s="1"/>
  <c r="F10" i="10"/>
  <c r="O10" i="10" s="1"/>
  <c r="X22" i="10"/>
  <c r="H22" i="10"/>
  <c r="P22" i="10" s="1"/>
  <c r="U131" i="10"/>
  <c r="Y131" i="10" s="1"/>
  <c r="AD131" i="13"/>
  <c r="Z131" i="13"/>
  <c r="C131" i="13" s="1"/>
  <c r="B131" i="10"/>
  <c r="K131" i="15"/>
  <c r="U123" i="10"/>
  <c r="AD123" i="13"/>
  <c r="Z123" i="13"/>
  <c r="C123" i="13" s="1"/>
  <c r="B123" i="10"/>
  <c r="K123" i="15"/>
  <c r="X8" i="13"/>
  <c r="P8" i="13"/>
  <c r="X110" i="10"/>
  <c r="H110" i="10"/>
  <c r="P110" i="10" s="1"/>
  <c r="V137" i="10"/>
  <c r="AE137" i="13"/>
  <c r="AA137" i="13"/>
  <c r="D137" i="13" s="1"/>
  <c r="D137" i="10"/>
  <c r="N137" i="10" s="1"/>
  <c r="G146" i="10"/>
  <c r="G148" i="10" s="1"/>
  <c r="G145" i="10"/>
  <c r="W18" i="10"/>
  <c r="AB18" i="13"/>
  <c r="E18" i="13" s="1"/>
  <c r="F18" i="10"/>
  <c r="O18" i="10" s="1"/>
  <c r="W26" i="10"/>
  <c r="AB26" i="13"/>
  <c r="E26" i="13" s="1"/>
  <c r="F26" i="10"/>
  <c r="O26" i="10" s="1"/>
  <c r="D145" i="15"/>
  <c r="W58" i="10"/>
  <c r="AB58" i="13"/>
  <c r="E58" i="13" s="1"/>
  <c r="F58" i="10"/>
  <c r="O58" i="10" s="1"/>
  <c r="U82" i="10"/>
  <c r="AD82" i="13"/>
  <c r="Z82" i="13"/>
  <c r="C82" i="13" s="1"/>
  <c r="B82" i="10"/>
  <c r="K82" i="15"/>
  <c r="V78" i="10"/>
  <c r="AE78" i="13"/>
  <c r="AA78" i="13"/>
  <c r="D78" i="13" s="1"/>
  <c r="D78" i="10"/>
  <c r="N78" i="10" s="1"/>
  <c r="V26" i="10"/>
  <c r="AE26" i="13"/>
  <c r="AA26" i="13"/>
  <c r="D26" i="13" s="1"/>
  <c r="D26" i="10"/>
  <c r="N26" i="10" s="1"/>
  <c r="M85" i="10"/>
  <c r="I85" i="10"/>
  <c r="Q85" i="10" s="1"/>
  <c r="V58" i="10"/>
  <c r="AA58" i="13"/>
  <c r="D58" i="13" s="1"/>
  <c r="AE58" i="13"/>
  <c r="D58" i="10"/>
  <c r="N58" i="10" s="1"/>
  <c r="U34" i="10"/>
  <c r="Y34" i="10" s="1"/>
  <c r="AD34" i="13"/>
  <c r="Z34" i="13"/>
  <c r="C34" i="13" s="1"/>
  <c r="B34" i="10"/>
  <c r="K34" i="15"/>
  <c r="I17" i="10"/>
  <c r="Q17" i="10" s="1"/>
  <c r="M17" i="10"/>
  <c r="M114" i="10"/>
  <c r="I114" i="10"/>
  <c r="Q114" i="10" s="1"/>
  <c r="V66" i="10"/>
  <c r="AE66" i="13"/>
  <c r="AA66" i="13"/>
  <c r="D66" i="13" s="1"/>
  <c r="D66" i="10"/>
  <c r="N66" i="10" s="1"/>
  <c r="M104" i="10"/>
  <c r="I104" i="10"/>
  <c r="Q104" i="10" s="1"/>
  <c r="I97" i="10"/>
  <c r="Q97" i="10" s="1"/>
  <c r="V98" i="10"/>
  <c r="AA98" i="13"/>
  <c r="D98" i="13" s="1"/>
  <c r="AE98" i="13"/>
  <c r="D98" i="10"/>
  <c r="N98" i="10" s="1"/>
  <c r="M137" i="10"/>
  <c r="V54" i="10"/>
  <c r="AE54" i="13"/>
  <c r="AA54" i="13"/>
  <c r="D54" i="13" s="1"/>
  <c r="D54" i="10"/>
  <c r="N54" i="10" s="1"/>
  <c r="G146" i="15"/>
  <c r="G148" i="15" s="1"/>
  <c r="V82" i="10"/>
  <c r="AA82" i="13"/>
  <c r="D82" i="13" s="1"/>
  <c r="AE82" i="13"/>
  <c r="D82" i="10"/>
  <c r="N82" i="10" s="1"/>
  <c r="W42" i="10"/>
  <c r="AB42" i="13"/>
  <c r="E42" i="13" s="1"/>
  <c r="F42" i="10"/>
  <c r="O42" i="10" s="1"/>
  <c r="O3" i="10"/>
  <c r="W110" i="10"/>
  <c r="AB110" i="13"/>
  <c r="E110" i="13" s="1"/>
  <c r="F110" i="10"/>
  <c r="O110" i="10" s="1"/>
  <c r="V18" i="10"/>
  <c r="AA18" i="13"/>
  <c r="D18" i="13" s="1"/>
  <c r="AE18" i="13"/>
  <c r="D18" i="10"/>
  <c r="N18" i="10" s="1"/>
  <c r="U136" i="10"/>
  <c r="AD136" i="13"/>
  <c r="Z136" i="13"/>
  <c r="C136" i="13" s="1"/>
  <c r="B136" i="10"/>
  <c r="K136" i="15"/>
  <c r="V30" i="10"/>
  <c r="AA30" i="13"/>
  <c r="D30" i="13" s="1"/>
  <c r="AE30" i="13"/>
  <c r="D30" i="10"/>
  <c r="N30" i="10" s="1"/>
  <c r="W102" i="10"/>
  <c r="AB102" i="13"/>
  <c r="E102" i="13" s="1"/>
  <c r="F102" i="10"/>
  <c r="O102" i="10" s="1"/>
  <c r="U140" i="10"/>
  <c r="AD140" i="13"/>
  <c r="Z140" i="13"/>
  <c r="C140" i="13" s="1"/>
  <c r="B140" i="10"/>
  <c r="K140" i="15"/>
  <c r="V131" i="10"/>
  <c r="AE131" i="13"/>
  <c r="AA131" i="13"/>
  <c r="D131" i="13" s="1"/>
  <c r="D131" i="10"/>
  <c r="N131" i="10" s="1"/>
  <c r="Y76" i="10"/>
  <c r="M20" i="10"/>
  <c r="I20" i="10"/>
  <c r="Q20" i="10" s="1"/>
  <c r="U98" i="10"/>
  <c r="AD98" i="13"/>
  <c r="Z98" i="13"/>
  <c r="C98" i="13" s="1"/>
  <c r="B98" i="10"/>
  <c r="K98" i="15"/>
  <c r="X46" i="10"/>
  <c r="H46" i="10"/>
  <c r="P46" i="10" s="1"/>
  <c r="W54" i="10"/>
  <c r="AB54" i="13"/>
  <c r="E54" i="13" s="1"/>
  <c r="F54" i="10"/>
  <c r="O54" i="10" s="1"/>
  <c r="G145" i="15"/>
  <c r="W82" i="10"/>
  <c r="AB82" i="13"/>
  <c r="E82" i="13" s="1"/>
  <c r="F82" i="10"/>
  <c r="O82" i="10" s="1"/>
  <c r="U110" i="10"/>
  <c r="Z110" i="13"/>
  <c r="C110" i="13" s="1"/>
  <c r="AD110" i="13"/>
  <c r="B110" i="10"/>
  <c r="K110" i="15"/>
  <c r="I29" i="10"/>
  <c r="Q29" i="10" s="1"/>
  <c r="M29" i="10"/>
  <c r="X78" i="10"/>
  <c r="H78" i="10"/>
  <c r="P78" i="10" s="1"/>
  <c r="U78" i="10"/>
  <c r="AD78" i="13"/>
  <c r="Z78" i="13"/>
  <c r="C78" i="13" s="1"/>
  <c r="B78" i="10"/>
  <c r="K78" i="15"/>
  <c r="C145" i="15"/>
  <c r="U90" i="10"/>
  <c r="AD90" i="13"/>
  <c r="Z90" i="13"/>
  <c r="C90" i="13" s="1"/>
  <c r="B90" i="10"/>
  <c r="K90" i="15"/>
  <c r="X123" i="10"/>
  <c r="H123" i="10"/>
  <c r="P123" i="10" s="1"/>
  <c r="I31" i="10"/>
  <c r="Q31" i="10" s="1"/>
  <c r="W116" i="10"/>
  <c r="AB116" i="13"/>
  <c r="E116" i="13" s="1"/>
  <c r="F116" i="10"/>
  <c r="O116" i="10" s="1"/>
  <c r="Y85" i="10"/>
  <c r="V62" i="10"/>
  <c r="AE62" i="13"/>
  <c r="AA62" i="13"/>
  <c r="D62" i="13" s="1"/>
  <c r="D62" i="10"/>
  <c r="N62" i="10" s="1"/>
  <c r="V112" i="10"/>
  <c r="AA112" i="13"/>
  <c r="D112" i="13" s="1"/>
  <c r="AE112" i="13"/>
  <c r="D112" i="10"/>
  <c r="N112" i="10" s="1"/>
  <c r="U10" i="10"/>
  <c r="Y10" i="10" s="1"/>
  <c r="AD10" i="13"/>
  <c r="Z10" i="13"/>
  <c r="C10" i="13" s="1"/>
  <c r="B10" i="10"/>
  <c r="K10" i="15"/>
  <c r="K146" i="15" s="1"/>
  <c r="M19" i="10"/>
  <c r="I19" i="10"/>
  <c r="Q19" i="10" s="1"/>
  <c r="I87" i="10"/>
  <c r="Q87" i="10" s="1"/>
  <c r="V123" i="10"/>
  <c r="AE123" i="13"/>
  <c r="AA123" i="13"/>
  <c r="D123" i="13" s="1"/>
  <c r="D123" i="10"/>
  <c r="N123" i="10" s="1"/>
  <c r="X42" i="10"/>
  <c r="H42" i="10"/>
  <c r="P42" i="10" s="1"/>
  <c r="M37" i="10"/>
  <c r="I37" i="10"/>
  <c r="Q37" i="10" s="1"/>
  <c r="Y3" i="10"/>
  <c r="V42" i="10"/>
  <c r="AE42" i="13"/>
  <c r="AA42" i="13"/>
  <c r="D42" i="13" s="1"/>
  <c r="D42" i="10"/>
  <c r="N42" i="10" s="1"/>
  <c r="W136" i="10"/>
  <c r="AB136" i="13"/>
  <c r="E136" i="13" s="1"/>
  <c r="F136" i="10"/>
  <c r="O136" i="10" s="1"/>
  <c r="M31" i="10"/>
  <c r="M35" i="10"/>
  <c r="I35" i="10"/>
  <c r="Q35" i="10" s="1"/>
  <c r="X14" i="10"/>
  <c r="H14" i="10"/>
  <c r="P14" i="10" s="1"/>
  <c r="V34" i="10"/>
  <c r="AA34" i="13"/>
  <c r="D34" i="13" s="1"/>
  <c r="AE34" i="13"/>
  <c r="D34" i="10"/>
  <c r="N34" i="10" s="1"/>
  <c r="V38" i="10"/>
  <c r="AE38" i="13"/>
  <c r="AA38" i="13"/>
  <c r="D38" i="13" s="1"/>
  <c r="D38" i="10"/>
  <c r="N38" i="10" s="1"/>
  <c r="U130" i="10"/>
  <c r="AD130" i="13"/>
  <c r="Z130" i="13"/>
  <c r="C130" i="13" s="1"/>
  <c r="B130" i="10"/>
  <c r="K130" i="15"/>
  <c r="X98" i="10"/>
  <c r="H98" i="10"/>
  <c r="P98" i="10" s="1"/>
  <c r="Y114" i="10"/>
  <c r="X10" i="10"/>
  <c r="H10" i="10"/>
  <c r="H145" i="15"/>
  <c r="H146" i="15"/>
  <c r="H148" i="15" s="1"/>
  <c r="Y104" i="10"/>
  <c r="M96" i="10"/>
  <c r="I96" i="10"/>
  <c r="Q96" i="10" s="1"/>
  <c r="U74" i="10"/>
  <c r="Z74" i="13"/>
  <c r="C74" i="13" s="1"/>
  <c r="AD74" i="13"/>
  <c r="B74" i="10"/>
  <c r="K74" i="15"/>
  <c r="N3" i="10"/>
  <c r="W94" i="10"/>
  <c r="AB94" i="13"/>
  <c r="E94" i="13" s="1"/>
  <c r="F94" i="10"/>
  <c r="O94" i="10" s="1"/>
  <c r="V135" i="10"/>
  <c r="AA135" i="13"/>
  <c r="D135" i="13" s="1"/>
  <c r="AE135" i="13"/>
  <c r="D135" i="10"/>
  <c r="N135" i="10" s="1"/>
  <c r="Y97" i="10"/>
  <c r="W98" i="10"/>
  <c r="AB98" i="13"/>
  <c r="E98" i="13" s="1"/>
  <c r="F98" i="10"/>
  <c r="O98" i="10" s="1"/>
  <c r="B145" i="15"/>
  <c r="U46" i="10"/>
  <c r="AD46" i="13"/>
  <c r="Z46" i="13"/>
  <c r="C46" i="13" s="1"/>
  <c r="B46" i="10"/>
  <c r="K46" i="15"/>
  <c r="U70" i="10"/>
  <c r="AD70" i="13"/>
  <c r="Z70" i="13"/>
  <c r="C70" i="13" s="1"/>
  <c r="B70" i="10"/>
  <c r="K70" i="15"/>
  <c r="X90" i="10"/>
  <c r="H90" i="10"/>
  <c r="P90" i="10" s="1"/>
  <c r="U42" i="10"/>
  <c r="Y42" i="10" s="1"/>
  <c r="Z42" i="13"/>
  <c r="C42" i="13" s="1"/>
  <c r="AD42" i="13"/>
  <c r="B42" i="10"/>
  <c r="K42" i="15"/>
  <c r="F146" i="15"/>
  <c r="F148" i="15" s="1"/>
  <c r="U58" i="10"/>
  <c r="Y58" i="10" s="1"/>
  <c r="AD58" i="13"/>
  <c r="Z58" i="13"/>
  <c r="C58" i="13" s="1"/>
  <c r="B58" i="10"/>
  <c r="I58" i="10" s="1"/>
  <c r="Q58" i="10" s="1"/>
  <c r="K58" i="15"/>
  <c r="W86" i="10"/>
  <c r="AB86" i="13"/>
  <c r="E86" i="13" s="1"/>
  <c r="F86" i="10"/>
  <c r="O86" i="10" s="1"/>
  <c r="V94" i="10"/>
  <c r="AE94" i="13"/>
  <c r="AA94" i="13"/>
  <c r="D94" i="13" s="1"/>
  <c r="D94" i="10"/>
  <c r="N94" i="10" s="1"/>
  <c r="X70" i="10"/>
  <c r="H70" i="10"/>
  <c r="P70" i="10" s="1"/>
  <c r="U54" i="10"/>
  <c r="Z54" i="13"/>
  <c r="C54" i="13" s="1"/>
  <c r="AD54" i="13"/>
  <c r="B54" i="10"/>
  <c r="K54" i="15"/>
  <c r="W46" i="10"/>
  <c r="AB46" i="13"/>
  <c r="E46" i="13" s="1"/>
  <c r="F46" i="10"/>
  <c r="O46" i="10" s="1"/>
  <c r="I99" i="10"/>
  <c r="Q99" i="10" s="1"/>
  <c r="M99" i="10"/>
  <c r="V70" i="10"/>
  <c r="AE70" i="13"/>
  <c r="AA70" i="13"/>
  <c r="D70" i="13" s="1"/>
  <c r="D70" i="10"/>
  <c r="N70" i="10" s="1"/>
  <c r="M23" i="10"/>
  <c r="I23" i="10"/>
  <c r="Q23" i="10" s="1"/>
  <c r="F145" i="15"/>
  <c r="V110" i="10"/>
  <c r="AA110" i="13"/>
  <c r="D110" i="13" s="1"/>
  <c r="AE110" i="13"/>
  <c r="D110" i="10"/>
  <c r="N110" i="10" s="1"/>
  <c r="Y29" i="10"/>
  <c r="V136" i="10"/>
  <c r="AA136" i="13"/>
  <c r="D136" i="13" s="1"/>
  <c r="AE136" i="13"/>
  <c r="D136" i="10"/>
  <c r="N136" i="10" s="1"/>
  <c r="I41" i="10"/>
  <c r="Q41" i="10" s="1"/>
  <c r="M41" i="10"/>
  <c r="W140" i="10"/>
  <c r="AB140" i="13"/>
  <c r="E140" i="13" s="1"/>
  <c r="F140" i="10"/>
  <c r="O140" i="10" s="1"/>
  <c r="U116" i="10"/>
  <c r="Y116" i="10" s="1"/>
  <c r="AD116" i="13"/>
  <c r="Z116" i="13"/>
  <c r="C116" i="13" s="1"/>
  <c r="B116" i="10"/>
  <c r="K116" i="15"/>
  <c r="U62" i="10"/>
  <c r="Y62" i="10" s="1"/>
  <c r="Z62" i="13"/>
  <c r="C62" i="13" s="1"/>
  <c r="AD62" i="13"/>
  <c r="B62" i="10"/>
  <c r="K62" i="15"/>
  <c r="V130" i="10"/>
  <c r="Y130" i="10" s="1"/>
  <c r="AE130" i="13"/>
  <c r="AA130" i="13"/>
  <c r="D130" i="13" s="1"/>
  <c r="D130" i="10"/>
  <c r="N130" i="10" s="1"/>
  <c r="X94" i="10"/>
  <c r="H94" i="10"/>
  <c r="P94" i="10" s="1"/>
  <c r="M63" i="10"/>
  <c r="I63" i="10"/>
  <c r="Q63" i="10" s="1"/>
  <c r="V74" i="10"/>
  <c r="AA74" i="13"/>
  <c r="D74" i="13" s="1"/>
  <c r="AE74" i="13"/>
  <c r="D74" i="10"/>
  <c r="N74" i="10" s="1"/>
  <c r="W123" i="10"/>
  <c r="AB123" i="13"/>
  <c r="E123" i="13" s="1"/>
  <c r="F123" i="10"/>
  <c r="O123" i="10" s="1"/>
  <c r="U50" i="10"/>
  <c r="Y50" i="10" s="1"/>
  <c r="Z50" i="13"/>
  <c r="C50" i="13" s="1"/>
  <c r="AD50" i="13"/>
  <c r="B50" i="10"/>
  <c r="K50" i="15"/>
  <c r="W62" i="10"/>
  <c r="AB62" i="13"/>
  <c r="E62" i="13" s="1"/>
  <c r="F62" i="10"/>
  <c r="O62" i="10" s="1"/>
  <c r="W130" i="10"/>
  <c r="AB130" i="13"/>
  <c r="E130" i="13" s="1"/>
  <c r="F130" i="10"/>
  <c r="O130" i="10" s="1"/>
  <c r="I48" i="10"/>
  <c r="Q48" i="10" s="1"/>
  <c r="Y19" i="10"/>
  <c r="U38" i="10"/>
  <c r="Y38" i="10" s="1"/>
  <c r="Z38" i="13"/>
  <c r="C38" i="13" s="1"/>
  <c r="AD38" i="13"/>
  <c r="B38" i="10"/>
  <c r="K38" i="15"/>
  <c r="M88" i="10"/>
  <c r="I88" i="10"/>
  <c r="Q88" i="10" s="1"/>
  <c r="W74" i="10"/>
  <c r="AB74" i="13"/>
  <c r="E74" i="13" s="1"/>
  <c r="F74" i="10"/>
  <c r="O74" i="10" s="1"/>
  <c r="U94" i="10"/>
  <c r="AD94" i="13"/>
  <c r="Z94" i="13"/>
  <c r="C94" i="13" s="1"/>
  <c r="B94" i="10"/>
  <c r="K94" i="15"/>
  <c r="E146" i="10"/>
  <c r="E148" i="10" s="1"/>
  <c r="E145" i="10"/>
  <c r="Y37" i="10"/>
  <c r="W70" i="10"/>
  <c r="AB70" i="13"/>
  <c r="E70" i="13" s="1"/>
  <c r="F70" i="10"/>
  <c r="O70" i="10" s="1"/>
  <c r="I91" i="10"/>
  <c r="Q91" i="10" s="1"/>
  <c r="M91" i="10"/>
  <c r="W122" i="10"/>
  <c r="AB122" i="13"/>
  <c r="E122" i="13" s="1"/>
  <c r="F122" i="10"/>
  <c r="O122" i="10" s="1"/>
  <c r="Y35" i="10"/>
  <c r="U26" i="10"/>
  <c r="Z26" i="13"/>
  <c r="C26" i="13" s="1"/>
  <c r="AD26" i="13"/>
  <c r="B26" i="10"/>
  <c r="K26" i="15"/>
  <c r="U14" i="10"/>
  <c r="Z14" i="13"/>
  <c r="C14" i="13" s="1"/>
  <c r="AD14" i="13"/>
  <c r="B14" i="10"/>
  <c r="K14" i="15"/>
  <c r="C146" i="10"/>
  <c r="C148" i="10" s="1"/>
  <c r="C145" i="10"/>
  <c r="U135" i="10"/>
  <c r="AD135" i="13"/>
  <c r="Z135" i="13"/>
  <c r="C135" i="13" s="1"/>
  <c r="B135" i="10"/>
  <c r="I135" i="10" s="1"/>
  <c r="Q135" i="10" s="1"/>
  <c r="K135" i="15"/>
  <c r="I100" i="10"/>
  <c r="Q100" i="10" s="1"/>
  <c r="M100" i="10"/>
  <c r="E146" i="15"/>
  <c r="E148" i="15" s="1"/>
  <c r="V22" i="10"/>
  <c r="AA22" i="13"/>
  <c r="D22" i="13" s="1"/>
  <c r="AE22" i="13"/>
  <c r="D22" i="10"/>
  <c r="N22" i="10" s="1"/>
  <c r="X136" i="10"/>
  <c r="H136" i="10"/>
  <c r="P136" i="10" s="1"/>
  <c r="Y110" i="10" l="1"/>
  <c r="M30" i="10"/>
  <c r="I30" i="10"/>
  <c r="Q30" i="10" s="1"/>
  <c r="M62" i="10"/>
  <c r="I62" i="10"/>
  <c r="Q62" i="10" s="1"/>
  <c r="Y94" i="10"/>
  <c r="M135" i="10"/>
  <c r="Y74" i="10"/>
  <c r="I130" i="10"/>
  <c r="Q130" i="10" s="1"/>
  <c r="M130" i="10"/>
  <c r="Y90" i="10"/>
  <c r="M110" i="10"/>
  <c r="I110" i="10"/>
  <c r="Q110" i="10" s="1"/>
  <c r="I10" i="10"/>
  <c r="Q10" i="10" s="1"/>
  <c r="M10" i="10"/>
  <c r="M145" i="10" s="1"/>
  <c r="F145" i="10"/>
  <c r="I131" i="10"/>
  <c r="Q131" i="10" s="1"/>
  <c r="M131" i="10"/>
  <c r="B145" i="10"/>
  <c r="Y14" i="10"/>
  <c r="M98" i="10"/>
  <c r="I98" i="10"/>
  <c r="Q98" i="10" s="1"/>
  <c r="M140" i="10"/>
  <c r="I140" i="10"/>
  <c r="Q140" i="10" s="1"/>
  <c r="M136" i="10"/>
  <c r="I136" i="10"/>
  <c r="Q136" i="10" s="1"/>
  <c r="O146" i="10"/>
  <c r="O145" i="10"/>
  <c r="Y66" i="10"/>
  <c r="B146" i="10"/>
  <c r="Y102" i="10"/>
  <c r="A145" i="15"/>
  <c r="Y98" i="10"/>
  <c r="Y140" i="10"/>
  <c r="Y136" i="10"/>
  <c r="I82" i="10"/>
  <c r="Q82" i="10" s="1"/>
  <c r="M82" i="10"/>
  <c r="I42" i="10"/>
  <c r="Q42" i="10" s="1"/>
  <c r="M42" i="10"/>
  <c r="I78" i="10"/>
  <c r="Q78" i="10" s="1"/>
  <c r="M78" i="10"/>
  <c r="M54" i="10"/>
  <c r="I54" i="10"/>
  <c r="Q54" i="10" s="1"/>
  <c r="D146" i="10"/>
  <c r="D148" i="10" s="1"/>
  <c r="D145" i="10"/>
  <c r="P10" i="10"/>
  <c r="H145" i="10"/>
  <c r="H146" i="10"/>
  <c r="H148" i="10" s="1"/>
  <c r="Y78" i="10"/>
  <c r="M58" i="10"/>
  <c r="Y30" i="10"/>
  <c r="I86" i="10"/>
  <c r="Q86" i="10" s="1"/>
  <c r="M86" i="10"/>
  <c r="I26" i="10"/>
  <c r="Q26" i="10" s="1"/>
  <c r="M26" i="10"/>
  <c r="I122" i="10"/>
  <c r="Q122" i="10" s="1"/>
  <c r="M122" i="10"/>
  <c r="N146" i="10"/>
  <c r="N145" i="10"/>
  <c r="A10" i="13"/>
  <c r="A11" i="10"/>
  <c r="Y122" i="10"/>
  <c r="Y22" i="10"/>
  <c r="Y137" i="10"/>
  <c r="Y46" i="10"/>
  <c r="Y26" i="10"/>
  <c r="M50" i="10"/>
  <c r="I50" i="10"/>
  <c r="Q50" i="10" s="1"/>
  <c r="Y54" i="10"/>
  <c r="M70" i="10"/>
  <c r="I70" i="10"/>
  <c r="Q70" i="10" s="1"/>
  <c r="Y123" i="10"/>
  <c r="Y82" i="10"/>
  <c r="M123" i="10"/>
  <c r="I123" i="10"/>
  <c r="Q123" i="10" s="1"/>
  <c r="I18" i="10"/>
  <c r="Q18" i="10" s="1"/>
  <c r="M18" i="10"/>
  <c r="P9" i="13"/>
  <c r="X9" i="13"/>
  <c r="F146" i="10"/>
  <c r="F148" i="10" s="1"/>
  <c r="Q3" i="10"/>
  <c r="I146" i="10"/>
  <c r="I148" i="10" s="1"/>
  <c r="M22" i="10"/>
  <c r="I22" i="10"/>
  <c r="Q22" i="10" s="1"/>
  <c r="Y135" i="10"/>
  <c r="M38" i="10"/>
  <c r="I38" i="10"/>
  <c r="Q38" i="10" s="1"/>
  <c r="M94" i="10"/>
  <c r="I94" i="10"/>
  <c r="Q94" i="10" s="1"/>
  <c r="I74" i="10"/>
  <c r="Q74" i="10" s="1"/>
  <c r="M74" i="10"/>
  <c r="I90" i="10"/>
  <c r="Q90" i="10" s="1"/>
  <c r="M90" i="10"/>
  <c r="K145" i="15"/>
  <c r="Y86" i="10"/>
  <c r="M116" i="10"/>
  <c r="I116" i="10"/>
  <c r="Q116" i="10" s="1"/>
  <c r="M34" i="10"/>
  <c r="I34" i="10"/>
  <c r="Q34" i="10" s="1"/>
  <c r="M112" i="10"/>
  <c r="I112" i="10"/>
  <c r="Q112" i="10" s="1"/>
  <c r="A146" i="15"/>
  <c r="A148" i="15" s="1"/>
  <c r="M46" i="10"/>
  <c r="I46" i="10"/>
  <c r="Q46" i="10" s="1"/>
  <c r="I14" i="10"/>
  <c r="Q14" i="10" s="1"/>
  <c r="M14" i="10"/>
  <c r="M146" i="10" s="1"/>
  <c r="Y70" i="10"/>
  <c r="M66" i="10"/>
  <c r="I66" i="10"/>
  <c r="Q66" i="10" s="1"/>
  <c r="Y18" i="10"/>
  <c r="I102" i="10"/>
  <c r="Q102" i="10" s="1"/>
  <c r="M102" i="10"/>
  <c r="I145" i="10" l="1"/>
  <c r="P145" i="10"/>
  <c r="L145" i="10" s="1"/>
  <c r="P146" i="10"/>
  <c r="L146" i="10" s="1"/>
  <c r="Q145" i="10"/>
  <c r="Q146" i="10"/>
  <c r="B148" i="10"/>
  <c r="A146" i="10"/>
  <c r="A148" i="10" s="1"/>
  <c r="A145" i="10"/>
  <c r="A11" i="13"/>
  <c r="A12" i="10"/>
  <c r="X10" i="13"/>
  <c r="P10" i="13"/>
  <c r="A12" i="13" l="1"/>
  <c r="A13" i="10"/>
  <c r="X11" i="13"/>
  <c r="P11" i="13"/>
  <c r="X12" i="13" l="1"/>
  <c r="P12" i="13"/>
  <c r="A13" i="13"/>
  <c r="A14" i="10"/>
  <c r="A14" i="13" l="1"/>
  <c r="A15" i="10"/>
  <c r="X13" i="13"/>
  <c r="P13" i="13"/>
  <c r="X14" i="13" l="1"/>
  <c r="P14" i="13"/>
  <c r="A15" i="13"/>
  <c r="A16" i="10"/>
  <c r="A16" i="13" l="1"/>
  <c r="A17" i="10"/>
  <c r="X15" i="13"/>
  <c r="P15" i="13"/>
  <c r="A17" i="13" l="1"/>
  <c r="A18" i="10"/>
  <c r="X16" i="13"/>
  <c r="P16" i="13"/>
  <c r="P17" i="13" l="1"/>
  <c r="X17" i="13"/>
  <c r="A18" i="13"/>
  <c r="A19" i="10"/>
  <c r="A19" i="13" l="1"/>
  <c r="A20" i="10"/>
  <c r="X18" i="13"/>
  <c r="P18" i="13"/>
  <c r="X19" i="13" l="1"/>
  <c r="P19" i="13"/>
  <c r="A20" i="13"/>
  <c r="A21" i="10"/>
  <c r="A21" i="13" l="1"/>
  <c r="A22" i="10"/>
  <c r="X20" i="13"/>
  <c r="P20" i="13"/>
  <c r="A22" i="13" l="1"/>
  <c r="A23" i="10"/>
  <c r="X21" i="13"/>
  <c r="P21" i="13"/>
  <c r="A23" i="13" l="1"/>
  <c r="A24" i="10"/>
  <c r="X22" i="13"/>
  <c r="P22" i="13"/>
  <c r="A24" i="13" l="1"/>
  <c r="A25" i="10"/>
  <c r="X23" i="13"/>
  <c r="P23" i="13"/>
  <c r="A25" i="13" l="1"/>
  <c r="A26" i="10"/>
  <c r="X24" i="13"/>
  <c r="P24" i="13"/>
  <c r="A26" i="13" l="1"/>
  <c r="A27" i="10"/>
  <c r="P25" i="13"/>
  <c r="X25" i="13"/>
  <c r="A27" i="13" l="1"/>
  <c r="A28" i="10"/>
  <c r="X26" i="13"/>
  <c r="P26" i="13"/>
  <c r="A28" i="13" l="1"/>
  <c r="A29" i="10"/>
  <c r="X27" i="13"/>
  <c r="P27" i="13"/>
  <c r="A29" i="13" l="1"/>
  <c r="A30" i="10"/>
  <c r="X28" i="13"/>
  <c r="P28" i="13"/>
  <c r="A30" i="13" l="1"/>
  <c r="A31" i="10"/>
  <c r="X29" i="13"/>
  <c r="P29" i="13"/>
  <c r="A31" i="13" l="1"/>
  <c r="A32" i="10"/>
  <c r="X30" i="13"/>
  <c r="P30" i="13"/>
  <c r="A32" i="13" l="1"/>
  <c r="A33" i="10"/>
  <c r="X31" i="13"/>
  <c r="P31" i="13"/>
  <c r="A33" i="13" l="1"/>
  <c r="A34" i="10"/>
  <c r="X32" i="13"/>
  <c r="P32" i="13"/>
  <c r="A34" i="13" l="1"/>
  <c r="A35" i="10"/>
  <c r="P33" i="13"/>
  <c r="X33" i="13"/>
  <c r="A35" i="13" l="1"/>
  <c r="A36" i="10"/>
  <c r="X34" i="13"/>
  <c r="P34" i="13"/>
  <c r="A36" i="13" l="1"/>
  <c r="A37" i="10"/>
  <c r="X35" i="13"/>
  <c r="P35" i="13"/>
  <c r="A37" i="13" l="1"/>
  <c r="A38" i="10"/>
  <c r="X36" i="13"/>
  <c r="P36" i="13"/>
  <c r="A38" i="13" l="1"/>
  <c r="A39" i="10"/>
  <c r="X37" i="13"/>
  <c r="P37" i="13"/>
  <c r="A39" i="13" l="1"/>
  <c r="A40" i="10"/>
  <c r="X38" i="13"/>
  <c r="P38" i="13"/>
  <c r="A40" i="13" l="1"/>
  <c r="A41" i="10"/>
  <c r="X39" i="13"/>
  <c r="P39" i="13"/>
  <c r="A41" i="13" l="1"/>
  <c r="A42" i="10"/>
  <c r="X40" i="13"/>
  <c r="P40" i="13"/>
  <c r="A42" i="13" l="1"/>
  <c r="A43" i="10"/>
  <c r="P41" i="13"/>
  <c r="X41" i="13"/>
  <c r="A43" i="13" l="1"/>
  <c r="A44" i="10"/>
  <c r="X42" i="13"/>
  <c r="P42" i="13"/>
  <c r="A44" i="13" l="1"/>
  <c r="A45" i="10"/>
  <c r="X43" i="13"/>
  <c r="P43" i="13"/>
  <c r="A45" i="13" l="1"/>
  <c r="A46" i="10"/>
  <c r="X44" i="13"/>
  <c r="P44" i="13"/>
  <c r="A46" i="13" l="1"/>
  <c r="A47" i="10"/>
  <c r="X45" i="13"/>
  <c r="P45" i="13"/>
  <c r="A47" i="13" l="1"/>
  <c r="A48" i="10"/>
  <c r="X46" i="13"/>
  <c r="P46" i="13"/>
  <c r="A48" i="13" l="1"/>
  <c r="A49" i="10"/>
  <c r="X47" i="13"/>
  <c r="P47" i="13"/>
  <c r="A49" i="13" l="1"/>
  <c r="A50" i="10"/>
  <c r="X48" i="13"/>
  <c r="P48" i="13"/>
  <c r="A50" i="13" l="1"/>
  <c r="A51" i="10"/>
  <c r="P49" i="13"/>
  <c r="X49" i="13"/>
  <c r="A51" i="13" l="1"/>
  <c r="A52" i="10"/>
  <c r="X50" i="13"/>
  <c r="P50" i="13"/>
  <c r="A52" i="13" l="1"/>
  <c r="A53" i="10"/>
  <c r="X51" i="13"/>
  <c r="P51" i="13"/>
  <c r="A53" i="13" l="1"/>
  <c r="A54" i="10"/>
  <c r="X52" i="13"/>
  <c r="P52" i="13"/>
  <c r="A54" i="13" l="1"/>
  <c r="A55" i="10"/>
  <c r="X53" i="13"/>
  <c r="P53" i="13"/>
  <c r="A55" i="13" l="1"/>
  <c r="A56" i="10"/>
  <c r="X54" i="13"/>
  <c r="P54" i="13"/>
  <c r="A56" i="13" l="1"/>
  <c r="A57" i="10"/>
  <c r="X55" i="13"/>
  <c r="P55" i="13"/>
  <c r="A57" i="13" l="1"/>
  <c r="A58" i="10"/>
  <c r="X56" i="13"/>
  <c r="P56" i="13"/>
  <c r="A58" i="13" l="1"/>
  <c r="A59" i="10"/>
  <c r="P57" i="13"/>
  <c r="X57" i="13"/>
  <c r="A59" i="13" l="1"/>
  <c r="A60" i="10"/>
  <c r="X58" i="13"/>
  <c r="P58" i="13"/>
  <c r="A60" i="13" l="1"/>
  <c r="A61" i="10"/>
  <c r="X59" i="13"/>
  <c r="P59" i="13"/>
  <c r="A61" i="13" l="1"/>
  <c r="A62" i="10"/>
  <c r="X60" i="13"/>
  <c r="P60" i="13"/>
  <c r="A62" i="13" l="1"/>
  <c r="A63" i="10"/>
  <c r="X61" i="13"/>
  <c r="P61" i="13"/>
  <c r="A63" i="13" l="1"/>
  <c r="A64" i="10"/>
  <c r="X62" i="13"/>
  <c r="P62" i="13"/>
  <c r="A64" i="13" l="1"/>
  <c r="A65" i="10"/>
  <c r="X63" i="13"/>
  <c r="P63" i="13"/>
  <c r="A65" i="13" l="1"/>
  <c r="A66" i="10"/>
  <c r="X64" i="13"/>
  <c r="P64" i="13"/>
  <c r="A66" i="13" l="1"/>
  <c r="A67" i="10"/>
  <c r="P65" i="13"/>
  <c r="X65" i="13"/>
  <c r="A67" i="13" l="1"/>
  <c r="A68" i="10"/>
  <c r="X66" i="13"/>
  <c r="P66" i="13"/>
  <c r="A68" i="13" l="1"/>
  <c r="A69" i="10"/>
  <c r="X67" i="13"/>
  <c r="P67" i="13"/>
  <c r="A69" i="13" l="1"/>
  <c r="A70" i="10"/>
  <c r="X68" i="13"/>
  <c r="P68" i="13"/>
  <c r="A70" i="13" l="1"/>
  <c r="A71" i="10"/>
  <c r="X69" i="13"/>
  <c r="P69" i="13"/>
  <c r="A71" i="13" l="1"/>
  <c r="A72" i="10"/>
  <c r="X70" i="13"/>
  <c r="P70" i="13"/>
  <c r="A72" i="13" l="1"/>
  <c r="A73" i="10"/>
  <c r="X71" i="13"/>
  <c r="P71" i="13"/>
  <c r="A73" i="13" l="1"/>
  <c r="A74" i="10"/>
  <c r="X72" i="13"/>
  <c r="P72" i="13"/>
  <c r="A74" i="13" l="1"/>
  <c r="A75" i="10"/>
  <c r="P73" i="13"/>
  <c r="X73" i="13"/>
  <c r="A75" i="13" l="1"/>
  <c r="A76" i="10"/>
  <c r="X74" i="13"/>
  <c r="P74" i="13"/>
  <c r="A76" i="13" l="1"/>
  <c r="A77" i="10"/>
  <c r="X75" i="13"/>
  <c r="P75" i="13"/>
  <c r="A77" i="13" l="1"/>
  <c r="A78" i="10"/>
  <c r="X76" i="13"/>
  <c r="P76" i="13"/>
  <c r="A78" i="13" l="1"/>
  <c r="A79" i="10"/>
  <c r="X77" i="13"/>
  <c r="P77" i="13"/>
  <c r="A79" i="13" l="1"/>
  <c r="A80" i="10"/>
  <c r="X78" i="13"/>
  <c r="P78" i="13"/>
  <c r="A80" i="13" l="1"/>
  <c r="A81" i="10"/>
  <c r="X79" i="13"/>
  <c r="P79" i="13"/>
  <c r="A81" i="13" l="1"/>
  <c r="A82" i="10"/>
  <c r="X80" i="13"/>
  <c r="P80" i="13"/>
  <c r="A82" i="13" l="1"/>
  <c r="A83" i="10"/>
  <c r="P81" i="13"/>
  <c r="X81" i="13"/>
  <c r="A83" i="13" l="1"/>
  <c r="A84" i="10"/>
  <c r="X82" i="13"/>
  <c r="P82" i="13"/>
  <c r="A84" i="13" l="1"/>
  <c r="A85" i="10"/>
  <c r="X83" i="13"/>
  <c r="P83" i="13"/>
  <c r="A85" i="13" l="1"/>
  <c r="A86" i="10"/>
  <c r="X84" i="13"/>
  <c r="P84" i="13"/>
  <c r="A86" i="13" l="1"/>
  <c r="A87" i="10"/>
  <c r="X85" i="13"/>
  <c r="P85" i="13"/>
  <c r="A87" i="13" l="1"/>
  <c r="A88" i="10"/>
  <c r="X86" i="13"/>
  <c r="P86" i="13"/>
  <c r="A88" i="13" l="1"/>
  <c r="A89" i="10"/>
  <c r="X87" i="13"/>
  <c r="P87" i="13"/>
  <c r="A89" i="13" l="1"/>
  <c r="A90" i="10"/>
  <c r="X88" i="13"/>
  <c r="P88" i="13"/>
  <c r="A90" i="13" l="1"/>
  <c r="A91" i="10"/>
  <c r="P89" i="13"/>
  <c r="X89" i="13"/>
  <c r="A91" i="13" l="1"/>
  <c r="A92" i="10"/>
  <c r="X90" i="13"/>
  <c r="P90" i="13"/>
  <c r="A92" i="13" l="1"/>
  <c r="A93" i="10"/>
  <c r="X91" i="13"/>
  <c r="P91" i="13"/>
  <c r="A93" i="13" l="1"/>
  <c r="A94" i="10"/>
  <c r="X92" i="13"/>
  <c r="P92" i="13"/>
  <c r="A94" i="13" l="1"/>
  <c r="A95" i="10"/>
  <c r="X93" i="13"/>
  <c r="P93" i="13"/>
  <c r="A95" i="13" l="1"/>
  <c r="A96" i="10"/>
  <c r="X94" i="13"/>
  <c r="P94" i="13"/>
  <c r="A96" i="13" l="1"/>
  <c r="A97" i="10"/>
  <c r="X95" i="13"/>
  <c r="P95" i="13"/>
  <c r="A97" i="13" l="1"/>
  <c r="A98" i="10"/>
  <c r="X96" i="13"/>
  <c r="P96" i="13"/>
  <c r="A98" i="13" l="1"/>
  <c r="A99" i="10"/>
  <c r="P97" i="13"/>
  <c r="X97" i="13"/>
  <c r="A99" i="13" l="1"/>
  <c r="A100" i="10"/>
  <c r="X98" i="13"/>
  <c r="P98" i="13"/>
  <c r="A100" i="13" l="1"/>
  <c r="A101" i="10"/>
  <c r="X99" i="13"/>
  <c r="P99" i="13"/>
  <c r="A101" i="13" l="1"/>
  <c r="A102" i="10"/>
  <c r="X100" i="13"/>
  <c r="P100" i="13"/>
  <c r="A102" i="13" l="1"/>
  <c r="A103" i="10"/>
  <c r="X101" i="13"/>
  <c r="P101" i="13"/>
  <c r="A103" i="13" l="1"/>
  <c r="A104" i="10"/>
  <c r="X102" i="13"/>
  <c r="P102" i="13"/>
  <c r="A104" i="13" l="1"/>
  <c r="A105" i="10"/>
  <c r="X103" i="13"/>
  <c r="P103" i="13"/>
  <c r="A105" i="13" l="1"/>
  <c r="A106" i="10"/>
  <c r="X104" i="13"/>
  <c r="P104" i="13"/>
  <c r="A106" i="13" l="1"/>
  <c r="A107" i="10"/>
  <c r="P105" i="13"/>
  <c r="X105" i="13"/>
  <c r="A107" i="13" l="1"/>
  <c r="A108" i="10"/>
  <c r="X106" i="13"/>
  <c r="P106" i="13"/>
  <c r="A108" i="13" l="1"/>
  <c r="A109" i="10"/>
  <c r="X107" i="13"/>
  <c r="P107" i="13"/>
  <c r="A109" i="13" l="1"/>
  <c r="A110" i="10"/>
  <c r="X108" i="13"/>
  <c r="P108" i="13"/>
  <c r="A110" i="13" l="1"/>
  <c r="A111" i="10"/>
  <c r="X109" i="13"/>
  <c r="P109" i="13"/>
  <c r="A111" i="13" l="1"/>
  <c r="A112" i="10"/>
  <c r="X110" i="13"/>
  <c r="P110" i="13"/>
  <c r="A112" i="13" l="1"/>
  <c r="A113" i="10"/>
  <c r="X111" i="13"/>
  <c r="P111" i="13"/>
  <c r="A113" i="13" l="1"/>
  <c r="A114" i="10"/>
  <c r="X112" i="13"/>
  <c r="P112" i="13"/>
  <c r="A114" i="13" l="1"/>
  <c r="A115" i="10"/>
  <c r="P113" i="13"/>
  <c r="X113" i="13"/>
  <c r="A115" i="13" l="1"/>
  <c r="A116" i="10"/>
  <c r="X114" i="13"/>
  <c r="P114" i="13"/>
  <c r="A116" i="13" l="1"/>
  <c r="A117" i="10"/>
  <c r="X115" i="13"/>
  <c r="P115" i="13"/>
  <c r="A117" i="13" l="1"/>
  <c r="A118" i="10"/>
  <c r="X116" i="13"/>
  <c r="P116" i="13"/>
  <c r="A118" i="13" l="1"/>
  <c r="A119" i="10"/>
  <c r="X117" i="13"/>
  <c r="P117" i="13"/>
  <c r="A119" i="13" l="1"/>
  <c r="A120" i="10"/>
  <c r="X118" i="13"/>
  <c r="P118" i="13"/>
  <c r="A120" i="13" l="1"/>
  <c r="A121" i="10"/>
  <c r="X119" i="13"/>
  <c r="P119" i="13"/>
  <c r="A121" i="13" l="1"/>
  <c r="A122" i="10"/>
  <c r="X120" i="13"/>
  <c r="P120" i="13"/>
  <c r="A122" i="13" l="1"/>
  <c r="A123" i="10"/>
  <c r="P121" i="13"/>
  <c r="X121" i="13"/>
  <c r="A123" i="13" l="1"/>
  <c r="A124" i="10"/>
  <c r="X122" i="13"/>
  <c r="P122" i="13"/>
  <c r="A124" i="13" l="1"/>
  <c r="A125" i="10"/>
  <c r="X123" i="13"/>
  <c r="P123" i="13"/>
  <c r="A125" i="13" l="1"/>
  <c r="A126" i="10"/>
  <c r="X124" i="13"/>
  <c r="P124" i="13"/>
  <c r="A126" i="13" l="1"/>
  <c r="A127" i="10"/>
  <c r="X125" i="13"/>
  <c r="P125" i="13"/>
  <c r="A127" i="13" l="1"/>
  <c r="A128" i="10"/>
  <c r="X126" i="13"/>
  <c r="P126" i="13"/>
  <c r="A128" i="13" l="1"/>
  <c r="A129" i="10"/>
  <c r="X127" i="13"/>
  <c r="P127" i="13"/>
  <c r="A129" i="13" l="1"/>
  <c r="A130" i="10"/>
  <c r="X128" i="13"/>
  <c r="P128" i="13"/>
  <c r="P129" i="13" l="1"/>
  <c r="X129" i="13"/>
  <c r="A130" i="13"/>
  <c r="A131" i="10"/>
  <c r="A131" i="13" l="1"/>
  <c r="A132" i="10"/>
  <c r="X130" i="13"/>
  <c r="P130" i="13"/>
  <c r="X131" i="13" l="1"/>
  <c r="P131" i="13"/>
  <c r="A132" i="13"/>
  <c r="A133" i="10"/>
  <c r="A133" i="13" l="1"/>
  <c r="A134" i="10"/>
  <c r="X132" i="13"/>
  <c r="P132" i="13"/>
  <c r="A134" i="13" l="1"/>
  <c r="A135" i="10"/>
  <c r="X133" i="13"/>
  <c r="P133" i="13"/>
  <c r="A135" i="13" l="1"/>
  <c r="A136" i="10"/>
  <c r="X134" i="13"/>
  <c r="P134" i="13"/>
  <c r="X135" i="13" l="1"/>
  <c r="P135" i="13"/>
  <c r="A136" i="13"/>
  <c r="A137" i="10"/>
  <c r="A137" i="13" l="1"/>
  <c r="A138" i="10"/>
  <c r="X136" i="13"/>
  <c r="P136" i="13"/>
  <c r="A138" i="13" l="1"/>
  <c r="A139" i="10"/>
  <c r="P137" i="13"/>
  <c r="X137" i="13"/>
  <c r="A139" i="13" l="1"/>
  <c r="A140" i="10"/>
  <c r="X138" i="13"/>
  <c r="P138" i="13"/>
  <c r="X139" i="13" l="1"/>
  <c r="P139" i="13"/>
  <c r="A140" i="13"/>
  <c r="A141" i="10"/>
  <c r="A141" i="13" s="1"/>
  <c r="X141" i="13" l="1"/>
  <c r="P141" i="13"/>
  <c r="X140" i="13"/>
  <c r="P140" i="13"/>
</calcChain>
</file>

<file path=xl/sharedStrings.xml><?xml version="1.0" encoding="utf-8"?>
<sst xmlns="http://schemas.openxmlformats.org/spreadsheetml/2006/main" count="282" uniqueCount="113">
  <si>
    <t xml:space="preserve"> 'YRh      '</t>
  </si>
  <si>
    <t xml:space="preserve">    'YRf      '</t>
  </si>
  <si>
    <t xml:space="preserve">    'Ch       '</t>
  </si>
  <si>
    <t xml:space="preserve">    'Cf       '</t>
  </si>
  <si>
    <t xml:space="preserve">    'Lh       '</t>
  </si>
  <si>
    <t xml:space="preserve">    'Lf       '</t>
  </si>
  <si>
    <t xml:space="preserve">    'Lph      '</t>
  </si>
  <si>
    <t xml:space="preserve">    'Lpf      '</t>
  </si>
  <si>
    <t xml:space="preserve">    'q        '</t>
  </si>
  <si>
    <t xml:space="preserve">    'TOT      '</t>
  </si>
  <si>
    <t xml:space="preserve">    'EXIMR    '</t>
  </si>
  <si>
    <t xml:space="preserve">    'NXY      '</t>
  </si>
  <si>
    <t xml:space="preserve">    'Nh       '</t>
  </si>
  <si>
    <t xml:space="preserve">    'Nf       '</t>
  </si>
  <si>
    <t xml:space="preserve">    'beth     '</t>
  </si>
  <si>
    <t xml:space="preserve">    'betf     '</t>
  </si>
  <si>
    <t xml:space="preserve">    'Wh       '</t>
  </si>
  <si>
    <t xml:space="preserve">    'Wf       '</t>
  </si>
  <si>
    <t xml:space="preserve">    'EV0h     '</t>
  </si>
  <si>
    <t xml:space="preserve">    'EV0f     '</t>
  </si>
  <si>
    <t xml:space="preserve">    'EV1h     '</t>
  </si>
  <si>
    <t xml:space="preserve">    'EV1f     '</t>
  </si>
  <si>
    <t xml:space="preserve">    'eta0h    '</t>
  </si>
  <si>
    <t xml:space="preserve">    'eta0f    '</t>
  </si>
  <si>
    <t xml:space="preserve">    'eta1h    '</t>
  </si>
  <si>
    <t xml:space="preserve">    'eta1f    '</t>
  </si>
  <si>
    <t xml:space="preserve">    'Ph       '</t>
  </si>
  <si>
    <t xml:space="preserve">    'Pfs      '</t>
  </si>
  <si>
    <t xml:space="preserve">    'Phs      '</t>
  </si>
  <si>
    <t xml:space="preserve">    'Pf       '</t>
  </si>
  <si>
    <t xml:space="preserve">    'PsiXh    '</t>
  </si>
  <si>
    <t xml:space="preserve">    'PsiXf    '</t>
  </si>
  <si>
    <t xml:space="preserve">    'V        '</t>
  </si>
  <si>
    <t xml:space="preserve">    'B        '</t>
  </si>
  <si>
    <t xml:space="preserve">    'YNh      '</t>
  </si>
  <si>
    <t xml:space="preserve">    'YNf      '</t>
  </si>
  <si>
    <t xml:space="preserve">    'EXN      '</t>
  </si>
  <si>
    <t xml:space="preserve">    'IMN      '</t>
  </si>
  <si>
    <t xml:space="preserve">    'Px       '</t>
  </si>
  <si>
    <t xml:space="preserve">    'Pm       '</t>
  </si>
  <si>
    <t xml:space="preserve">    'EXR      '</t>
  </si>
  <si>
    <t xml:space="preserve">    'IMR      '</t>
  </si>
  <si>
    <t xml:space="preserve">    'n0h      '</t>
  </si>
  <si>
    <t xml:space="preserve">    'n0f      '</t>
  </si>
  <si>
    <t xml:space="preserve">    'n1h      '</t>
  </si>
  <si>
    <t xml:space="preserve">    'n1f      '</t>
  </si>
  <si>
    <t xml:space="preserve">    'xih      '</t>
  </si>
  <si>
    <t xml:space="preserve">    'xif      '</t>
  </si>
  <si>
    <t xml:space="preserve">    'Zh       '</t>
  </si>
  <si>
    <t xml:space="preserve">    'Zf       '</t>
  </si>
  <si>
    <t xml:space="preserve">    'thh      '</t>
  </si>
  <si>
    <t xml:space="preserve">    'thf      '</t>
  </si>
  <si>
    <t xml:space="preserve">    'TOTa     '</t>
  </si>
  <si>
    <t xml:space="preserve">    'tshare   '</t>
  </si>
  <si>
    <t xml:space="preserve">    'NXYR     '</t>
  </si>
  <si>
    <t xml:space="preserve">    'WEDGEDD  '</t>
  </si>
  <si>
    <t xml:space="preserve">    'WEDGEYY  '</t>
  </si>
  <si>
    <t xml:space="preserve">    'MD       '</t>
  </si>
  <si>
    <t xml:space="preserve">    'xic      '</t>
  </si>
  <si>
    <t xml:space="preserve">    'xid      '</t>
  </si>
  <si>
    <t xml:space="preserve">    'YSY      '</t>
  </si>
  <si>
    <t xml:space="preserve">    'totq     '</t>
  </si>
  <si>
    <t xml:space="preserve">    'ipdetrend'</t>
  </si>
  <si>
    <t xml:space="preserve">    'DSD_ADV  '</t>
  </si>
  <si>
    <t xml:space="preserve">    'Zc       '</t>
  </si>
  <si>
    <t xml:space="preserve">    'Zd       '</t>
  </si>
  <si>
    <t xml:space="preserve">    'By       '</t>
  </si>
  <si>
    <t xml:space="preserve">    'EXIMN    '</t>
  </si>
  <si>
    <t xml:space="preserve">    'mtotq    '</t>
  </si>
  <si>
    <t xml:space="preserve">    'xia      '</t>
  </si>
  <si>
    <t xml:space="preserve">    'XMY      '</t>
  </si>
  <si>
    <t xml:space="preserve">    'mDSD_ADV '</t>
  </si>
  <si>
    <t xml:space="preserve">    'mysy     '</t>
  </si>
  <si>
    <t xml:space="preserve">    'mtot     '</t>
  </si>
  <si>
    <t xml:space="preserve"> 'ezc '</t>
  </si>
  <si>
    <t xml:space="preserve">    'ezd '</t>
  </si>
  <si>
    <t xml:space="preserve">    'exic'</t>
  </si>
  <si>
    <t xml:space="preserve">    'exid'</t>
  </si>
  <si>
    <t xml:space="preserve">    'ebf '</t>
  </si>
  <si>
    <t xml:space="preserve">    'etot'</t>
  </si>
  <si>
    <t>EXIMR</t>
  </si>
  <si>
    <t>Period</t>
  </si>
  <si>
    <t xml:space="preserve">ezc </t>
  </si>
  <si>
    <t>ezd</t>
  </si>
  <si>
    <t>exic</t>
  </si>
  <si>
    <t>exid</t>
  </si>
  <si>
    <t>ebf</t>
  </si>
  <si>
    <t>etot</t>
  </si>
  <si>
    <t>Initial</t>
  </si>
  <si>
    <t>Data</t>
  </si>
  <si>
    <t>Productivity</t>
  </si>
  <si>
    <t>Trades</t>
  </si>
  <si>
    <t>Discount</t>
  </si>
  <si>
    <t>XMY</t>
  </si>
  <si>
    <t>Joint</t>
  </si>
  <si>
    <t>exp(XMY)</t>
  </si>
  <si>
    <t>Resid</t>
  </si>
  <si>
    <t>sum (EXP)</t>
  </si>
  <si>
    <t>exp(SUM)</t>
  </si>
  <si>
    <t>Steady</t>
  </si>
  <si>
    <t>Level</t>
  </si>
  <si>
    <t>SUM</t>
  </si>
  <si>
    <t>EXIMR*exp(XMY)</t>
  </si>
  <si>
    <t>No tech. shocks</t>
  </si>
  <si>
    <t>No trade shocks</t>
  </si>
  <si>
    <t>No discount shocks</t>
  </si>
  <si>
    <t>tech</t>
  </si>
  <si>
    <t>Trade</t>
  </si>
  <si>
    <t>Tech</t>
  </si>
  <si>
    <t>XMY Exclusion</t>
  </si>
  <si>
    <t>EXIMR Exclusion</t>
  </si>
  <si>
    <t>z</t>
  </si>
  <si>
    <t>Trade Shocks (direct &amp; indirect)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</si>
</sst>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0.00000000000000"/>
    <numFmt numFmtId="166" formatCode="0.000000000000000"/>
    <numFmt numFmtId="167" formatCode="0.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8A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1296754866773"/>
          <c:y val="1.8028200332749631E-2"/>
          <c:w val="0.80154732756461988"/>
          <c:h val="0.81437487996927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EXIMR!$M$2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rgbClr val="0000FF"/>
            </a:solidFill>
            <a:ln w="9525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EXIMR!$L$3:$L$143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EXIMR!$M$3:$M$143</c:f>
              <c:numCache>
                <c:formatCode>General</c:formatCode>
                <c:ptCount val="141"/>
                <c:pt idx="0">
                  <c:v>5.4756342601008312E-2</c:v>
                </c:pt>
                <c:pt idx="1">
                  <c:v>5.7682810352473037</c:v>
                </c:pt>
                <c:pt idx="2">
                  <c:v>10.134743514056135</c:v>
                </c:pt>
                <c:pt idx="3">
                  <c:v>5.3029291726146948</c:v>
                </c:pt>
                <c:pt idx="4">
                  <c:v>4.7292153955146778</c:v>
                </c:pt>
                <c:pt idx="5">
                  <c:v>4.9653216344068998</c:v>
                </c:pt>
                <c:pt idx="6">
                  <c:v>3.9801423835801919</c:v>
                </c:pt>
                <c:pt idx="7">
                  <c:v>7.4053648922097262</c:v>
                </c:pt>
                <c:pt idx="8">
                  <c:v>8.7189178305203185</c:v>
                </c:pt>
                <c:pt idx="9">
                  <c:v>9.830750288422756</c:v>
                </c:pt>
                <c:pt idx="10">
                  <c:v>9.2557373825568607</c:v>
                </c:pt>
                <c:pt idx="11">
                  <c:v>10.941790848577163</c:v>
                </c:pt>
                <c:pt idx="12">
                  <c:v>11.067417403379944</c:v>
                </c:pt>
                <c:pt idx="13">
                  <c:v>9.7933607100670788</c:v>
                </c:pt>
                <c:pt idx="14">
                  <c:v>6.9383378864213583</c:v>
                </c:pt>
                <c:pt idx="15">
                  <c:v>6.0565948586503806</c:v>
                </c:pt>
                <c:pt idx="16">
                  <c:v>4.1464300460849657</c:v>
                </c:pt>
                <c:pt idx="17">
                  <c:v>4.5826286952616799</c:v>
                </c:pt>
                <c:pt idx="18">
                  <c:v>5.6811470462299187</c:v>
                </c:pt>
                <c:pt idx="19">
                  <c:v>6.441470962215643</c:v>
                </c:pt>
                <c:pt idx="20">
                  <c:v>8.9666153479151145</c:v>
                </c:pt>
                <c:pt idx="21">
                  <c:v>8.8591086826555934</c:v>
                </c:pt>
                <c:pt idx="22">
                  <c:v>9.563428623559691</c:v>
                </c:pt>
                <c:pt idx="23">
                  <c:v>9.4766071631911171</c:v>
                </c:pt>
                <c:pt idx="24">
                  <c:v>10.114167803553265</c:v>
                </c:pt>
                <c:pt idx="25">
                  <c:v>11.212697560912263</c:v>
                </c:pt>
                <c:pt idx="26">
                  <c:v>11.07832619653499</c:v>
                </c:pt>
                <c:pt idx="27">
                  <c:v>10.89132047774773</c:v>
                </c:pt>
                <c:pt idx="28">
                  <c:v>10.446073924956686</c:v>
                </c:pt>
                <c:pt idx="29">
                  <c:v>10.12631594024722</c:v>
                </c:pt>
                <c:pt idx="30">
                  <c:v>10.199800073726108</c:v>
                </c:pt>
                <c:pt idx="31">
                  <c:v>10.769154579382556</c:v>
                </c:pt>
                <c:pt idx="32">
                  <c:v>13.427478493224889</c:v>
                </c:pt>
                <c:pt idx="33">
                  <c:v>14.317815101034499</c:v>
                </c:pt>
                <c:pt idx="34">
                  <c:v>15.848414011338473</c:v>
                </c:pt>
                <c:pt idx="35">
                  <c:v>16.367482912477964</c:v>
                </c:pt>
                <c:pt idx="36">
                  <c:v>17.479987783089189</c:v>
                </c:pt>
                <c:pt idx="37">
                  <c:v>20.498603717400673</c:v>
                </c:pt>
                <c:pt idx="38">
                  <c:v>22.212153637096627</c:v>
                </c:pt>
                <c:pt idx="39">
                  <c:v>22.159199629303306</c:v>
                </c:pt>
                <c:pt idx="40">
                  <c:v>22.104431767930414</c:v>
                </c:pt>
                <c:pt idx="41">
                  <c:v>22.880963992180334</c:v>
                </c:pt>
                <c:pt idx="42">
                  <c:v>23.327972531785221</c:v>
                </c:pt>
                <c:pt idx="43">
                  <c:v>25.266820215712254</c:v>
                </c:pt>
                <c:pt idx="44">
                  <c:v>29.621515547403011</c:v>
                </c:pt>
                <c:pt idx="45">
                  <c:v>30.287074738298291</c:v>
                </c:pt>
                <c:pt idx="46">
                  <c:v>29.714142834803141</c:v>
                </c:pt>
                <c:pt idx="47">
                  <c:v>29.804843847253029</c:v>
                </c:pt>
                <c:pt idx="48">
                  <c:v>29.969009542006468</c:v>
                </c:pt>
                <c:pt idx="49">
                  <c:v>26.919708883726734</c:v>
                </c:pt>
                <c:pt idx="50">
                  <c:v>25.284605784048122</c:v>
                </c:pt>
                <c:pt idx="51">
                  <c:v>22.987648209589175</c:v>
                </c:pt>
                <c:pt idx="52">
                  <c:v>22.875765342614052</c:v>
                </c:pt>
                <c:pt idx="53">
                  <c:v>22.990029725047016</c:v>
                </c:pt>
                <c:pt idx="54">
                  <c:v>22.684548100621036</c:v>
                </c:pt>
                <c:pt idx="55">
                  <c:v>20.793279499096492</c:v>
                </c:pt>
                <c:pt idx="56">
                  <c:v>19.654343319813208</c:v>
                </c:pt>
                <c:pt idx="57">
                  <c:v>20.925636115208</c:v>
                </c:pt>
                <c:pt idx="58">
                  <c:v>20.89933693736177</c:v>
                </c:pt>
                <c:pt idx="59">
                  <c:v>20.701165618991318</c:v>
                </c:pt>
                <c:pt idx="60">
                  <c:v>19.459592202069356</c:v>
                </c:pt>
                <c:pt idx="61">
                  <c:v>18.39713839680747</c:v>
                </c:pt>
                <c:pt idx="62">
                  <c:v>17.517477968023496</c:v>
                </c:pt>
                <c:pt idx="63">
                  <c:v>17.11114301856286</c:v>
                </c:pt>
                <c:pt idx="64">
                  <c:v>17.051466765723944</c:v>
                </c:pt>
                <c:pt idx="65">
                  <c:v>14.803088990308279</c:v>
                </c:pt>
                <c:pt idx="66">
                  <c:v>14.067604007008713</c:v>
                </c:pt>
                <c:pt idx="67">
                  <c:v>14.148544440840038</c:v>
                </c:pt>
                <c:pt idx="68">
                  <c:v>13.571648653370092</c:v>
                </c:pt>
                <c:pt idx="69">
                  <c:v>13.868784116431996</c:v>
                </c:pt>
                <c:pt idx="70">
                  <c:v>11.730753187304526</c:v>
                </c:pt>
                <c:pt idx="71">
                  <c:v>8.0863161865836215</c:v>
                </c:pt>
                <c:pt idx="72">
                  <c:v>5.4537915443177143</c:v>
                </c:pt>
                <c:pt idx="73">
                  <c:v>2.9410190786688162</c:v>
                </c:pt>
                <c:pt idx="74">
                  <c:v>1.1293633441751161</c:v>
                </c:pt>
                <c:pt idx="75">
                  <c:v>-0.48857957826918896</c:v>
                </c:pt>
                <c:pt idx="76">
                  <c:v>-1.3734468328998153</c:v>
                </c:pt>
                <c:pt idx="77">
                  <c:v>-1.8348019980331443</c:v>
                </c:pt>
                <c:pt idx="78">
                  <c:v>-1.2922019190785559</c:v>
                </c:pt>
                <c:pt idx="79">
                  <c:v>-1.5944480852218248</c:v>
                </c:pt>
                <c:pt idx="80">
                  <c:v>-1.3022437465169066</c:v>
                </c:pt>
                <c:pt idx="81">
                  <c:v>-0.91665387778649376</c:v>
                </c:pt>
                <c:pt idx="82">
                  <c:v>1.0699323117962511</c:v>
                </c:pt>
                <c:pt idx="83">
                  <c:v>1.1474966692897632</c:v>
                </c:pt>
                <c:pt idx="84">
                  <c:v>0.78753406307559481</c:v>
                </c:pt>
                <c:pt idx="85">
                  <c:v>1.0448707991733335</c:v>
                </c:pt>
                <c:pt idx="86">
                  <c:v>0.82327510990311048</c:v>
                </c:pt>
                <c:pt idx="87">
                  <c:v>0.49371545456532173</c:v>
                </c:pt>
                <c:pt idx="88">
                  <c:v>1.186043406738083</c:v>
                </c:pt>
                <c:pt idx="89">
                  <c:v>0.9846265077377675</c:v>
                </c:pt>
                <c:pt idx="90">
                  <c:v>0.87091150469187661</c:v>
                </c:pt>
                <c:pt idx="91">
                  <c:v>-2.1218319529625326E-2</c:v>
                </c:pt>
                <c:pt idx="92">
                  <c:v>-0.75489893890191462</c:v>
                </c:pt>
                <c:pt idx="93">
                  <c:v>-0.14617113848173371</c:v>
                </c:pt>
                <c:pt idx="94">
                  <c:v>0.38542623282825428</c:v>
                </c:pt>
                <c:pt idx="95">
                  <c:v>2.2866866283989449</c:v>
                </c:pt>
                <c:pt idx="96">
                  <c:v>3.1110010514837256</c:v>
                </c:pt>
                <c:pt idx="97">
                  <c:v>3.1007378209415464</c:v>
                </c:pt>
                <c:pt idx="98">
                  <c:v>3.1706186839781836</c:v>
                </c:pt>
                <c:pt idx="99">
                  <c:v>1.6996926472645921</c:v>
                </c:pt>
                <c:pt idx="100">
                  <c:v>1.1351474554824625</c:v>
                </c:pt>
                <c:pt idx="101">
                  <c:v>1.2775541382564599</c:v>
                </c:pt>
                <c:pt idx="102">
                  <c:v>2.6117378518766712</c:v>
                </c:pt>
                <c:pt idx="103">
                  <c:v>3.6665009608705184</c:v>
                </c:pt>
                <c:pt idx="104">
                  <c:v>4.6265708297777453</c:v>
                </c:pt>
                <c:pt idx="105">
                  <c:v>4.8418147457154666</c:v>
                </c:pt>
                <c:pt idx="106">
                  <c:v>4.4254767154241295</c:v>
                </c:pt>
                <c:pt idx="107">
                  <c:v>5.9752689482579253</c:v>
                </c:pt>
                <c:pt idx="108">
                  <c:v>6.962172127996066</c:v>
                </c:pt>
                <c:pt idx="109">
                  <c:v>6.7058778086312927</c:v>
                </c:pt>
                <c:pt idx="110">
                  <c:v>7.7794948312231238</c:v>
                </c:pt>
                <c:pt idx="111">
                  <c:v>9.0942598670054551</c:v>
                </c:pt>
                <c:pt idx="112">
                  <c:v>10.376277935576155</c:v>
                </c:pt>
                <c:pt idx="113">
                  <c:v>12.254703477986581</c:v>
                </c:pt>
                <c:pt idx="114">
                  <c:v>15.310248626672742</c:v>
                </c:pt>
                <c:pt idx="115">
                  <c:v>14.40097587673449</c:v>
                </c:pt>
                <c:pt idx="116">
                  <c:v>14.16625402128407</c:v>
                </c:pt>
                <c:pt idx="117">
                  <c:v>20.172285180100634</c:v>
                </c:pt>
                <c:pt idx="118">
                  <c:v>22.068011397053656</c:v>
                </c:pt>
                <c:pt idx="119">
                  <c:v>24.346496270613255</c:v>
                </c:pt>
                <c:pt idx="120">
                  <c:v>24.548405489485688</c:v>
                </c:pt>
                <c:pt idx="121">
                  <c:v>24.642841259348817</c:v>
                </c:pt>
                <c:pt idx="122">
                  <c:v>23.384633918933872</c:v>
                </c:pt>
                <c:pt idx="123">
                  <c:v>25.484727358933753</c:v>
                </c:pt>
                <c:pt idx="124">
                  <c:v>25.814635576387534</c:v>
                </c:pt>
                <c:pt idx="125">
                  <c:v>25.105158992683783</c:v>
                </c:pt>
                <c:pt idx="126">
                  <c:v>25.626166839904009</c:v>
                </c:pt>
                <c:pt idx="127">
                  <c:v>24.031330834045391</c:v>
                </c:pt>
                <c:pt idx="128">
                  <c:v>23.820412382403799</c:v>
                </c:pt>
                <c:pt idx="129">
                  <c:v>22.448886673543157</c:v>
                </c:pt>
                <c:pt idx="130">
                  <c:v>21.344832107906381</c:v>
                </c:pt>
                <c:pt idx="131">
                  <c:v>20.305850568675915</c:v>
                </c:pt>
                <c:pt idx="132">
                  <c:v>19.686533853746877</c:v>
                </c:pt>
                <c:pt idx="133">
                  <c:v>18.84155582775514</c:v>
                </c:pt>
                <c:pt idx="134">
                  <c:v>19.16681893492979</c:v>
                </c:pt>
                <c:pt idx="135">
                  <c:v>18.762894393203059</c:v>
                </c:pt>
                <c:pt idx="136">
                  <c:v>17.275778743225764</c:v>
                </c:pt>
                <c:pt idx="137">
                  <c:v>15.607898775684982</c:v>
                </c:pt>
                <c:pt idx="138">
                  <c:v>14.141116398487721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41AC-B555-3473741653CB}"/>
            </c:ext>
          </c:extLst>
        </c:ser>
        <c:ser>
          <c:idx val="1"/>
          <c:order val="1"/>
          <c:tx>
            <c:strRef>
              <c:f>EXIMR!$N$2</c:f>
              <c:strCache>
                <c:ptCount val="1"/>
                <c:pt idx="0">
                  <c:v>Trades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EXIMR!$L$3:$L$143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EXIMR!$N$3:$N$143</c:f>
              <c:numCache>
                <c:formatCode>General</c:formatCode>
                <c:ptCount val="141"/>
                <c:pt idx="0">
                  <c:v>2.5866381774280129</c:v>
                </c:pt>
                <c:pt idx="1">
                  <c:v>4.8981753268172694</c:v>
                </c:pt>
                <c:pt idx="2">
                  <c:v>3.6053583732045085</c:v>
                </c:pt>
                <c:pt idx="3">
                  <c:v>2.9453614635253067</c:v>
                </c:pt>
                <c:pt idx="4">
                  <c:v>3.9071206140675607</c:v>
                </c:pt>
                <c:pt idx="5">
                  <c:v>6.0180950187069131</c:v>
                </c:pt>
                <c:pt idx="6">
                  <c:v>4.539748633562251</c:v>
                </c:pt>
                <c:pt idx="7">
                  <c:v>2.8569563852572495</c:v>
                </c:pt>
                <c:pt idx="8">
                  <c:v>3.1312809187398871</c:v>
                </c:pt>
                <c:pt idx="9">
                  <c:v>2.4126930229540244</c:v>
                </c:pt>
                <c:pt idx="10">
                  <c:v>4.06735497613976</c:v>
                </c:pt>
                <c:pt idx="11">
                  <c:v>3.1412769684645978</c:v>
                </c:pt>
                <c:pt idx="12">
                  <c:v>-0.72639510626071413</c:v>
                </c:pt>
                <c:pt idx="13">
                  <c:v>0.11319435283041135</c:v>
                </c:pt>
                <c:pt idx="14">
                  <c:v>0.71022692423604117</c:v>
                </c:pt>
                <c:pt idx="15">
                  <c:v>-1.140439745587265</c:v>
                </c:pt>
                <c:pt idx="16">
                  <c:v>-0.83827451487002491</c:v>
                </c:pt>
                <c:pt idx="17">
                  <c:v>-0.60762825403599852</c:v>
                </c:pt>
                <c:pt idx="18">
                  <c:v>0.19786585530029477</c:v>
                </c:pt>
                <c:pt idx="19">
                  <c:v>0.3833937097157234</c:v>
                </c:pt>
                <c:pt idx="20">
                  <c:v>-0.17656239581315236</c:v>
                </c:pt>
                <c:pt idx="21">
                  <c:v>-0.18989384644059792</c:v>
                </c:pt>
                <c:pt idx="22">
                  <c:v>-0.74154470028942421</c:v>
                </c:pt>
                <c:pt idx="23">
                  <c:v>-0.1376235027786179</c:v>
                </c:pt>
                <c:pt idx="24">
                  <c:v>-0.95076476427537471</c:v>
                </c:pt>
                <c:pt idx="25">
                  <c:v>-4.6312992107905</c:v>
                </c:pt>
                <c:pt idx="26">
                  <c:v>-3.7286181376007304</c:v>
                </c:pt>
                <c:pt idx="27">
                  <c:v>-2.8284965334511574</c:v>
                </c:pt>
                <c:pt idx="28">
                  <c:v>-1.8445023097551425</c:v>
                </c:pt>
                <c:pt idx="29">
                  <c:v>-1.4640128353378452</c:v>
                </c:pt>
                <c:pt idx="30">
                  <c:v>-1.0304076183724531E-2</c:v>
                </c:pt>
                <c:pt idx="31">
                  <c:v>-1.79995804465035</c:v>
                </c:pt>
                <c:pt idx="32">
                  <c:v>-2.6563512050163314</c:v>
                </c:pt>
                <c:pt idx="33">
                  <c:v>-3.0438484902938612</c:v>
                </c:pt>
                <c:pt idx="34">
                  <c:v>-3.4825991736265731</c:v>
                </c:pt>
                <c:pt idx="35">
                  <c:v>-3.8762183196453326</c:v>
                </c:pt>
                <c:pt idx="36">
                  <c:v>-2.6212909695026365</c:v>
                </c:pt>
                <c:pt idx="37">
                  <c:v>-0.32007959713240242</c:v>
                </c:pt>
                <c:pt idx="38">
                  <c:v>-1.5026976825428928</c:v>
                </c:pt>
                <c:pt idx="39">
                  <c:v>-1.1095545439404124</c:v>
                </c:pt>
                <c:pt idx="40">
                  <c:v>0.25856172413227085</c:v>
                </c:pt>
                <c:pt idx="41">
                  <c:v>-1.7030029619645204</c:v>
                </c:pt>
                <c:pt idx="42">
                  <c:v>-0.98623966694823273</c:v>
                </c:pt>
                <c:pt idx="43">
                  <c:v>2.0927675567198967</c:v>
                </c:pt>
                <c:pt idx="44">
                  <c:v>-0.74091974139184391</c:v>
                </c:pt>
                <c:pt idx="45">
                  <c:v>-1.4334749902436674</c:v>
                </c:pt>
                <c:pt idx="46">
                  <c:v>-2.4892411892350932</c:v>
                </c:pt>
                <c:pt idx="47">
                  <c:v>-3.4706977127669547</c:v>
                </c:pt>
                <c:pt idx="48">
                  <c:v>-2.6103732836734919</c:v>
                </c:pt>
                <c:pt idx="49">
                  <c:v>-2.1578579592622473</c:v>
                </c:pt>
                <c:pt idx="50">
                  <c:v>-2.0215913124089684</c:v>
                </c:pt>
                <c:pt idx="51">
                  <c:v>-0.82528537114399869</c:v>
                </c:pt>
                <c:pt idx="52">
                  <c:v>-0.98441137834337122</c:v>
                </c:pt>
                <c:pt idx="53">
                  <c:v>-2.0488305681574666</c:v>
                </c:pt>
                <c:pt idx="54">
                  <c:v>-2.6194683769291291</c:v>
                </c:pt>
                <c:pt idx="55">
                  <c:v>-2.7635296556771278</c:v>
                </c:pt>
                <c:pt idx="56">
                  <c:v>-2.504146621195948</c:v>
                </c:pt>
                <c:pt idx="57">
                  <c:v>-2.4626787291257233</c:v>
                </c:pt>
                <c:pt idx="58">
                  <c:v>-2.3111148205298697</c:v>
                </c:pt>
                <c:pt idx="59">
                  <c:v>-2.7125019420882888</c:v>
                </c:pt>
                <c:pt idx="60">
                  <c:v>-1.9500971431123553</c:v>
                </c:pt>
                <c:pt idx="61">
                  <c:v>-3.3915294763595698</c:v>
                </c:pt>
                <c:pt idx="62">
                  <c:v>-3.116183495664286</c:v>
                </c:pt>
                <c:pt idx="63">
                  <c:v>-2.6919445150916048</c:v>
                </c:pt>
                <c:pt idx="64">
                  <c:v>-2.1887856667629344</c:v>
                </c:pt>
                <c:pt idx="65">
                  <c:v>-2.3736245474995266</c:v>
                </c:pt>
                <c:pt idx="66">
                  <c:v>-2.6880978272338054</c:v>
                </c:pt>
                <c:pt idx="67">
                  <c:v>-1.682473703993274</c:v>
                </c:pt>
                <c:pt idx="68">
                  <c:v>-1.071667767977071</c:v>
                </c:pt>
                <c:pt idx="69">
                  <c:v>-3.1483404161507833</c:v>
                </c:pt>
                <c:pt idx="70">
                  <c:v>-3.0728535057000874</c:v>
                </c:pt>
                <c:pt idx="71">
                  <c:v>-2.1872276337719287</c:v>
                </c:pt>
                <c:pt idx="72">
                  <c:v>-2.3710814647100849</c:v>
                </c:pt>
                <c:pt idx="73">
                  <c:v>-3.5331470431314966</c:v>
                </c:pt>
                <c:pt idx="74">
                  <c:v>-3.4584496770537148</c:v>
                </c:pt>
                <c:pt idx="75">
                  <c:v>-5.3133903884901681</c:v>
                </c:pt>
                <c:pt idx="76">
                  <c:v>-6.2822305824602269</c:v>
                </c:pt>
                <c:pt idx="77">
                  <c:v>-4.7352967092971623</c:v>
                </c:pt>
                <c:pt idx="78">
                  <c:v>-3.7776444130936295</c:v>
                </c:pt>
                <c:pt idx="79">
                  <c:v>-3.0996708065204865</c:v>
                </c:pt>
                <c:pt idx="80">
                  <c:v>-1.2076968700877138</c:v>
                </c:pt>
                <c:pt idx="81">
                  <c:v>-0.82486837500751387</c:v>
                </c:pt>
                <c:pt idx="82">
                  <c:v>-0.15754202909809439</c:v>
                </c:pt>
                <c:pt idx="83">
                  <c:v>1.1275869954862805</c:v>
                </c:pt>
                <c:pt idx="84">
                  <c:v>1.0708791641732913</c:v>
                </c:pt>
                <c:pt idx="85">
                  <c:v>1.7112843666869826E-2</c:v>
                </c:pt>
                <c:pt idx="86">
                  <c:v>-1.3432898972415381</c:v>
                </c:pt>
                <c:pt idx="87">
                  <c:v>-2.7095754430188519</c:v>
                </c:pt>
                <c:pt idx="88">
                  <c:v>-2.0823178391361759</c:v>
                </c:pt>
                <c:pt idx="89">
                  <c:v>-1.2659678643470056</c:v>
                </c:pt>
                <c:pt idx="90">
                  <c:v>-2.0113845547095672</c:v>
                </c:pt>
                <c:pt idx="91">
                  <c:v>-0.97180528069002681</c:v>
                </c:pt>
                <c:pt idx="92">
                  <c:v>0.16471527628782545</c:v>
                </c:pt>
                <c:pt idx="93">
                  <c:v>-2.9608788612127395</c:v>
                </c:pt>
                <c:pt idx="94">
                  <c:v>-2.2427481692828977</c:v>
                </c:pt>
                <c:pt idx="95">
                  <c:v>-3.3793978609068338</c:v>
                </c:pt>
                <c:pt idx="96">
                  <c:v>-2.9240148672076787</c:v>
                </c:pt>
                <c:pt idx="97">
                  <c:v>-1.5338274862305936</c:v>
                </c:pt>
                <c:pt idx="98">
                  <c:v>-0.88493238628773918</c:v>
                </c:pt>
                <c:pt idx="99">
                  <c:v>-0.74065480552790097</c:v>
                </c:pt>
                <c:pt idx="100">
                  <c:v>-2.2326479353891759</c:v>
                </c:pt>
                <c:pt idx="101">
                  <c:v>-1.0282822597031118</c:v>
                </c:pt>
                <c:pt idx="102">
                  <c:v>1.2856112652095688</c:v>
                </c:pt>
                <c:pt idx="103">
                  <c:v>3.0793546709204525</c:v>
                </c:pt>
                <c:pt idx="104">
                  <c:v>1.8368831870990496</c:v>
                </c:pt>
                <c:pt idx="105">
                  <c:v>1.0986629156997318</c:v>
                </c:pt>
                <c:pt idx="106">
                  <c:v>0.95012343770157437</c:v>
                </c:pt>
                <c:pt idx="107">
                  <c:v>-0.93252909997060662</c:v>
                </c:pt>
                <c:pt idx="108">
                  <c:v>-1.018544280127953</c:v>
                </c:pt>
                <c:pt idx="109">
                  <c:v>-1.08513627180747</c:v>
                </c:pt>
                <c:pt idx="110">
                  <c:v>-0.7182172067636361</c:v>
                </c:pt>
                <c:pt idx="111">
                  <c:v>0.66302968548556085</c:v>
                </c:pt>
                <c:pt idx="112">
                  <c:v>2.1334380057375837</c:v>
                </c:pt>
                <c:pt idx="113">
                  <c:v>4.2455163006759316</c:v>
                </c:pt>
                <c:pt idx="114">
                  <c:v>7.0848015905051751</c:v>
                </c:pt>
                <c:pt idx="115">
                  <c:v>5.2793061940926638</c:v>
                </c:pt>
                <c:pt idx="116">
                  <c:v>-3.7572041914205268E-2</c:v>
                </c:pt>
                <c:pt idx="117">
                  <c:v>-0.25180274621347443</c:v>
                </c:pt>
                <c:pt idx="118">
                  <c:v>1.0384832269508308</c:v>
                </c:pt>
                <c:pt idx="119">
                  <c:v>1.9679865666752843</c:v>
                </c:pt>
                <c:pt idx="120">
                  <c:v>3.3524182343742637</c:v>
                </c:pt>
                <c:pt idx="121">
                  <c:v>2.4488254275007932</c:v>
                </c:pt>
                <c:pt idx="122">
                  <c:v>1.1003939820506405</c:v>
                </c:pt>
                <c:pt idx="123">
                  <c:v>-0.24995857390783982</c:v>
                </c:pt>
                <c:pt idx="124">
                  <c:v>1.1194312242433677</c:v>
                </c:pt>
                <c:pt idx="125">
                  <c:v>1.4847109651996733</c:v>
                </c:pt>
                <c:pt idx="126">
                  <c:v>1.4902165787298387</c:v>
                </c:pt>
                <c:pt idx="127">
                  <c:v>4.0341831143769209</c:v>
                </c:pt>
                <c:pt idx="128">
                  <c:v>3.9235233328718699</c:v>
                </c:pt>
                <c:pt idx="129">
                  <c:v>3.4575936511938474</c:v>
                </c:pt>
                <c:pt idx="130">
                  <c:v>2.0544542265544865</c:v>
                </c:pt>
                <c:pt idx="131">
                  <c:v>2.0047248435910525</c:v>
                </c:pt>
                <c:pt idx="132">
                  <c:v>2.0445303115999058</c:v>
                </c:pt>
                <c:pt idx="133">
                  <c:v>1.8755846392679756</c:v>
                </c:pt>
                <c:pt idx="134">
                  <c:v>2.2961294988444791</c:v>
                </c:pt>
                <c:pt idx="135">
                  <c:v>1.7514392605486804</c:v>
                </c:pt>
                <c:pt idx="136">
                  <c:v>2.5596334479559002</c:v>
                </c:pt>
                <c:pt idx="137">
                  <c:v>2.1190261913936492</c:v>
                </c:pt>
                <c:pt idx="138">
                  <c:v>2.3198272743682407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3-41AC-B555-3473741653CB}"/>
            </c:ext>
          </c:extLst>
        </c:ser>
        <c:ser>
          <c:idx val="2"/>
          <c:order val="2"/>
          <c:tx>
            <c:strRef>
              <c:f>EXIMR!$O$2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EXIMR!$L$3:$L$143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EXIMR!$O$3:$O$143</c:f>
              <c:numCache>
                <c:formatCode>General</c:formatCode>
                <c:ptCount val="141"/>
                <c:pt idx="0">
                  <c:v>1.88485918397964</c:v>
                </c:pt>
                <c:pt idx="1">
                  <c:v>4.3716739701758902</c:v>
                </c:pt>
                <c:pt idx="2">
                  <c:v>9.65597396435221</c:v>
                </c:pt>
                <c:pt idx="3">
                  <c:v>10.370771033249699</c:v>
                </c:pt>
                <c:pt idx="4">
                  <c:v>8.6996956009847697</c:v>
                </c:pt>
                <c:pt idx="5">
                  <c:v>7.7276455351949798</c:v>
                </c:pt>
                <c:pt idx="6">
                  <c:v>10.123065802236599</c:v>
                </c:pt>
                <c:pt idx="7">
                  <c:v>6.94484027032287</c:v>
                </c:pt>
                <c:pt idx="8">
                  <c:v>4.6869410919337096</c:v>
                </c:pt>
                <c:pt idx="9">
                  <c:v>7.3416907911376201</c:v>
                </c:pt>
                <c:pt idx="10">
                  <c:v>-2.0099404875959701</c:v>
                </c:pt>
                <c:pt idx="11">
                  <c:v>-2.6929851839077901</c:v>
                </c:pt>
                <c:pt idx="12">
                  <c:v>1.1114192962315199</c:v>
                </c:pt>
                <c:pt idx="13">
                  <c:v>-4.8719623201568902</c:v>
                </c:pt>
                <c:pt idx="14">
                  <c:v>-7.9673128601188896</c:v>
                </c:pt>
                <c:pt idx="15">
                  <c:v>-7.3823598962377002</c:v>
                </c:pt>
                <c:pt idx="16">
                  <c:v>-10.8258859944021</c:v>
                </c:pt>
                <c:pt idx="17">
                  <c:v>-12.5662253979225</c:v>
                </c:pt>
                <c:pt idx="18">
                  <c:v>-14.279395169651201</c:v>
                </c:pt>
                <c:pt idx="19">
                  <c:v>-15.574252263709701</c:v>
                </c:pt>
                <c:pt idx="20">
                  <c:v>-14.536427279523</c:v>
                </c:pt>
                <c:pt idx="21">
                  <c:v>-18.971755987810699</c:v>
                </c:pt>
                <c:pt idx="22">
                  <c:v>-19.122643112982601</c:v>
                </c:pt>
                <c:pt idx="23">
                  <c:v>-20.096602969055699</c:v>
                </c:pt>
                <c:pt idx="24">
                  <c:v>-16.294732575991699</c:v>
                </c:pt>
                <c:pt idx="25">
                  <c:v>-16.400870961447801</c:v>
                </c:pt>
                <c:pt idx="26">
                  <c:v>-17.236751710087098</c:v>
                </c:pt>
                <c:pt idx="27">
                  <c:v>-14.6924918925731</c:v>
                </c:pt>
                <c:pt idx="28">
                  <c:v>-14.2045304901823</c:v>
                </c:pt>
                <c:pt idx="29">
                  <c:v>-12.3494090046145</c:v>
                </c:pt>
                <c:pt idx="30">
                  <c:v>-11.214978704253401</c:v>
                </c:pt>
                <c:pt idx="31">
                  <c:v>-8.2883719488939107</c:v>
                </c:pt>
                <c:pt idx="32">
                  <c:v>-3.9094881737357201</c:v>
                </c:pt>
                <c:pt idx="33">
                  <c:v>-0.20120174019893999</c:v>
                </c:pt>
                <c:pt idx="34">
                  <c:v>-1.38381662121945</c:v>
                </c:pt>
                <c:pt idx="35">
                  <c:v>-1.2508352701399901</c:v>
                </c:pt>
                <c:pt idx="36">
                  <c:v>-0.87800328463019905</c:v>
                </c:pt>
                <c:pt idx="37">
                  <c:v>-2.1393414855426598</c:v>
                </c:pt>
                <c:pt idx="38">
                  <c:v>-1.2646398329066699</c:v>
                </c:pt>
                <c:pt idx="39">
                  <c:v>-1.68547277327156</c:v>
                </c:pt>
                <c:pt idx="40">
                  <c:v>-1.6388940250865101</c:v>
                </c:pt>
                <c:pt idx="41">
                  <c:v>1.1582957958618101</c:v>
                </c:pt>
                <c:pt idx="42">
                  <c:v>1.36950272900932</c:v>
                </c:pt>
                <c:pt idx="43">
                  <c:v>0.13580210115802599</c:v>
                </c:pt>
                <c:pt idx="44">
                  <c:v>0.56670174671844997</c:v>
                </c:pt>
                <c:pt idx="45">
                  <c:v>2.5789513936411201</c:v>
                </c:pt>
                <c:pt idx="46">
                  <c:v>3.94839692333331</c:v>
                </c:pt>
                <c:pt idx="47">
                  <c:v>5.04577779960412</c:v>
                </c:pt>
                <c:pt idx="48">
                  <c:v>5.2493219639167101</c:v>
                </c:pt>
                <c:pt idx="49">
                  <c:v>6.4010390556886296</c:v>
                </c:pt>
                <c:pt idx="50">
                  <c:v>8.5822014858559807</c:v>
                </c:pt>
                <c:pt idx="51">
                  <c:v>7.96206887603085</c:v>
                </c:pt>
                <c:pt idx="52">
                  <c:v>6.4506482333249604</c:v>
                </c:pt>
                <c:pt idx="53">
                  <c:v>6.6738631284351602</c:v>
                </c:pt>
                <c:pt idx="54">
                  <c:v>6.0991775815422802</c:v>
                </c:pt>
                <c:pt idx="55">
                  <c:v>7.4948436806594803</c:v>
                </c:pt>
                <c:pt idx="56">
                  <c:v>7.1457419136375098</c:v>
                </c:pt>
                <c:pt idx="57">
                  <c:v>5.6149646978924697</c:v>
                </c:pt>
                <c:pt idx="58">
                  <c:v>6.4828235976035504</c:v>
                </c:pt>
                <c:pt idx="59">
                  <c:v>6.6894302582793701</c:v>
                </c:pt>
                <c:pt idx="60">
                  <c:v>7.0042491498607102</c:v>
                </c:pt>
                <c:pt idx="61">
                  <c:v>10.0400884636847</c:v>
                </c:pt>
                <c:pt idx="62">
                  <c:v>14.6194735603332</c:v>
                </c:pt>
                <c:pt idx="63">
                  <c:v>14.8263062643751</c:v>
                </c:pt>
                <c:pt idx="64">
                  <c:v>12.466859448123</c:v>
                </c:pt>
                <c:pt idx="65">
                  <c:v>14.370308515802501</c:v>
                </c:pt>
                <c:pt idx="66">
                  <c:v>13.1021483131991</c:v>
                </c:pt>
                <c:pt idx="67">
                  <c:v>16.179852063667401</c:v>
                </c:pt>
                <c:pt idx="68">
                  <c:v>13.9131500500051</c:v>
                </c:pt>
                <c:pt idx="69">
                  <c:v>16.358043886644101</c:v>
                </c:pt>
                <c:pt idx="70">
                  <c:v>17.144947617177099</c:v>
                </c:pt>
                <c:pt idx="71">
                  <c:v>17.687662124058299</c:v>
                </c:pt>
                <c:pt idx="72">
                  <c:v>17.326774506709899</c:v>
                </c:pt>
                <c:pt idx="73">
                  <c:v>17.6831403026884</c:v>
                </c:pt>
                <c:pt idx="74">
                  <c:v>17.659640199581101</c:v>
                </c:pt>
                <c:pt idx="75">
                  <c:v>21.6295958634439</c:v>
                </c:pt>
                <c:pt idx="76">
                  <c:v>19.600289518393001</c:v>
                </c:pt>
                <c:pt idx="77">
                  <c:v>16.7349719686901</c:v>
                </c:pt>
                <c:pt idx="78">
                  <c:v>14.5024437231909</c:v>
                </c:pt>
                <c:pt idx="79">
                  <c:v>14.214988782411901</c:v>
                </c:pt>
                <c:pt idx="80">
                  <c:v>9.6384542834126403</c:v>
                </c:pt>
                <c:pt idx="81">
                  <c:v>8.7233015084200396</c:v>
                </c:pt>
                <c:pt idx="82">
                  <c:v>5.1198546558571696</c:v>
                </c:pt>
                <c:pt idx="83">
                  <c:v>2.9516331870467498</c:v>
                </c:pt>
                <c:pt idx="84">
                  <c:v>3.49764586308331</c:v>
                </c:pt>
                <c:pt idx="85">
                  <c:v>3.9458001633294901</c:v>
                </c:pt>
                <c:pt idx="86">
                  <c:v>2.5864760893524501</c:v>
                </c:pt>
                <c:pt idx="87">
                  <c:v>2.5072101081721598</c:v>
                </c:pt>
                <c:pt idx="88">
                  <c:v>0.39125155671628498</c:v>
                </c:pt>
                <c:pt idx="89">
                  <c:v>-0.60772105969108503</c:v>
                </c:pt>
                <c:pt idx="90">
                  <c:v>-0.50278170581832804</c:v>
                </c:pt>
                <c:pt idx="91">
                  <c:v>-4.1037039976864103</c:v>
                </c:pt>
                <c:pt idx="92">
                  <c:v>-3.7046763654536101</c:v>
                </c:pt>
                <c:pt idx="93">
                  <c:v>-2.8735524496429301</c:v>
                </c:pt>
                <c:pt idx="94">
                  <c:v>-2.7747245845694102</c:v>
                </c:pt>
                <c:pt idx="95">
                  <c:v>-2.7598338681948902</c:v>
                </c:pt>
                <c:pt idx="96">
                  <c:v>-4.0942483734413297</c:v>
                </c:pt>
                <c:pt idx="97">
                  <c:v>-8.2292932129019292</c:v>
                </c:pt>
                <c:pt idx="98">
                  <c:v>-9.3890395986819293</c:v>
                </c:pt>
                <c:pt idx="99">
                  <c:v>-8.0115884269251207</c:v>
                </c:pt>
                <c:pt idx="100">
                  <c:v>-5.6152423282861701</c:v>
                </c:pt>
                <c:pt idx="101">
                  <c:v>-6.2874408334133296</c:v>
                </c:pt>
                <c:pt idx="102">
                  <c:v>-10.101767994387099</c:v>
                </c:pt>
                <c:pt idx="103">
                  <c:v>-13.161688888529101</c:v>
                </c:pt>
                <c:pt idx="104">
                  <c:v>-11.3704775841762</c:v>
                </c:pt>
                <c:pt idx="105">
                  <c:v>-10.230569703061899</c:v>
                </c:pt>
                <c:pt idx="106">
                  <c:v>-10.653031791472101</c:v>
                </c:pt>
                <c:pt idx="107">
                  <c:v>-6.2558658591761196</c:v>
                </c:pt>
                <c:pt idx="108">
                  <c:v>-7.1519773261392698</c:v>
                </c:pt>
                <c:pt idx="109">
                  <c:v>-5.56167853388658</c:v>
                </c:pt>
                <c:pt idx="110">
                  <c:v>-3.9605017593343299</c:v>
                </c:pt>
                <c:pt idx="111">
                  <c:v>-2.4166265976531398</c:v>
                </c:pt>
                <c:pt idx="112">
                  <c:v>-4.92270838459992</c:v>
                </c:pt>
                <c:pt idx="113">
                  <c:v>-5.0912173624381003</c:v>
                </c:pt>
                <c:pt idx="114">
                  <c:v>-10.3190304558977</c:v>
                </c:pt>
                <c:pt idx="115">
                  <c:v>-9.1202407480658092</c:v>
                </c:pt>
                <c:pt idx="116">
                  <c:v>-1.7924036253406499</c:v>
                </c:pt>
                <c:pt idx="117">
                  <c:v>-3.1935907844151799</c:v>
                </c:pt>
                <c:pt idx="118">
                  <c:v>-6.6511030618704199</c:v>
                </c:pt>
                <c:pt idx="119">
                  <c:v>-8.7064748168112995</c:v>
                </c:pt>
                <c:pt idx="120">
                  <c:v>-11.4026331795418</c:v>
                </c:pt>
                <c:pt idx="121">
                  <c:v>-12.984208426863299</c:v>
                </c:pt>
                <c:pt idx="122">
                  <c:v>-11.100627986243699</c:v>
                </c:pt>
                <c:pt idx="123">
                  <c:v>-9.5148748945398598</c:v>
                </c:pt>
                <c:pt idx="124">
                  <c:v>-11.506048583808701</c:v>
                </c:pt>
                <c:pt idx="125">
                  <c:v>-10.4406593744184</c:v>
                </c:pt>
                <c:pt idx="126">
                  <c:v>-10.775685066567499</c:v>
                </c:pt>
                <c:pt idx="127">
                  <c:v>-11.8901553809534</c:v>
                </c:pt>
                <c:pt idx="128">
                  <c:v>-11.727547746853601</c:v>
                </c:pt>
                <c:pt idx="129">
                  <c:v>-9.7522373269489595</c:v>
                </c:pt>
                <c:pt idx="130">
                  <c:v>-6.6383765221967197</c:v>
                </c:pt>
                <c:pt idx="131">
                  <c:v>-4.3535511206209296</c:v>
                </c:pt>
                <c:pt idx="132">
                  <c:v>-3.9791821176909501</c:v>
                </c:pt>
                <c:pt idx="133">
                  <c:v>-3.5203120346650101</c:v>
                </c:pt>
                <c:pt idx="134">
                  <c:v>-3.2301498875913701</c:v>
                </c:pt>
                <c:pt idx="135">
                  <c:v>-0.29491640817282799</c:v>
                </c:pt>
                <c:pt idx="136">
                  <c:v>-2.6434630408687001</c:v>
                </c:pt>
                <c:pt idx="137">
                  <c:v>-0.64684631664219105</c:v>
                </c:pt>
                <c:pt idx="138">
                  <c:v>1.92639624007757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3-41AC-B555-3473741653CB}"/>
            </c:ext>
          </c:extLst>
        </c:ser>
        <c:ser>
          <c:idx val="3"/>
          <c:order val="3"/>
          <c:tx>
            <c:strRef>
              <c:f>EXIMR!$P$2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EXIMR!$L$3:$L$143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EXIMR!$P$3:$P$143</c:f>
              <c:numCache>
                <c:formatCode>General</c:formatCode>
                <c:ptCount val="141"/>
                <c:pt idx="0">
                  <c:v>-11.864003704058099</c:v>
                </c:pt>
                <c:pt idx="1">
                  <c:v>-12.9839003322405</c:v>
                </c:pt>
                <c:pt idx="2">
                  <c:v>-14.0844558516128</c:v>
                </c:pt>
                <c:pt idx="3">
                  <c:v>-15.1517616693897</c:v>
                </c:pt>
                <c:pt idx="4">
                  <c:v>-16.179641610567</c:v>
                </c:pt>
                <c:pt idx="5">
                  <c:v>-17.165922188308802</c:v>
                </c:pt>
                <c:pt idx="6">
                  <c:v>-18.110476819379102</c:v>
                </c:pt>
                <c:pt idx="7">
                  <c:v>-19.014201547789799</c:v>
                </c:pt>
                <c:pt idx="8">
                  <c:v>-19.878479841193901</c:v>
                </c:pt>
                <c:pt idx="9">
                  <c:v>-20.704904102514401</c:v>
                </c:pt>
                <c:pt idx="10">
                  <c:v>-21.4951318711006</c:v>
                </c:pt>
                <c:pt idx="11">
                  <c:v>-22.250812633134</c:v>
                </c:pt>
                <c:pt idx="12">
                  <c:v>-22.973551593350798</c:v>
                </c:pt>
                <c:pt idx="13">
                  <c:v>-23.664892742740602</c:v>
                </c:pt>
                <c:pt idx="14">
                  <c:v>-24.3263119505385</c:v>
                </c:pt>
                <c:pt idx="15">
                  <c:v>-24.959215216825399</c:v>
                </c:pt>
                <c:pt idx="16">
                  <c:v>-25.564939536812801</c:v>
                </c:pt>
                <c:pt idx="17">
                  <c:v>-26.144755043303199</c:v>
                </c:pt>
                <c:pt idx="18">
                  <c:v>-26.699867731878999</c:v>
                </c:pt>
                <c:pt idx="19">
                  <c:v>-27.231422408221601</c:v>
                </c:pt>
                <c:pt idx="20">
                  <c:v>-27.740505672579001</c:v>
                </c:pt>
                <c:pt idx="21">
                  <c:v>-28.228148848404299</c:v>
                </c:pt>
                <c:pt idx="22">
                  <c:v>-28.6953308102877</c:v>
                </c:pt>
                <c:pt idx="23">
                  <c:v>-29.142980691356801</c:v>
                </c:pt>
                <c:pt idx="24">
                  <c:v>-29.571980463286199</c:v>
                </c:pt>
                <c:pt idx="25">
                  <c:v>-29.983167388673898</c:v>
                </c:pt>
                <c:pt idx="26">
                  <c:v>-30.377336348847098</c:v>
                </c:pt>
                <c:pt idx="27">
                  <c:v>-30.755242051723499</c:v>
                </c:pt>
                <c:pt idx="28">
                  <c:v>-31.117601125019299</c:v>
                </c:pt>
                <c:pt idx="29">
                  <c:v>-31.465094100294898</c:v>
                </c:pt>
                <c:pt idx="30">
                  <c:v>-31.798367293289001</c:v>
                </c:pt>
                <c:pt idx="31">
                  <c:v>-32.118034585838302</c:v>
                </c:pt>
                <c:pt idx="32">
                  <c:v>-32.424679114472802</c:v>
                </c:pt>
                <c:pt idx="33">
                  <c:v>-32.718854870541698</c:v>
                </c:pt>
                <c:pt idx="34">
                  <c:v>-33.001088216492498</c:v>
                </c:pt>
                <c:pt idx="35">
                  <c:v>-33.271879322692598</c:v>
                </c:pt>
                <c:pt idx="36">
                  <c:v>-33.531703528956399</c:v>
                </c:pt>
                <c:pt idx="37">
                  <c:v>-33.781012634725698</c:v>
                </c:pt>
                <c:pt idx="38">
                  <c:v>-34.020236121647102</c:v>
                </c:pt>
                <c:pt idx="39">
                  <c:v>-34.249782312091298</c:v>
                </c:pt>
                <c:pt idx="40">
                  <c:v>-34.470039466976203</c:v>
                </c:pt>
                <c:pt idx="41">
                  <c:v>-34.681376826077603</c:v>
                </c:pt>
                <c:pt idx="42">
                  <c:v>-34.884145593846398</c:v>
                </c:pt>
                <c:pt idx="43">
                  <c:v>-35.078679873590197</c:v>
                </c:pt>
                <c:pt idx="44">
                  <c:v>-35.265297552729699</c:v>
                </c:pt>
                <c:pt idx="45">
                  <c:v>-35.444301141695803</c:v>
                </c:pt>
                <c:pt idx="46">
                  <c:v>-35.615978568901298</c:v>
                </c:pt>
                <c:pt idx="47">
                  <c:v>-35.780603934090202</c:v>
                </c:pt>
                <c:pt idx="48">
                  <c:v>-35.938438222249701</c:v>
                </c:pt>
                <c:pt idx="49">
                  <c:v>-36.089729980153201</c:v>
                </c:pt>
                <c:pt idx="50">
                  <c:v>-36.234715957495197</c:v>
                </c:pt>
                <c:pt idx="51">
                  <c:v>-36.373621714476002</c:v>
                </c:pt>
                <c:pt idx="52">
                  <c:v>-36.506662197595602</c:v>
                </c:pt>
                <c:pt idx="53">
                  <c:v>-36.634042285324703</c:v>
                </c:pt>
                <c:pt idx="54">
                  <c:v>-36.755957305234197</c:v>
                </c:pt>
                <c:pt idx="55">
                  <c:v>-36.872593524078802</c:v>
                </c:pt>
                <c:pt idx="56">
                  <c:v>-36.9841286122547</c:v>
                </c:pt>
                <c:pt idx="57">
                  <c:v>-37.0907320839747</c:v>
                </c:pt>
                <c:pt idx="58">
                  <c:v>-37.192565714435403</c:v>
                </c:pt>
                <c:pt idx="59">
                  <c:v>-37.289783935182399</c:v>
                </c:pt>
                <c:pt idx="60">
                  <c:v>-37.382534208817702</c:v>
                </c:pt>
                <c:pt idx="61">
                  <c:v>-37.470957384132603</c:v>
                </c:pt>
                <c:pt idx="62">
                  <c:v>-37.555188032692399</c:v>
                </c:pt>
                <c:pt idx="63">
                  <c:v>-37.635354767846401</c:v>
                </c:pt>
                <c:pt idx="64">
                  <c:v>-37.711580547083997</c:v>
                </c:pt>
                <c:pt idx="65">
                  <c:v>-37.783982958611197</c:v>
                </c:pt>
                <c:pt idx="66">
                  <c:v>-37.852674492974103</c:v>
                </c:pt>
                <c:pt idx="67">
                  <c:v>-37.917762800514197</c:v>
                </c:pt>
                <c:pt idx="68">
                  <c:v>-37.979350935398102</c:v>
                </c:pt>
                <c:pt idx="69">
                  <c:v>-38.037537586925303</c:v>
                </c:pt>
                <c:pt idx="70">
                  <c:v>-38.092417298781598</c:v>
                </c:pt>
                <c:pt idx="71">
                  <c:v>-38.144080676869997</c:v>
                </c:pt>
                <c:pt idx="72">
                  <c:v>-38.192614586317497</c:v>
                </c:pt>
                <c:pt idx="73">
                  <c:v>-38.238102338225701</c:v>
                </c:pt>
                <c:pt idx="74">
                  <c:v>-38.280623866702499</c:v>
                </c:pt>
                <c:pt idx="75">
                  <c:v>-38.3202558966845</c:v>
                </c:pt>
                <c:pt idx="76">
                  <c:v>-38.357072103032898</c:v>
                </c:pt>
                <c:pt idx="77">
                  <c:v>-38.391143261359801</c:v>
                </c:pt>
                <c:pt idx="78">
                  <c:v>-38.4225373910187</c:v>
                </c:pt>
                <c:pt idx="79">
                  <c:v>-38.451319890669602</c:v>
                </c:pt>
                <c:pt idx="80">
                  <c:v>-38.477553666807999</c:v>
                </c:pt>
                <c:pt idx="81">
                  <c:v>-38.501299255626002</c:v>
                </c:pt>
                <c:pt idx="82">
                  <c:v>-38.5226149385553</c:v>
                </c:pt>
                <c:pt idx="83">
                  <c:v>-38.541556851822797</c:v>
                </c:pt>
                <c:pt idx="84">
                  <c:v>-38.558179090332203</c:v>
                </c:pt>
                <c:pt idx="85">
                  <c:v>-38.572533806169702</c:v>
                </c:pt>
                <c:pt idx="86">
                  <c:v>-38.584671302014002</c:v>
                </c:pt>
                <c:pt idx="87">
                  <c:v>-38.594640119718598</c:v>
                </c:pt>
                <c:pt idx="88">
                  <c:v>-38.602487124318202</c:v>
                </c:pt>
                <c:pt idx="89">
                  <c:v>-38.608257583699697</c:v>
                </c:pt>
                <c:pt idx="90">
                  <c:v>-38.611995244164</c:v>
                </c:pt>
                <c:pt idx="91">
                  <c:v>-38.613742402093898</c:v>
                </c:pt>
                <c:pt idx="92">
                  <c:v>-38.613539971932298</c:v>
                </c:pt>
                <c:pt idx="93">
                  <c:v>-38.611427550662597</c:v>
                </c:pt>
                <c:pt idx="94">
                  <c:v>-38.607443478975902</c:v>
                </c:pt>
                <c:pt idx="95">
                  <c:v>-38.6016248992972</c:v>
                </c:pt>
                <c:pt idx="96">
                  <c:v>-38.594007810834697</c:v>
                </c:pt>
                <c:pt idx="97">
                  <c:v>-38.584627121809</c:v>
                </c:pt>
                <c:pt idx="98">
                  <c:v>-38.573516699008501</c:v>
                </c:pt>
                <c:pt idx="99">
                  <c:v>-38.560709414811598</c:v>
                </c:pt>
                <c:pt idx="100">
                  <c:v>-38.546237191807101</c:v>
                </c:pt>
                <c:pt idx="101">
                  <c:v>-38.530131045140003</c:v>
                </c:pt>
                <c:pt idx="102">
                  <c:v>-38.512421122699102</c:v>
                </c:pt>
                <c:pt idx="103">
                  <c:v>-38.4931367432619</c:v>
                </c:pt>
                <c:pt idx="104">
                  <c:v>-38.472306432700599</c:v>
                </c:pt>
                <c:pt idx="105">
                  <c:v>-38.449957958353302</c:v>
                </c:pt>
                <c:pt idx="106">
                  <c:v>-38.4261183616536</c:v>
                </c:pt>
                <c:pt idx="107">
                  <c:v>-38.400813989111199</c:v>
                </c:pt>
                <c:pt idx="108">
                  <c:v>-38.374070521728797</c:v>
                </c:pt>
                <c:pt idx="109">
                  <c:v>-38.345913002937301</c:v>
                </c:pt>
                <c:pt idx="110">
                  <c:v>-38.316365865125199</c:v>
                </c:pt>
                <c:pt idx="111">
                  <c:v>-38.285452954837901</c:v>
                </c:pt>
                <c:pt idx="112">
                  <c:v>-38.253197556713801</c:v>
                </c:pt>
                <c:pt idx="113">
                  <c:v>-38.219622416224503</c:v>
                </c:pt>
                <c:pt idx="114">
                  <c:v>-38.184749761280202</c:v>
                </c:pt>
                <c:pt idx="115">
                  <c:v>-38.148601322761401</c:v>
                </c:pt>
                <c:pt idx="116">
                  <c:v>-38.111198354029199</c:v>
                </c:pt>
                <c:pt idx="117">
                  <c:v>-38.072561649472</c:v>
                </c:pt>
                <c:pt idx="118">
                  <c:v>-38.032711562134097</c:v>
                </c:pt>
                <c:pt idx="119">
                  <c:v>-37.991668020477199</c:v>
                </c:pt>
                <c:pt idx="120">
                  <c:v>-37.949450544318097</c:v>
                </c:pt>
                <c:pt idx="121">
                  <c:v>-37.906078259986302</c:v>
                </c:pt>
                <c:pt idx="122">
                  <c:v>-37.861569914740798</c:v>
                </c:pt>
                <c:pt idx="123">
                  <c:v>-37.815943890485997</c:v>
                </c:pt>
                <c:pt idx="124">
                  <c:v>-37.769218216822303</c:v>
                </c:pt>
                <c:pt idx="125">
                  <c:v>-37.721410583465101</c:v>
                </c:pt>
                <c:pt idx="126">
                  <c:v>-37.672538352066397</c:v>
                </c:pt>
                <c:pt idx="127">
                  <c:v>-37.622618567468997</c:v>
                </c:pt>
                <c:pt idx="128">
                  <c:v>-37.571667968422098</c:v>
                </c:pt>
                <c:pt idx="129">
                  <c:v>-37.519702997788102</c:v>
                </c:pt>
                <c:pt idx="130">
                  <c:v>-37.466739812264102</c:v>
                </c:pt>
                <c:pt idx="131">
                  <c:v>-37.412794291646001</c:v>
                </c:pt>
                <c:pt idx="132">
                  <c:v>-37.357882047655899</c:v>
                </c:pt>
                <c:pt idx="133">
                  <c:v>-37.302018432358103</c:v>
                </c:pt>
                <c:pt idx="134">
                  <c:v>-37.245218546182898</c:v>
                </c:pt>
                <c:pt idx="135">
                  <c:v>-37.187497245578903</c:v>
                </c:pt>
                <c:pt idx="136">
                  <c:v>-37.128869150313001</c:v>
                </c:pt>
                <c:pt idx="137">
                  <c:v>-37.069348650436503</c:v>
                </c:pt>
                <c:pt idx="138">
                  <c:v>-37.008949912933502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3-41AC-B555-34737416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95"/>
        <c:axId val="755854632"/>
        <c:axId val="755853648"/>
      </c:barChart>
      <c:lineChart>
        <c:grouping val="standard"/>
        <c:varyColors val="0"/>
        <c:ser>
          <c:idx val="4"/>
          <c:order val="4"/>
          <c:tx>
            <c:strRef>
              <c:f>EXIMR!$Q$2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EXIMR!$L$3:$L$143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EXIMR!$Q$3:$Q$143</c:f>
              <c:numCache>
                <c:formatCode>General</c:formatCode>
                <c:ptCount val="141"/>
                <c:pt idx="0">
                  <c:v>-7.3377500000494003</c:v>
                </c:pt>
                <c:pt idx="1">
                  <c:v>2.05423</c:v>
                </c:pt>
                <c:pt idx="2">
                  <c:v>9.3116199999999996</c:v>
                </c:pt>
                <c:pt idx="3">
                  <c:v>3.4672999999999998</c:v>
                </c:pt>
                <c:pt idx="4">
                  <c:v>1.15639</c:v>
                </c:pt>
                <c:pt idx="5">
                  <c:v>1.54514</c:v>
                </c:pt>
                <c:pt idx="6">
                  <c:v>0.53247999999999895</c:v>
                </c:pt>
                <c:pt idx="7">
                  <c:v>-1.80704</c:v>
                </c:pt>
                <c:pt idx="8">
                  <c:v>-3.3413400000000002</c:v>
                </c:pt>
                <c:pt idx="9">
                  <c:v>-1.1197699999999999</c:v>
                </c:pt>
                <c:pt idx="10">
                  <c:v>-10.181979999999999</c:v>
                </c:pt>
                <c:pt idx="11">
                  <c:v>-10.86073</c:v>
                </c:pt>
                <c:pt idx="12">
                  <c:v>-11.52111</c:v>
                </c:pt>
                <c:pt idx="13">
                  <c:v>-18.630299999999998</c:v>
                </c:pt>
                <c:pt idx="14">
                  <c:v>-24.645060000000001</c:v>
                </c:pt>
                <c:pt idx="15">
                  <c:v>-27.425419999999999</c:v>
                </c:pt>
                <c:pt idx="16">
                  <c:v>-33.08267</c:v>
                </c:pt>
                <c:pt idx="17">
                  <c:v>-34.735979999999998</c:v>
                </c:pt>
                <c:pt idx="18">
                  <c:v>-35.100250000000003</c:v>
                </c:pt>
                <c:pt idx="19">
                  <c:v>-35.980809999999998</c:v>
                </c:pt>
                <c:pt idx="20">
                  <c:v>-33.486879999999999</c:v>
                </c:pt>
                <c:pt idx="21">
                  <c:v>-38.53069</c:v>
                </c:pt>
                <c:pt idx="22">
                  <c:v>-38.996090000000002</c:v>
                </c:pt>
                <c:pt idx="23">
                  <c:v>-39.900599999999997</c:v>
                </c:pt>
                <c:pt idx="24">
                  <c:v>-36.703310000000002</c:v>
                </c:pt>
                <c:pt idx="25">
                  <c:v>-39.802639999999997</c:v>
                </c:pt>
                <c:pt idx="26">
                  <c:v>-40.264380000000003</c:v>
                </c:pt>
                <c:pt idx="27">
                  <c:v>-37.384909999999998</c:v>
                </c:pt>
                <c:pt idx="28">
                  <c:v>-36.720559999999999</c:v>
                </c:pt>
                <c:pt idx="29">
                  <c:v>-35.152200000000001</c:v>
                </c:pt>
                <c:pt idx="30">
                  <c:v>-32.82385</c:v>
                </c:pt>
                <c:pt idx="31">
                  <c:v>-31.43721</c:v>
                </c:pt>
                <c:pt idx="32">
                  <c:v>-25.563040000000001</c:v>
                </c:pt>
                <c:pt idx="33">
                  <c:v>-21.646090000000001</c:v>
                </c:pt>
                <c:pt idx="34">
                  <c:v>-22.019089999999998</c:v>
                </c:pt>
                <c:pt idx="35">
                  <c:v>-22.03145</c:v>
                </c:pt>
                <c:pt idx="36">
                  <c:v>-19.551010000000002</c:v>
                </c:pt>
                <c:pt idx="37">
                  <c:v>-15.74183</c:v>
                </c:pt>
                <c:pt idx="38">
                  <c:v>-14.575419999999999</c:v>
                </c:pt>
                <c:pt idx="39">
                  <c:v>-14.88561</c:v>
                </c:pt>
                <c:pt idx="40">
                  <c:v>-13.745939999999999</c:v>
                </c:pt>
                <c:pt idx="41">
                  <c:v>-12.34512</c:v>
                </c:pt>
                <c:pt idx="42">
                  <c:v>-11.17291</c:v>
                </c:pt>
                <c:pt idx="43">
                  <c:v>-7.5832899999999999</c:v>
                </c:pt>
                <c:pt idx="44">
                  <c:v>-5.8179999999999996</c:v>
                </c:pt>
                <c:pt idx="45">
                  <c:v>-4.0117500000000001</c:v>
                </c:pt>
                <c:pt idx="46">
                  <c:v>-4.4426800000000002</c:v>
                </c:pt>
                <c:pt idx="47">
                  <c:v>-4.4006800000000004</c:v>
                </c:pt>
                <c:pt idx="48">
                  <c:v>-3.3304800000000001</c:v>
                </c:pt>
                <c:pt idx="49">
                  <c:v>-4.9268400000000003</c:v>
                </c:pt>
                <c:pt idx="50">
                  <c:v>-4.3895</c:v>
                </c:pt>
                <c:pt idx="51">
                  <c:v>-6.2491899999999996</c:v>
                </c:pt>
                <c:pt idx="52">
                  <c:v>-8.1646599999999996</c:v>
                </c:pt>
                <c:pt idx="53">
                  <c:v>-9.0189800000000009</c:v>
                </c:pt>
                <c:pt idx="54">
                  <c:v>-10.591699999999999</c:v>
                </c:pt>
                <c:pt idx="55">
                  <c:v>-11.348000000000001</c:v>
                </c:pt>
                <c:pt idx="56">
                  <c:v>-12.688190000000001</c:v>
                </c:pt>
                <c:pt idx="57">
                  <c:v>-13.01281</c:v>
                </c:pt>
                <c:pt idx="58">
                  <c:v>-12.12152</c:v>
                </c:pt>
                <c:pt idx="59">
                  <c:v>-12.611689999999999</c:v>
                </c:pt>
                <c:pt idx="60">
                  <c:v>-12.868790000000001</c:v>
                </c:pt>
                <c:pt idx="61">
                  <c:v>-12.42526</c:v>
                </c:pt>
                <c:pt idx="62">
                  <c:v>-8.5344200000000008</c:v>
                </c:pt>
                <c:pt idx="63">
                  <c:v>-8.3898499999999991</c:v>
                </c:pt>
                <c:pt idx="64">
                  <c:v>-10.38204</c:v>
                </c:pt>
                <c:pt idx="65">
                  <c:v>-10.984209999999999</c:v>
                </c:pt>
                <c:pt idx="66">
                  <c:v>-13.37102</c:v>
                </c:pt>
                <c:pt idx="67">
                  <c:v>-9.2718399999999992</c:v>
                </c:pt>
                <c:pt idx="68">
                  <c:v>-11.56622</c:v>
                </c:pt>
                <c:pt idx="69">
                  <c:v>-10.95905</c:v>
                </c:pt>
                <c:pt idx="70">
                  <c:v>-12.289569999999999</c:v>
                </c:pt>
                <c:pt idx="71">
                  <c:v>-14.55733</c:v>
                </c:pt>
                <c:pt idx="72">
                  <c:v>-17.78313</c:v>
                </c:pt>
                <c:pt idx="73">
                  <c:v>-21.147089999999999</c:v>
                </c:pt>
                <c:pt idx="74">
                  <c:v>-22.95007</c:v>
                </c:pt>
                <c:pt idx="75">
                  <c:v>-22.492629999999998</c:v>
                </c:pt>
                <c:pt idx="76">
                  <c:v>-26.412459999999999</c:v>
                </c:pt>
                <c:pt idx="77">
                  <c:v>-28.22627</c:v>
                </c:pt>
                <c:pt idx="78">
                  <c:v>-28.989940000000001</c:v>
                </c:pt>
                <c:pt idx="79">
                  <c:v>-28.93045</c:v>
                </c:pt>
                <c:pt idx="80">
                  <c:v>-31.349039999999999</c:v>
                </c:pt>
                <c:pt idx="81">
                  <c:v>-31.51952</c:v>
                </c:pt>
                <c:pt idx="82">
                  <c:v>-32.490369999999999</c:v>
                </c:pt>
                <c:pt idx="83">
                  <c:v>-33.314839999999997</c:v>
                </c:pt>
                <c:pt idx="84">
                  <c:v>-33.202120000000001</c:v>
                </c:pt>
                <c:pt idx="85">
                  <c:v>-33.564749999999997</c:v>
                </c:pt>
                <c:pt idx="86">
                  <c:v>-36.518210000000003</c:v>
                </c:pt>
                <c:pt idx="87">
                  <c:v>-38.303289999999997</c:v>
                </c:pt>
                <c:pt idx="88">
                  <c:v>-39.107509999999998</c:v>
                </c:pt>
                <c:pt idx="89">
                  <c:v>-39.497320000000002</c:v>
                </c:pt>
                <c:pt idx="90">
                  <c:v>-40.255249999999997</c:v>
                </c:pt>
                <c:pt idx="91">
                  <c:v>-43.710470000000001</c:v>
                </c:pt>
                <c:pt idx="92">
                  <c:v>-42.9084</c:v>
                </c:pt>
                <c:pt idx="93">
                  <c:v>-44.592030000000001</c:v>
                </c:pt>
                <c:pt idx="94">
                  <c:v>-43.239490000000004</c:v>
                </c:pt>
                <c:pt idx="95">
                  <c:v>-42.454169999999998</c:v>
                </c:pt>
                <c:pt idx="96">
                  <c:v>-42.501269999999998</c:v>
                </c:pt>
                <c:pt idx="97">
                  <c:v>-45.247010000000003</c:v>
                </c:pt>
                <c:pt idx="98">
                  <c:v>-45.676870000000001</c:v>
                </c:pt>
                <c:pt idx="99">
                  <c:v>-45.613259999999997</c:v>
                </c:pt>
                <c:pt idx="100">
                  <c:v>-45.258980000000001</c:v>
                </c:pt>
                <c:pt idx="101">
                  <c:v>-44.568300000000001</c:v>
                </c:pt>
                <c:pt idx="102">
                  <c:v>-44.716839999999998</c:v>
                </c:pt>
                <c:pt idx="103">
                  <c:v>-44.908969999999997</c:v>
                </c:pt>
                <c:pt idx="104">
                  <c:v>-43.379330000000003</c:v>
                </c:pt>
                <c:pt idx="105">
                  <c:v>-42.740049999999997</c:v>
                </c:pt>
                <c:pt idx="106">
                  <c:v>-43.70355</c:v>
                </c:pt>
                <c:pt idx="107">
                  <c:v>-39.613939999999999</c:v>
                </c:pt>
                <c:pt idx="108">
                  <c:v>-39.582419999999999</c:v>
                </c:pt>
                <c:pt idx="109">
                  <c:v>-38.286850000000001</c:v>
                </c:pt>
                <c:pt idx="110">
                  <c:v>-35.215589999999999</c:v>
                </c:pt>
                <c:pt idx="111">
                  <c:v>-30.944790000000001</c:v>
                </c:pt>
                <c:pt idx="112">
                  <c:v>-30.66619</c:v>
                </c:pt>
                <c:pt idx="113">
                  <c:v>-26.81062</c:v>
                </c:pt>
                <c:pt idx="114">
                  <c:v>-26.108730000000001</c:v>
                </c:pt>
                <c:pt idx="115">
                  <c:v>-27.588560000000001</c:v>
                </c:pt>
                <c:pt idx="116">
                  <c:v>-25.774920000000002</c:v>
                </c:pt>
                <c:pt idx="117">
                  <c:v>-21.345669999999998</c:v>
                </c:pt>
                <c:pt idx="118">
                  <c:v>-21.57732</c:v>
                </c:pt>
                <c:pt idx="119">
                  <c:v>-20.383659999999999</c:v>
                </c:pt>
                <c:pt idx="120">
                  <c:v>-21.451260000000001</c:v>
                </c:pt>
                <c:pt idx="121">
                  <c:v>-23.79862</c:v>
                </c:pt>
                <c:pt idx="122">
                  <c:v>-24.477170000000001</c:v>
                </c:pt>
                <c:pt idx="123">
                  <c:v>-22.096050000000002</c:v>
                </c:pt>
                <c:pt idx="124">
                  <c:v>-22.341200000000001</c:v>
                </c:pt>
                <c:pt idx="125">
                  <c:v>-21.572199999999999</c:v>
                </c:pt>
                <c:pt idx="126">
                  <c:v>-21.33184</c:v>
                </c:pt>
                <c:pt idx="127">
                  <c:v>-21.44726</c:v>
                </c:pt>
                <c:pt idx="128">
                  <c:v>-21.55528</c:v>
                </c:pt>
                <c:pt idx="129">
                  <c:v>-21.365459999999999</c:v>
                </c:pt>
                <c:pt idx="130">
                  <c:v>-20.705829999999999</c:v>
                </c:pt>
                <c:pt idx="131">
                  <c:v>-19.455770000000001</c:v>
                </c:pt>
                <c:pt idx="132">
                  <c:v>-19.606000000000002</c:v>
                </c:pt>
                <c:pt idx="133">
                  <c:v>-20.10519</c:v>
                </c:pt>
                <c:pt idx="134">
                  <c:v>-19.012419999999999</c:v>
                </c:pt>
                <c:pt idx="135">
                  <c:v>-16.96808</c:v>
                </c:pt>
                <c:pt idx="136">
                  <c:v>-19.936920000000001</c:v>
                </c:pt>
                <c:pt idx="137">
                  <c:v>-19.989270000000001</c:v>
                </c:pt>
                <c:pt idx="138">
                  <c:v>-18.62161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3-41AC-B555-34737416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854632"/>
        <c:axId val="755853648"/>
      </c:lineChart>
      <c:catAx>
        <c:axId val="75585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5853648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755853648"/>
        <c:scaling>
          <c:orientation val="minMax"/>
          <c:max val="50"/>
          <c:min val="-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5854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7036810328037616"/>
          <c:y val="1.9844266819143825E-2"/>
          <c:w val="0.76889497138829366"/>
          <c:h val="0.13891204148261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9378642484503"/>
          <c:y val="2.8149298819964141E-2"/>
          <c:w val="0.78831604382785481"/>
          <c:h val="0.8064807976956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XMY!$N$2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chemeClr val="tx1"/>
              </a:solidFill>
              <a:prstDash val="dash"/>
            </a:ln>
            <a:effectLst/>
          </c:spPr>
          <c:invertIfNegative val="0"/>
          <c:cat>
            <c:numRef>
              <c:f>XMY!$M$3:$M$143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XMY!$N$3:$N$143</c:f>
              <c:numCache>
                <c:formatCode>0.00000</c:formatCode>
                <c:ptCount val="141"/>
                <c:pt idx="0">
                  <c:v>1.5026143154127111E-2</c:v>
                </c:pt>
                <c:pt idx="1">
                  <c:v>1.5813068254879745</c:v>
                </c:pt>
                <c:pt idx="2">
                  <c:v>2.6748520311891508</c:v>
                </c:pt>
                <c:pt idx="3">
                  <c:v>1.2129690496768464</c:v>
                </c:pt>
                <c:pt idx="4">
                  <c:v>1.0675337531567259</c:v>
                </c:pt>
                <c:pt idx="5">
                  <c:v>1.1481811858303212</c:v>
                </c:pt>
                <c:pt idx="6">
                  <c:v>0.88302623693189597</c:v>
                </c:pt>
                <c:pt idx="7">
                  <c:v>1.8454468159394033</c:v>
                </c:pt>
                <c:pt idx="8">
                  <c:v>2.1592540568983583</c:v>
                </c:pt>
                <c:pt idx="9">
                  <c:v>2.4190973037182943</c:v>
                </c:pt>
                <c:pt idx="10">
                  <c:v>2.2212740459691722</c:v>
                </c:pt>
                <c:pt idx="11">
                  <c:v>2.6781736442723609</c:v>
                </c:pt>
                <c:pt idx="12">
                  <c:v>2.686317401908227</c:v>
                </c:pt>
                <c:pt idx="13">
                  <c:v>2.3290049757208089</c:v>
                </c:pt>
                <c:pt idx="14">
                  <c:v>1.5743823655260067</c:v>
                </c:pt>
                <c:pt idx="15">
                  <c:v>1.4106403348923935</c:v>
                </c:pt>
                <c:pt idx="16">
                  <c:v>0.95727716324150491</c:v>
                </c:pt>
                <c:pt idx="17">
                  <c:v>1.163314826235414</c:v>
                </c:pt>
                <c:pt idx="18">
                  <c:v>1.5176714298247267</c:v>
                </c:pt>
                <c:pt idx="19">
                  <c:v>1.7492329089699181</c:v>
                </c:pt>
                <c:pt idx="20">
                  <c:v>2.4545279937080289</c:v>
                </c:pt>
                <c:pt idx="21">
                  <c:v>2.3994576832753078</c:v>
                </c:pt>
                <c:pt idx="22">
                  <c:v>2.5934597761145373</c:v>
                </c:pt>
                <c:pt idx="23">
                  <c:v>2.5699506857751375</c:v>
                </c:pt>
                <c:pt idx="24">
                  <c:v>2.7596290500420753</c:v>
                </c:pt>
                <c:pt idx="25">
                  <c:v>3.0709404161088978</c:v>
                </c:pt>
                <c:pt idx="26">
                  <c:v>3.033703843076939</c:v>
                </c:pt>
                <c:pt idx="27">
                  <c:v>2.9995459143345973</c:v>
                </c:pt>
                <c:pt idx="28">
                  <c:v>2.9058552223417178</c:v>
                </c:pt>
                <c:pt idx="29">
                  <c:v>2.8583794416518957</c:v>
                </c:pt>
                <c:pt idx="30">
                  <c:v>2.9238342414535854</c:v>
                </c:pt>
                <c:pt idx="31">
                  <c:v>3.1217538214863185</c:v>
                </c:pt>
                <c:pt idx="32">
                  <c:v>3.8822236462278217</c:v>
                </c:pt>
                <c:pt idx="33">
                  <c:v>4.113989922086275</c:v>
                </c:pt>
                <c:pt idx="34">
                  <c:v>4.5295622735387395</c:v>
                </c:pt>
                <c:pt idx="35">
                  <c:v>4.6605572590977413</c:v>
                </c:pt>
                <c:pt idx="36">
                  <c:v>4.9692718483367884</c:v>
                </c:pt>
                <c:pt idx="37">
                  <c:v>5.7990262839815641</c:v>
                </c:pt>
                <c:pt idx="38">
                  <c:v>6.2360904668177781</c:v>
                </c:pt>
                <c:pt idx="39">
                  <c:v>6.1942922451370013</c:v>
                </c:pt>
                <c:pt idx="40">
                  <c:v>6.1884952691258936</c:v>
                </c:pt>
                <c:pt idx="41">
                  <c:v>6.4325419602056124</c:v>
                </c:pt>
                <c:pt idx="42">
                  <c:v>6.585251792214712</c:v>
                </c:pt>
                <c:pt idx="43">
                  <c:v>7.1549100175795894</c:v>
                </c:pt>
                <c:pt idx="44">
                  <c:v>8.3667755101150831</c:v>
                </c:pt>
                <c:pt idx="45">
                  <c:v>8.5139058293494152</c:v>
                </c:pt>
                <c:pt idx="46">
                  <c:v>8.3612527015957685</c:v>
                </c:pt>
                <c:pt idx="47">
                  <c:v>8.4367141108841874</c:v>
                </c:pt>
                <c:pt idx="48">
                  <c:v>8.548064486034205</c:v>
                </c:pt>
                <c:pt idx="49">
                  <c:v>7.7883777166880757</c:v>
                </c:pt>
                <c:pt idx="50">
                  <c:v>7.4841015139897831</c:v>
                </c:pt>
                <c:pt idx="51">
                  <c:v>7.0130241932974382</c:v>
                </c:pt>
                <c:pt idx="52">
                  <c:v>7.1653164595363759</c:v>
                </c:pt>
                <c:pt idx="53">
                  <c:v>7.3562826693778689</c:v>
                </c:pt>
                <c:pt idx="54">
                  <c:v>7.4176255275258693</c:v>
                </c:pt>
                <c:pt idx="55">
                  <c:v>7.0454002857063971</c:v>
                </c:pt>
                <c:pt idx="56">
                  <c:v>6.9105532757118064</c:v>
                </c:pt>
                <c:pt idx="57">
                  <c:v>7.4416514853697207</c:v>
                </c:pt>
                <c:pt idx="58">
                  <c:v>7.5766379304763758</c:v>
                </c:pt>
                <c:pt idx="59">
                  <c:v>7.6663355906799122</c:v>
                </c:pt>
                <c:pt idx="60">
                  <c:v>7.4738710523089678</c:v>
                </c:pt>
                <c:pt idx="61">
                  <c:v>7.3518167058629631</c:v>
                </c:pt>
                <c:pt idx="62">
                  <c:v>7.2890507134525571</c:v>
                </c:pt>
                <c:pt idx="63">
                  <c:v>7.358889520043733</c:v>
                </c:pt>
                <c:pt idx="64">
                  <c:v>7.5176074304855121</c:v>
                </c:pt>
                <c:pt idx="65">
                  <c:v>7.066719857924511</c:v>
                </c:pt>
                <c:pt idx="66">
                  <c:v>7.0658578627457178</c:v>
                </c:pt>
                <c:pt idx="67">
                  <c:v>7.2809246479778009</c:v>
                </c:pt>
                <c:pt idx="68">
                  <c:v>7.2966252575205486</c:v>
                </c:pt>
                <c:pt idx="69">
                  <c:v>7.5535017895350496</c:v>
                </c:pt>
                <c:pt idx="70">
                  <c:v>7.1266727583607636</c:v>
                </c:pt>
                <c:pt idx="71">
                  <c:v>6.3216805229043391</c:v>
                </c:pt>
                <c:pt idx="72">
                  <c:v>5.8405408580895868</c:v>
                </c:pt>
                <c:pt idx="73">
                  <c:v>5.3996613277168919</c:v>
                </c:pt>
                <c:pt idx="74">
                  <c:v>5.1538575377554592</c:v>
                </c:pt>
                <c:pt idx="75">
                  <c:v>4.950475891442764</c:v>
                </c:pt>
                <c:pt idx="76">
                  <c:v>4.9386770964861659</c:v>
                </c:pt>
                <c:pt idx="77">
                  <c:v>5.0236604974315737</c:v>
                </c:pt>
                <c:pt idx="78">
                  <c:v>5.3643397889298932</c:v>
                </c:pt>
                <c:pt idx="79">
                  <c:v>5.442310139879317</c:v>
                </c:pt>
                <c:pt idx="80">
                  <c:v>5.679352980584655</c:v>
                </c:pt>
                <c:pt idx="81">
                  <c:v>5.9264677475984033</c:v>
                </c:pt>
                <c:pt idx="82">
                  <c:v>6.6002092478776309</c:v>
                </c:pt>
                <c:pt idx="83">
                  <c:v>6.7119449099431208</c:v>
                </c:pt>
                <c:pt idx="84">
                  <c:v>6.7152554979510786</c:v>
                </c:pt>
                <c:pt idx="85">
                  <c:v>6.9008723429438623</c:v>
                </c:pt>
                <c:pt idx="86">
                  <c:v>6.9506269561534317</c:v>
                </c:pt>
                <c:pt idx="87">
                  <c:v>6.9769854033594552</c:v>
                </c:pt>
                <c:pt idx="88">
                  <c:v>7.2893347452402804</c:v>
                </c:pt>
                <c:pt idx="89">
                  <c:v>7.3411664064979192</c:v>
                </c:pt>
                <c:pt idx="90">
                  <c:v>7.4242736705385761</c:v>
                </c:pt>
                <c:pt idx="91">
                  <c:v>7.2954821340110412</c:v>
                </c:pt>
                <c:pt idx="92">
                  <c:v>7.2250480239903316</c:v>
                </c:pt>
                <c:pt idx="93">
                  <c:v>7.5282653767844723</c:v>
                </c:pt>
                <c:pt idx="94">
                  <c:v>7.7891898863894591</c:v>
                </c:pt>
                <c:pt idx="95">
                  <c:v>8.4158907522568107</c:v>
                </c:pt>
                <c:pt idx="96">
                  <c:v>8.7162567105410833</c:v>
                </c:pt>
                <c:pt idx="97">
                  <c:v>8.7894243978541375</c:v>
                </c:pt>
                <c:pt idx="98">
                  <c:v>8.9000471015855958</c:v>
                </c:pt>
                <c:pt idx="99">
                  <c:v>8.5948864295989029</c:v>
                </c:pt>
                <c:pt idx="100">
                  <c:v>8.5704771822617278</c:v>
                </c:pt>
                <c:pt idx="101">
                  <c:v>8.7417304487581742</c:v>
                </c:pt>
                <c:pt idx="102">
                  <c:v>9.2288056746395117</c:v>
                </c:pt>
                <c:pt idx="103">
                  <c:v>9.6121968874563457</c:v>
                </c:pt>
                <c:pt idx="104">
                  <c:v>9.960135461874998</c:v>
                </c:pt>
                <c:pt idx="105">
                  <c:v>10.100034364859516</c:v>
                </c:pt>
                <c:pt idx="106">
                  <c:v>10.078139391234512</c:v>
                </c:pt>
                <c:pt idx="107">
                  <c:v>10.613876925713916</c:v>
                </c:pt>
                <c:pt idx="108">
                  <c:v>10.970430782429803</c:v>
                </c:pt>
                <c:pt idx="109">
                  <c:v>10.983351547179884</c:v>
                </c:pt>
                <c:pt idx="110">
                  <c:v>11.38274482986896</c:v>
                </c:pt>
                <c:pt idx="111">
                  <c:v>11.836840517099152</c:v>
                </c:pt>
                <c:pt idx="112">
                  <c:v>12.272395461042166</c:v>
                </c:pt>
                <c:pt idx="113">
                  <c:v>12.86790342307755</c:v>
                </c:pt>
                <c:pt idx="114">
                  <c:v>13.774640965211205</c:v>
                </c:pt>
                <c:pt idx="115">
                  <c:v>13.567298218125988</c:v>
                </c:pt>
                <c:pt idx="116">
                  <c:v>13.604712904445226</c:v>
                </c:pt>
                <c:pt idx="117">
                  <c:v>15.378718615894725</c:v>
                </c:pt>
                <c:pt idx="118">
                  <c:v>15.929631741954122</c:v>
                </c:pt>
                <c:pt idx="119">
                  <c:v>16.609927522191807</c:v>
                </c:pt>
                <c:pt idx="120">
                  <c:v>16.727676196473546</c:v>
                </c:pt>
                <c:pt idx="121">
                  <c:v>16.858923075164885</c:v>
                </c:pt>
                <c:pt idx="122">
                  <c:v>16.646592401253304</c:v>
                </c:pt>
                <c:pt idx="123">
                  <c:v>17.398078231876966</c:v>
                </c:pt>
                <c:pt idx="124">
                  <c:v>17.629694136110743</c:v>
                </c:pt>
                <c:pt idx="125">
                  <c:v>17.592837351621217</c:v>
                </c:pt>
                <c:pt idx="126">
                  <c:v>17.924746311360124</c:v>
                </c:pt>
                <c:pt idx="127">
                  <c:v>17.674334231574843</c:v>
                </c:pt>
                <c:pt idx="128">
                  <c:v>17.844317407814135</c:v>
                </c:pt>
                <c:pt idx="129">
                  <c:v>17.696459219303552</c:v>
                </c:pt>
                <c:pt idx="130">
                  <c:v>17.646650639129586</c:v>
                </c:pt>
                <c:pt idx="131">
                  <c:v>17.626741285310601</c:v>
                </c:pt>
                <c:pt idx="132">
                  <c:v>17.730773611301267</c:v>
                </c:pt>
                <c:pt idx="133">
                  <c:v>17.773008329484526</c:v>
                </c:pt>
                <c:pt idx="134">
                  <c:v>18.142964433885908</c:v>
                </c:pt>
                <c:pt idx="135">
                  <c:v>18.297537391171829</c:v>
                </c:pt>
                <c:pt idx="136">
                  <c:v>18.161505297433152</c:v>
                </c:pt>
                <c:pt idx="137">
                  <c:v>18.000608324164261</c:v>
                </c:pt>
                <c:pt idx="138">
                  <c:v>17.913333294946863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A-4799-89F6-3341164285B4}"/>
            </c:ext>
          </c:extLst>
        </c:ser>
        <c:ser>
          <c:idx val="1"/>
          <c:order val="1"/>
          <c:tx>
            <c:strRef>
              <c:f>XMY!$O$2</c:f>
              <c:strCache>
                <c:ptCount val="1"/>
                <c:pt idx="0">
                  <c:v>Trades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XMY!$M$3:$M$143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XMY!$O$3:$O$143</c:f>
              <c:numCache>
                <c:formatCode>0.00000</c:formatCode>
                <c:ptCount val="141"/>
                <c:pt idx="0">
                  <c:v>-3.4661844864557173E-2</c:v>
                </c:pt>
                <c:pt idx="1">
                  <c:v>0.90625035918642238</c:v>
                </c:pt>
                <c:pt idx="2">
                  <c:v>-1.4398865543589738</c:v>
                </c:pt>
                <c:pt idx="3">
                  <c:v>-2.3916069945238885</c:v>
                </c:pt>
                <c:pt idx="4">
                  <c:v>0.36993549354294836</c:v>
                </c:pt>
                <c:pt idx="5">
                  <c:v>-0.20012073293056282</c:v>
                </c:pt>
                <c:pt idx="6">
                  <c:v>-1.3848674577172377</c:v>
                </c:pt>
                <c:pt idx="7">
                  <c:v>1.7579784074544362</c:v>
                </c:pt>
                <c:pt idx="8">
                  <c:v>9.5750206966206161E-2</c:v>
                </c:pt>
                <c:pt idx="9">
                  <c:v>-0.13387551178658491</c:v>
                </c:pt>
                <c:pt idx="10">
                  <c:v>0.44044707383245424</c:v>
                </c:pt>
                <c:pt idx="11">
                  <c:v>-2.2108198557123773</c:v>
                </c:pt>
                <c:pt idx="12">
                  <c:v>-2.327106564726988</c:v>
                </c:pt>
                <c:pt idx="13">
                  <c:v>-1.205005122419557</c:v>
                </c:pt>
                <c:pt idx="14">
                  <c:v>0.4411063153725201</c:v>
                </c:pt>
                <c:pt idx="15">
                  <c:v>1.1048543766721519</c:v>
                </c:pt>
                <c:pt idx="16">
                  <c:v>3.5364904947228677</c:v>
                </c:pt>
                <c:pt idx="17">
                  <c:v>5.0471267134660556</c:v>
                </c:pt>
                <c:pt idx="18">
                  <c:v>6.0514073011689309</c:v>
                </c:pt>
                <c:pt idx="19">
                  <c:v>7.5995379070090783</c:v>
                </c:pt>
                <c:pt idx="20">
                  <c:v>5.7383949820776294</c:v>
                </c:pt>
                <c:pt idx="21">
                  <c:v>8.0235048146705665</c:v>
                </c:pt>
                <c:pt idx="22">
                  <c:v>6.5543807224943773</c:v>
                </c:pt>
                <c:pt idx="23">
                  <c:v>9.2913755122568862</c:v>
                </c:pt>
                <c:pt idx="24">
                  <c:v>9.306189727042451</c:v>
                </c:pt>
                <c:pt idx="25">
                  <c:v>12.060811407420418</c:v>
                </c:pt>
                <c:pt idx="26">
                  <c:v>13.935293547571819</c:v>
                </c:pt>
                <c:pt idx="27">
                  <c:v>14.776484233809983</c:v>
                </c:pt>
                <c:pt idx="28">
                  <c:v>13.118807805260477</c:v>
                </c:pt>
                <c:pt idx="29">
                  <c:v>14.642992877711178</c:v>
                </c:pt>
                <c:pt idx="30">
                  <c:v>15.636224615268217</c:v>
                </c:pt>
                <c:pt idx="31">
                  <c:v>15.598808311914427</c:v>
                </c:pt>
                <c:pt idx="32">
                  <c:v>16.39570880654686</c:v>
                </c:pt>
                <c:pt idx="33">
                  <c:v>15.747380499169974</c:v>
                </c:pt>
                <c:pt idx="34">
                  <c:v>17.107019128229339</c:v>
                </c:pt>
                <c:pt idx="35">
                  <c:v>18.848680043452873</c:v>
                </c:pt>
                <c:pt idx="36">
                  <c:v>19.551644282914765</c:v>
                </c:pt>
                <c:pt idx="37">
                  <c:v>21.54038778620016</c:v>
                </c:pt>
                <c:pt idx="38">
                  <c:v>22.267950127590179</c:v>
                </c:pt>
                <c:pt idx="39">
                  <c:v>23.776157200585068</c:v>
                </c:pt>
                <c:pt idx="40">
                  <c:v>26.32263407026494</c:v>
                </c:pt>
                <c:pt idx="41">
                  <c:v>25.878471297389645</c:v>
                </c:pt>
                <c:pt idx="42">
                  <c:v>25.539277091861557</c:v>
                </c:pt>
                <c:pt idx="43">
                  <c:v>25.570613391430477</c:v>
                </c:pt>
                <c:pt idx="44">
                  <c:v>26.358660324204084</c:v>
                </c:pt>
                <c:pt idx="45">
                  <c:v>28.416080560125227</c:v>
                </c:pt>
                <c:pt idx="46">
                  <c:v>29.367231483895097</c:v>
                </c:pt>
                <c:pt idx="47">
                  <c:v>31.09681334907852</c:v>
                </c:pt>
                <c:pt idx="48">
                  <c:v>31.982780005145496</c:v>
                </c:pt>
                <c:pt idx="49">
                  <c:v>31.553910354656367</c:v>
                </c:pt>
                <c:pt idx="50">
                  <c:v>32.708226853383692</c:v>
                </c:pt>
                <c:pt idx="51">
                  <c:v>33.708120236811062</c:v>
                </c:pt>
                <c:pt idx="52">
                  <c:v>33.584813478501914</c:v>
                </c:pt>
                <c:pt idx="53">
                  <c:v>34.63810566637617</c:v>
                </c:pt>
                <c:pt idx="54">
                  <c:v>34.7921588634049</c:v>
                </c:pt>
                <c:pt idx="55">
                  <c:v>37.036509753359013</c:v>
                </c:pt>
                <c:pt idx="56">
                  <c:v>37.549912325813168</c:v>
                </c:pt>
                <c:pt idx="57">
                  <c:v>38.012858775076793</c:v>
                </c:pt>
                <c:pt idx="58">
                  <c:v>39.514965757805697</c:v>
                </c:pt>
                <c:pt idx="59">
                  <c:v>39.426205240610187</c:v>
                </c:pt>
                <c:pt idx="60">
                  <c:v>40.554820322160488</c:v>
                </c:pt>
                <c:pt idx="61">
                  <c:v>41.755597038159905</c:v>
                </c:pt>
                <c:pt idx="62">
                  <c:v>43.466752124924838</c:v>
                </c:pt>
                <c:pt idx="63">
                  <c:v>43.525103924533674</c:v>
                </c:pt>
                <c:pt idx="64">
                  <c:v>44.852075556863234</c:v>
                </c:pt>
                <c:pt idx="65">
                  <c:v>44.880485579635916</c:v>
                </c:pt>
                <c:pt idx="66">
                  <c:v>44.956432050076806</c:v>
                </c:pt>
                <c:pt idx="67">
                  <c:v>47.35563842566512</c:v>
                </c:pt>
                <c:pt idx="68">
                  <c:v>48.061430034386298</c:v>
                </c:pt>
                <c:pt idx="69">
                  <c:v>49.810042156962169</c:v>
                </c:pt>
                <c:pt idx="70">
                  <c:v>50.763347089769006</c:v>
                </c:pt>
                <c:pt idx="71">
                  <c:v>49.896433002940192</c:v>
                </c:pt>
                <c:pt idx="72">
                  <c:v>50.998153330240228</c:v>
                </c:pt>
                <c:pt idx="73">
                  <c:v>51.721111243363403</c:v>
                </c:pt>
                <c:pt idx="74">
                  <c:v>51.681666463164923</c:v>
                </c:pt>
                <c:pt idx="75">
                  <c:v>53.490762970609303</c:v>
                </c:pt>
                <c:pt idx="76">
                  <c:v>51.746475014014926</c:v>
                </c:pt>
                <c:pt idx="77">
                  <c:v>52.306042277068521</c:v>
                </c:pt>
                <c:pt idx="78">
                  <c:v>54.318676735446822</c:v>
                </c:pt>
                <c:pt idx="79">
                  <c:v>54.603817483810694</c:v>
                </c:pt>
                <c:pt idx="80">
                  <c:v>55.755887487140328</c:v>
                </c:pt>
                <c:pt idx="81">
                  <c:v>57.068367402745793</c:v>
                </c:pt>
                <c:pt idx="82">
                  <c:v>59.165515301530277</c:v>
                </c:pt>
                <c:pt idx="83">
                  <c:v>58.965415269959891</c:v>
                </c:pt>
                <c:pt idx="84">
                  <c:v>58.753008518342661</c:v>
                </c:pt>
                <c:pt idx="85">
                  <c:v>56.797986137780484</c:v>
                </c:pt>
                <c:pt idx="86">
                  <c:v>55.036490899332847</c:v>
                </c:pt>
                <c:pt idx="87">
                  <c:v>53.840991414971263</c:v>
                </c:pt>
                <c:pt idx="88">
                  <c:v>54.866795778743054</c:v>
                </c:pt>
                <c:pt idx="89">
                  <c:v>56.027573726788091</c:v>
                </c:pt>
                <c:pt idx="90">
                  <c:v>56.271045092630871</c:v>
                </c:pt>
                <c:pt idx="91">
                  <c:v>56.940735741154846</c:v>
                </c:pt>
                <c:pt idx="92">
                  <c:v>55.482152071226452</c:v>
                </c:pt>
                <c:pt idx="93">
                  <c:v>56.50583877949618</c:v>
                </c:pt>
                <c:pt idx="94">
                  <c:v>57.347645037404888</c:v>
                </c:pt>
                <c:pt idx="95">
                  <c:v>59.321249189928601</c:v>
                </c:pt>
                <c:pt idx="96">
                  <c:v>61.316157862981051</c:v>
                </c:pt>
                <c:pt idx="97">
                  <c:v>63.109265571532767</c:v>
                </c:pt>
                <c:pt idx="98">
                  <c:v>62.783319213884688</c:v>
                </c:pt>
                <c:pt idx="99">
                  <c:v>63.991577323997106</c:v>
                </c:pt>
                <c:pt idx="100">
                  <c:v>63.814177675226276</c:v>
                </c:pt>
                <c:pt idx="101">
                  <c:v>64.394598160743598</c:v>
                </c:pt>
                <c:pt idx="102">
                  <c:v>64.029765947120723</c:v>
                </c:pt>
                <c:pt idx="103">
                  <c:v>64.70499410864295</c:v>
                </c:pt>
                <c:pt idx="104">
                  <c:v>66.228150440316313</c:v>
                </c:pt>
                <c:pt idx="105">
                  <c:v>67.383510895111087</c:v>
                </c:pt>
                <c:pt idx="106">
                  <c:v>67.3530721760647</c:v>
                </c:pt>
                <c:pt idx="107">
                  <c:v>68.433442727367179</c:v>
                </c:pt>
                <c:pt idx="108">
                  <c:v>68.462485467222464</c:v>
                </c:pt>
                <c:pt idx="109">
                  <c:v>67.961985100495156</c:v>
                </c:pt>
                <c:pt idx="110">
                  <c:v>68.59786442331901</c:v>
                </c:pt>
                <c:pt idx="111">
                  <c:v>68.540483595113656</c:v>
                </c:pt>
                <c:pt idx="112">
                  <c:v>69.665853878056595</c:v>
                </c:pt>
                <c:pt idx="113">
                  <c:v>71.729544817346451</c:v>
                </c:pt>
                <c:pt idx="114">
                  <c:v>72.408602474410245</c:v>
                </c:pt>
                <c:pt idx="115">
                  <c:v>73.91204358019948</c:v>
                </c:pt>
                <c:pt idx="116">
                  <c:v>71.884548596566091</c:v>
                </c:pt>
                <c:pt idx="117">
                  <c:v>70.730800309287034</c:v>
                </c:pt>
                <c:pt idx="118">
                  <c:v>71.545178622851097</c:v>
                </c:pt>
                <c:pt idx="119">
                  <c:v>73.784017817757714</c:v>
                </c:pt>
                <c:pt idx="120">
                  <c:v>73.698772223481996</c:v>
                </c:pt>
                <c:pt idx="121">
                  <c:v>74.277972913602525</c:v>
                </c:pt>
                <c:pt idx="122">
                  <c:v>76.43345559663733</c:v>
                </c:pt>
                <c:pt idx="123">
                  <c:v>77.009827758220766</c:v>
                </c:pt>
                <c:pt idx="124">
                  <c:v>76.453457728811387</c:v>
                </c:pt>
                <c:pt idx="125">
                  <c:v>77.676831803164717</c:v>
                </c:pt>
                <c:pt idx="126">
                  <c:v>77.228590473134687</c:v>
                </c:pt>
                <c:pt idx="127">
                  <c:v>77.546999091139568</c:v>
                </c:pt>
                <c:pt idx="128">
                  <c:v>76.603755923376511</c:v>
                </c:pt>
                <c:pt idx="129">
                  <c:v>77.27794963623397</c:v>
                </c:pt>
                <c:pt idx="130">
                  <c:v>77.928032132658956</c:v>
                </c:pt>
                <c:pt idx="131">
                  <c:v>76.994899727756248</c:v>
                </c:pt>
                <c:pt idx="132">
                  <c:v>76.741378354606681</c:v>
                </c:pt>
                <c:pt idx="133">
                  <c:v>78.078467810300111</c:v>
                </c:pt>
                <c:pt idx="134">
                  <c:v>78.518625590103596</c:v>
                </c:pt>
                <c:pt idx="135">
                  <c:v>79.476332598334807</c:v>
                </c:pt>
                <c:pt idx="136">
                  <c:v>79.951533310743002</c:v>
                </c:pt>
                <c:pt idx="137">
                  <c:v>81.415738571572888</c:v>
                </c:pt>
                <c:pt idx="138">
                  <c:v>81.23762009205133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A-4799-89F6-3341164285B4}"/>
            </c:ext>
          </c:extLst>
        </c:ser>
        <c:ser>
          <c:idx val="2"/>
          <c:order val="2"/>
          <c:tx>
            <c:strRef>
              <c:f>XMY!$P$2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ysDash"/>
            </a:ln>
            <a:effectLst/>
          </c:spPr>
          <c:invertIfNegative val="0"/>
          <c:cat>
            <c:numRef>
              <c:f>XMY!$M$3:$M$143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XMY!$P$3:$P$143</c:f>
              <c:numCache>
                <c:formatCode>0.00000</c:formatCode>
                <c:ptCount val="141"/>
                <c:pt idx="0">
                  <c:v>-0.120611348433808</c:v>
                </c:pt>
                <c:pt idx="1">
                  <c:v>-0.283141690853983</c:v>
                </c:pt>
                <c:pt idx="2">
                  <c:v>-0.62744033102373598</c:v>
                </c:pt>
                <c:pt idx="3">
                  <c:v>-0.68573539569264097</c:v>
                </c:pt>
                <c:pt idx="4">
                  <c:v>-0.58625180868387705</c:v>
                </c:pt>
                <c:pt idx="5">
                  <c:v>-0.52465884450057398</c:v>
                </c:pt>
                <c:pt idx="6">
                  <c:v>-0.67643113333209204</c:v>
                </c:pt>
                <c:pt idx="7">
                  <c:v>-0.47657917102250902</c:v>
                </c:pt>
                <c:pt idx="8">
                  <c:v>-0.32804095520508902</c:v>
                </c:pt>
                <c:pt idx="9">
                  <c:v>-0.49178662267444101</c:v>
                </c:pt>
                <c:pt idx="10">
                  <c:v>0.10490283707733999</c:v>
                </c:pt>
                <c:pt idx="11">
                  <c:v>0.164680384458745</c:v>
                </c:pt>
                <c:pt idx="12">
                  <c:v>-6.9575977084435206E-2</c:v>
                </c:pt>
                <c:pt idx="13">
                  <c:v>0.31097390681793802</c:v>
                </c:pt>
                <c:pt idx="14">
                  <c:v>0.518697650712869</c:v>
                </c:pt>
                <c:pt idx="15">
                  <c:v>0.49160679764583098</c:v>
                </c:pt>
                <c:pt idx="16">
                  <c:v>0.71597772288988104</c:v>
                </c:pt>
                <c:pt idx="17">
                  <c:v>0.83550198411036902</c:v>
                </c:pt>
                <c:pt idx="18">
                  <c:v>0.95224374105200604</c:v>
                </c:pt>
                <c:pt idx="19">
                  <c:v>1.0416398027942799</c:v>
                </c:pt>
                <c:pt idx="20">
                  <c:v>0.98071577531619403</c:v>
                </c:pt>
                <c:pt idx="21">
                  <c:v>1.2652778471180299</c:v>
                </c:pt>
                <c:pt idx="22">
                  <c:v>1.2832112064879999</c:v>
                </c:pt>
                <c:pt idx="23">
                  <c:v>1.3497858051672</c:v>
                </c:pt>
                <c:pt idx="24">
                  <c:v>1.11024447705746</c:v>
                </c:pt>
                <c:pt idx="25">
                  <c:v>1.1118984271953101</c:v>
                </c:pt>
                <c:pt idx="26">
                  <c:v>1.1629230842346601</c:v>
                </c:pt>
                <c:pt idx="27">
                  <c:v>1.0002938469082301</c:v>
                </c:pt>
                <c:pt idx="28">
                  <c:v>0.96445032899049798</c:v>
                </c:pt>
                <c:pt idx="29">
                  <c:v>0.84247115034970899</c:v>
                </c:pt>
                <c:pt idx="30">
                  <c:v>0.76481264102376401</c:v>
                </c:pt>
                <c:pt idx="31">
                  <c:v>0.57289461416745902</c:v>
                </c:pt>
                <c:pt idx="32">
                  <c:v>0.285028110505476</c:v>
                </c:pt>
                <c:pt idx="33">
                  <c:v>3.5975802522728202E-2</c:v>
                </c:pt>
                <c:pt idx="34">
                  <c:v>9.9097442811509104E-2</c:v>
                </c:pt>
                <c:pt idx="35">
                  <c:v>8.64879814688094E-2</c:v>
                </c:pt>
                <c:pt idx="36">
                  <c:v>6.0337922613471102E-2</c:v>
                </c:pt>
                <c:pt idx="37">
                  <c:v>0.13922116407428101</c:v>
                </c:pt>
                <c:pt idx="38">
                  <c:v>8.4599798459654305E-2</c:v>
                </c:pt>
                <c:pt idx="39">
                  <c:v>0.11059306242489</c:v>
                </c:pt>
                <c:pt idx="40">
                  <c:v>0.107886557067746</c:v>
                </c:pt>
                <c:pt idx="41">
                  <c:v>-7.1077114627385501E-2</c:v>
                </c:pt>
                <c:pt idx="42">
                  <c:v>-8.9648847986387906E-2</c:v>
                </c:pt>
                <c:pt idx="43">
                  <c:v>-1.35979036789104E-2</c:v>
                </c:pt>
                <c:pt idx="44">
                  <c:v>-4.0384271960939397E-2</c:v>
                </c:pt>
                <c:pt idx="45">
                  <c:v>-0.16954814434566101</c:v>
                </c:pt>
                <c:pt idx="46">
                  <c:v>-0.26101762055705502</c:v>
                </c:pt>
                <c:pt idx="47">
                  <c:v>-0.335609003768644</c:v>
                </c:pt>
                <c:pt idx="48">
                  <c:v>-0.352767762300711</c:v>
                </c:pt>
                <c:pt idx="49">
                  <c:v>-0.42886304794153601</c:v>
                </c:pt>
                <c:pt idx="50">
                  <c:v>-0.57168059949815897</c:v>
                </c:pt>
                <c:pt idx="51">
                  <c:v>-0.53751429252774996</c:v>
                </c:pt>
                <c:pt idx="52">
                  <c:v>-0.44237192146548099</c:v>
                </c:pt>
                <c:pt idx="53">
                  <c:v>-0.45467037448265302</c:v>
                </c:pt>
                <c:pt idx="54">
                  <c:v>-0.41728722497211901</c:v>
                </c:pt>
                <c:pt idx="55">
                  <c:v>-0.50522660899048399</c:v>
                </c:pt>
                <c:pt idx="56">
                  <c:v>-0.48470047430454999</c:v>
                </c:pt>
                <c:pt idx="57">
                  <c:v>-0.38697908467361603</c:v>
                </c:pt>
                <c:pt idx="58">
                  <c:v>-0.43983267724426001</c:v>
                </c:pt>
                <c:pt idx="59">
                  <c:v>-0.45326627244017198</c:v>
                </c:pt>
                <c:pt idx="60">
                  <c:v>-0.47385916391838401</c:v>
                </c:pt>
                <c:pt idx="61">
                  <c:v>-0.66887894475062304</c:v>
                </c:pt>
                <c:pt idx="62">
                  <c:v>-0.96772926092698996</c:v>
                </c:pt>
                <c:pt idx="63">
                  <c:v>-0.992053249059343</c:v>
                </c:pt>
                <c:pt idx="64">
                  <c:v>-0.84685630564756098</c:v>
                </c:pt>
                <c:pt idx="65">
                  <c:v>-0.96718001469055304</c:v>
                </c:pt>
                <c:pt idx="66">
                  <c:v>-0.88866076643640002</c:v>
                </c:pt>
                <c:pt idx="67">
                  <c:v>-1.0845321707473701</c:v>
                </c:pt>
                <c:pt idx="68">
                  <c:v>-0.94443124189221095</c:v>
                </c:pt>
                <c:pt idx="69">
                  <c:v>-1.0991417096298299</c:v>
                </c:pt>
                <c:pt idx="70">
                  <c:v>-1.1529604587050299</c:v>
                </c:pt>
                <c:pt idx="71">
                  <c:v>-1.1907238292373701</c:v>
                </c:pt>
                <c:pt idx="72">
                  <c:v>-1.17000659122105</c:v>
                </c:pt>
                <c:pt idx="73">
                  <c:v>-1.19322480417359</c:v>
                </c:pt>
                <c:pt idx="74">
                  <c:v>-1.1924588935022</c:v>
                </c:pt>
                <c:pt idx="75">
                  <c:v>-1.44670412777851</c:v>
                </c:pt>
                <c:pt idx="76">
                  <c:v>-1.3240001438303599</c:v>
                </c:pt>
                <c:pt idx="77">
                  <c:v>-1.1403904572172201</c:v>
                </c:pt>
                <c:pt idx="78">
                  <c:v>-0.99210504168802605</c:v>
                </c:pt>
                <c:pt idx="79">
                  <c:v>-0.96688228939116805</c:v>
                </c:pt>
                <c:pt idx="80">
                  <c:v>-0.67003055797195599</c:v>
                </c:pt>
                <c:pt idx="81">
                  <c:v>-0.60113374558278998</c:v>
                </c:pt>
                <c:pt idx="82">
                  <c:v>-0.36370838403894401</c:v>
                </c:pt>
                <c:pt idx="83">
                  <c:v>-0.21500949928270799</c:v>
                </c:pt>
                <c:pt idx="84">
                  <c:v>-0.24106244069101199</c:v>
                </c:pt>
                <c:pt idx="85">
                  <c:v>-0.26629287587510098</c:v>
                </c:pt>
                <c:pt idx="86">
                  <c:v>-0.17837820940368601</c:v>
                </c:pt>
                <c:pt idx="87">
                  <c:v>-0.170356124049581</c:v>
                </c:pt>
                <c:pt idx="88">
                  <c:v>-3.3324667931308199E-2</c:v>
                </c:pt>
                <c:pt idx="89">
                  <c:v>3.5252211006795299E-2</c:v>
                </c:pt>
                <c:pt idx="90">
                  <c:v>3.2658709959807498E-2</c:v>
                </c:pt>
                <c:pt idx="91">
                  <c:v>0.26494077794702298</c:v>
                </c:pt>
                <c:pt idx="92">
                  <c:v>0.246833291449049</c:v>
                </c:pt>
                <c:pt idx="93">
                  <c:v>0.196595107478755</c:v>
                </c:pt>
                <c:pt idx="94">
                  <c:v>0.190219034019974</c:v>
                </c:pt>
                <c:pt idx="95">
                  <c:v>0.18905527962656599</c:v>
                </c:pt>
                <c:pt idx="96">
                  <c:v>0.27430631108141001</c:v>
                </c:pt>
                <c:pt idx="97">
                  <c:v>0.54123887802278103</c:v>
                </c:pt>
                <c:pt idx="98">
                  <c:v>0.62405076502717705</c:v>
                </c:pt>
                <c:pt idx="99">
                  <c:v>0.54221986643236297</c:v>
                </c:pt>
                <c:pt idx="100">
                  <c:v>0.38947170757815902</c:v>
                </c:pt>
                <c:pt idx="101">
                  <c:v>0.42841546523605301</c:v>
                </c:pt>
                <c:pt idx="102">
                  <c:v>0.67166274377844404</c:v>
                </c:pt>
                <c:pt idx="103">
                  <c:v>0.87390471267495096</c:v>
                </c:pt>
                <c:pt idx="104">
                  <c:v>0.76794052594129603</c:v>
                </c:pt>
                <c:pt idx="105">
                  <c:v>0.69597963740817803</c:v>
                </c:pt>
                <c:pt idx="106">
                  <c:v>0.72137797086766997</c:v>
                </c:pt>
                <c:pt idx="107">
                  <c:v>0.43989916488096398</c:v>
                </c:pt>
                <c:pt idx="108">
                  <c:v>0.48919499841508701</c:v>
                </c:pt>
                <c:pt idx="109">
                  <c:v>0.38502873407541899</c:v>
                </c:pt>
                <c:pt idx="110">
                  <c:v>0.27847055927582998</c:v>
                </c:pt>
                <c:pt idx="111">
                  <c:v>0.17472905994180499</c:v>
                </c:pt>
                <c:pt idx="112">
                  <c:v>0.32983479056054199</c:v>
                </c:pt>
                <c:pt idx="113">
                  <c:v>0.34252314875422202</c:v>
                </c:pt>
                <c:pt idx="114">
                  <c:v>0.67827024920542101</c:v>
                </c:pt>
                <c:pt idx="115">
                  <c:v>0.61156800093212305</c:v>
                </c:pt>
                <c:pt idx="116">
                  <c:v>0.14539702134111401</c:v>
                </c:pt>
                <c:pt idx="117">
                  <c:v>0.22313976479622599</c:v>
                </c:pt>
                <c:pt idx="118">
                  <c:v>0.44099879799841801</c:v>
                </c:pt>
                <c:pt idx="119">
                  <c:v>0.57706348922798001</c:v>
                </c:pt>
                <c:pt idx="120">
                  <c:v>0.75550818410148302</c:v>
                </c:pt>
                <c:pt idx="121">
                  <c:v>0.86445543922550105</c:v>
                </c:pt>
                <c:pt idx="122">
                  <c:v>0.75054426827161103</c:v>
                </c:pt>
                <c:pt idx="123">
                  <c:v>0.64887211735091399</c:v>
                </c:pt>
                <c:pt idx="124">
                  <c:v>0.77325609864529099</c:v>
                </c:pt>
                <c:pt idx="125">
                  <c:v>0.70711171344686796</c:v>
                </c:pt>
                <c:pt idx="126">
                  <c:v>0.72755909187075796</c:v>
                </c:pt>
                <c:pt idx="127">
                  <c:v>0.79891874062405999</c:v>
                </c:pt>
                <c:pt idx="128">
                  <c:v>0.790475193067396</c:v>
                </c:pt>
                <c:pt idx="129">
                  <c:v>0.66467551774308697</c:v>
                </c:pt>
                <c:pt idx="130">
                  <c:v>0.46207597117244997</c:v>
                </c:pt>
                <c:pt idx="131">
                  <c:v>0.30852977056458503</c:v>
                </c:pt>
                <c:pt idx="132">
                  <c:v>0.27676769690267999</c:v>
                </c:pt>
                <c:pt idx="133">
                  <c:v>0.242828424855001</c:v>
                </c:pt>
                <c:pt idx="134">
                  <c:v>0.221134665355326</c:v>
                </c:pt>
                <c:pt idx="135">
                  <c:v>3.1209263218556601E-2</c:v>
                </c:pt>
                <c:pt idx="136">
                  <c:v>0.17512887748796899</c:v>
                </c:pt>
                <c:pt idx="137">
                  <c:v>4.84417379253093E-2</c:v>
                </c:pt>
                <c:pt idx="138">
                  <c:v>-0.119311430604124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A-4799-89F6-3341164285B4}"/>
            </c:ext>
          </c:extLst>
        </c:ser>
        <c:ser>
          <c:idx val="3"/>
          <c:order val="3"/>
          <c:tx>
            <c:strRef>
              <c:f>XMY!$Q$2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XMY!$M$3:$M$143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XMY!$Q$3:$Q$143</c:f>
              <c:numCache>
                <c:formatCode>0.00000</c:formatCode>
                <c:ptCount val="141"/>
                <c:pt idx="0">
                  <c:v>0</c:v>
                </c:pt>
                <c:pt idx="1">
                  <c:v>7.1737456035322111E-2</c:v>
                </c:pt>
                <c:pt idx="2">
                  <c:v>0.152327804049321</c:v>
                </c:pt>
                <c:pt idx="3">
                  <c:v>0.23722629039542653</c:v>
                </c:pt>
                <c:pt idx="4">
                  <c:v>0.32373551183994209</c:v>
                </c:pt>
                <c:pt idx="5">
                  <c:v>0.41025134145652942</c:v>
                </c:pt>
                <c:pt idx="6">
                  <c:v>0.49582530397316305</c:v>
                </c:pt>
                <c:pt idx="7">
                  <c:v>0.57990689748442037</c:v>
                </c:pt>
                <c:pt idx="8">
                  <c:v>0.66218964119627799</c:v>
                </c:pt>
                <c:pt idx="9">
                  <c:v>0.74251778059846174</c:v>
                </c:pt>
                <c:pt idx="10">
                  <c:v>0.82082899297680001</c:v>
                </c:pt>
                <c:pt idx="11">
                  <c:v>0.89711877683700436</c:v>
                </c:pt>
                <c:pt idx="12">
                  <c:v>0.97141808975894151</c:v>
                </c:pt>
                <c:pt idx="13">
                  <c:v>1.04377918973654</c:v>
                </c:pt>
                <c:pt idx="14">
                  <c:v>1.1142666182443577</c:v>
                </c:pt>
                <c:pt idx="15">
                  <c:v>1.1829514406453825</c:v>
                </c:pt>
                <c:pt idx="16">
                  <c:v>1.2499075690014649</c:v>
                </c:pt>
                <c:pt idx="17">
                  <c:v>1.3152094260438787</c:v>
                </c:pt>
                <c:pt idx="18">
                  <c:v>1.378930477810087</c:v>
                </c:pt>
                <c:pt idx="19">
                  <c:v>1.4411423310824603</c:v>
                </c:pt>
                <c:pt idx="20">
                  <c:v>1.5019141987538944</c:v>
                </c:pt>
                <c:pt idx="21">
                  <c:v>1.5613126047918229</c:v>
                </c:pt>
                <c:pt idx="22">
                  <c:v>1.6194012447588193</c:v>
                </c:pt>
                <c:pt idx="23">
                  <c:v>1.6762409466565202</c:v>
                </c:pt>
                <c:pt idx="24">
                  <c:v>1.7318896957137611</c:v>
                </c:pt>
                <c:pt idx="25">
                  <c:v>1.786402699131088</c:v>
                </c:pt>
                <c:pt idx="26">
                  <c:v>1.8398324749723542</c:v>
                </c:pt>
                <c:pt idx="27">
                  <c:v>1.8922289548029312</c:v>
                </c:pt>
                <c:pt idx="28">
                  <c:v>1.9436395932630433</c:v>
                </c:pt>
                <c:pt idx="29">
                  <c:v>1.9941094801429813</c:v>
                </c:pt>
                <c:pt idx="30">
                  <c:v>2.043681452110178</c:v>
                </c:pt>
                <c:pt idx="31">
                  <c:v>2.0923962022875457</c:v>
                </c:pt>
                <c:pt idx="32">
                  <c:v>2.1402923865755952</c:v>
                </c:pt>
                <c:pt idx="33">
                  <c:v>2.1874067260767447</c:v>
                </c:pt>
                <c:pt idx="34">
                  <c:v>2.2337741052761544</c:v>
                </c:pt>
                <c:pt idx="35">
                  <c:v>2.2794276658362946</c:v>
                </c:pt>
                <c:pt idx="36">
                  <c:v>2.3243988959906972</c:v>
                </c:pt>
                <c:pt idx="37">
                  <c:v>2.368717715599729</c:v>
                </c:pt>
                <c:pt idx="38">
                  <c:v>2.4124125569881585</c:v>
                </c:pt>
                <c:pt idx="39">
                  <c:v>2.4555104417087819</c:v>
                </c:pt>
                <c:pt idx="40">
                  <c:v>2.4980370533971694</c:v>
                </c:pt>
                <c:pt idx="41">
                  <c:v>2.5400168068878486</c:v>
                </c:pt>
                <c:pt idx="42">
                  <c:v>2.5814729137658503</c:v>
                </c:pt>
                <c:pt idx="43">
                  <c:v>2.6224274445245896</c:v>
                </c:pt>
                <c:pt idx="44">
                  <c:v>2.6629013874974987</c:v>
                </c:pt>
                <c:pt idx="45">
                  <c:v>2.7029147047267514</c:v>
                </c:pt>
                <c:pt idx="46">
                  <c:v>2.7424863849219321</c:v>
                </c:pt>
                <c:pt idx="47">
                  <c:v>2.7816344936616701</c:v>
                </c:pt>
                <c:pt idx="48">
                  <c:v>2.8203762209767405</c:v>
                </c:pt>
                <c:pt idx="49">
                  <c:v>2.8587279264528433</c:v>
                </c:pt>
                <c:pt idx="50">
                  <c:v>2.8967051819804226</c:v>
                </c:pt>
                <c:pt idx="51">
                  <c:v>2.9343228122749991</c:v>
                </c:pt>
                <c:pt idx="52">
                  <c:v>2.9715949332829155</c:v>
                </c:pt>
                <c:pt idx="53">
                  <c:v>3.0085349885843584</c:v>
                </c:pt>
                <c:pt idx="54">
                  <c:v>3.0451557838970871</c:v>
                </c:pt>
                <c:pt idx="55">
                  <c:v>3.0814695197808248</c:v>
                </c:pt>
                <c:pt idx="56">
                  <c:v>3.1174878226353258</c:v>
                </c:pt>
                <c:pt idx="57">
                  <c:v>3.1532217740828514</c:v>
                </c:pt>
                <c:pt idx="58">
                  <c:v>3.1886819388179362</c:v>
                </c:pt>
                <c:pt idx="59">
                  <c:v>3.2238783910057975</c:v>
                </c:pt>
                <c:pt idx="60">
                  <c:v>3.2588207393046673</c:v>
                </c:pt>
                <c:pt idx="61">
                  <c:v>3.2935181505834805</c:v>
                </c:pt>
                <c:pt idx="62">
                  <c:v>3.3279793724053377</c:v>
                </c:pt>
                <c:pt idx="63">
                  <c:v>3.3622127543376621</c:v>
                </c:pt>
                <c:pt idx="64">
                  <c:v>3.3962262681545496</c:v>
                </c:pt>
                <c:pt idx="65">
                  <c:v>3.4300275269858815</c:v>
                </c:pt>
                <c:pt idx="66">
                  <c:v>3.4636238034696305</c:v>
                </c:pt>
                <c:pt idx="67">
                  <c:v>3.4970220469601827</c:v>
                </c:pt>
                <c:pt idx="68">
                  <c:v>3.5302288998411058</c:v>
                </c:pt>
                <c:pt idx="69">
                  <c:v>3.5632507129883635</c:v>
                </c:pt>
                <c:pt idx="70">
                  <c:v>3.5960935604310009</c:v>
                </c:pt>
                <c:pt idx="71">
                  <c:v>3.6287632532485787</c:v>
                </c:pt>
                <c:pt idx="72">
                  <c:v>3.6612653527469661</c:v>
                </c:pt>
                <c:pt idx="73">
                  <c:v>3.6936051829490282</c:v>
                </c:pt>
                <c:pt idx="74">
                  <c:v>3.725787842437569</c:v>
                </c:pt>
                <c:pt idx="75">
                  <c:v>3.7578182155821906</c:v>
                </c:pt>
                <c:pt idx="76">
                  <c:v>3.7897009831849999</c:v>
                </c:pt>
                <c:pt idx="77">
                  <c:v>3.8214406325728731</c:v>
                </c:pt>
                <c:pt idx="78">
                  <c:v>3.8530414671670457</c:v>
                </c:pt>
                <c:pt idx="79">
                  <c:v>3.8845076155568989</c:v>
                </c:pt>
                <c:pt idx="80">
                  <c:v>3.9158430401027147</c:v>
                </c:pt>
                <c:pt idx="81">
                  <c:v>3.9470515450943537</c:v>
                </c:pt>
                <c:pt idx="82">
                  <c:v>3.978136784486793</c:v>
                </c:pt>
                <c:pt idx="83">
                  <c:v>4.0091022692354414</c:v>
                </c:pt>
                <c:pt idx="84">
                  <c:v>4.0399513742529933</c:v>
                </c:pt>
                <c:pt idx="85">
                  <c:v>4.0706873450065046</c:v>
                </c:pt>
                <c:pt idx="86">
                  <c:v>4.1013133037731677</c:v>
                </c:pt>
                <c:pt idx="87">
                  <c:v>4.1318322555746079</c:v>
                </c:pt>
                <c:pt idx="88">
                  <c:v>4.1622470938036997</c:v>
                </c:pt>
                <c:pt idx="89">
                  <c:v>4.1925606055629174</c:v>
                </c:pt>
                <c:pt idx="90">
                  <c:v>4.2227754767264969</c:v>
                </c:pt>
                <c:pt idx="91">
                  <c:v>4.252894296742852</c:v>
                </c:pt>
                <c:pt idx="92">
                  <c:v>4.2829195631899211</c:v>
                </c:pt>
                <c:pt idx="93">
                  <c:v>4.3128536860963465</c:v>
                </c:pt>
                <c:pt idx="94">
                  <c:v>4.3426989920414485</c:v>
                </c:pt>
                <c:pt idx="95">
                  <c:v>4.37245772804377</c:v>
                </c:pt>
                <c:pt idx="96">
                  <c:v>4.4021320652521894</c:v>
                </c:pt>
                <c:pt idx="97">
                  <c:v>4.4317241024460543</c:v>
                </c:pt>
                <c:pt idx="98">
                  <c:v>4.4612358693582905</c:v>
                </c:pt>
                <c:pt idx="99">
                  <c:v>4.4906693298273552</c:v>
                </c:pt>
                <c:pt idx="100">
                  <c:v>4.5200263847895883</c:v>
                </c:pt>
                <c:pt idx="101">
                  <c:v>4.5493088751179016</c:v>
                </c:pt>
                <c:pt idx="102">
                  <c:v>4.5785185843170524</c:v>
                </c:pt>
                <c:pt idx="103">
                  <c:v>4.6076572410814691</c:v>
                </c:pt>
                <c:pt idx="104">
                  <c:v>4.6367265217231335</c:v>
                </c:pt>
                <c:pt idx="105">
                  <c:v>4.6657280524769646</c:v>
                </c:pt>
                <c:pt idx="106">
                  <c:v>4.6946634116888646</c:v>
                </c:pt>
                <c:pt idx="107">
                  <c:v>4.7235341318936719</c:v>
                </c:pt>
                <c:pt idx="108">
                  <c:v>4.7523417017883673</c:v>
                </c:pt>
                <c:pt idx="109">
                  <c:v>4.7810875681052778</c:v>
                </c:pt>
                <c:pt idx="110">
                  <c:v>4.809773137391943</c:v>
                </c:pt>
                <c:pt idx="111">
                  <c:v>4.8383997777011132</c:v>
                </c:pt>
                <c:pt idx="112">
                  <c:v>4.8669688201964476</c:v>
                </c:pt>
                <c:pt idx="113">
                  <c:v>4.8954815606775242</c:v>
                </c:pt>
                <c:pt idx="114">
                  <c:v>4.9239392610288633</c:v>
                </c:pt>
                <c:pt idx="115">
                  <c:v>4.9523431505981392</c:v>
                </c:pt>
                <c:pt idx="116">
                  <c:v>4.9806944275033231</c:v>
                </c:pt>
                <c:pt idx="117">
                  <c:v>5.0089942598777384</c:v>
                </c:pt>
                <c:pt idx="118">
                  <c:v>5.0372437870520912</c:v>
                </c:pt>
                <c:pt idx="119">
                  <c:v>5.0654441206782366</c:v>
                </c:pt>
                <c:pt idx="120">
                  <c:v>5.0935963457987015</c:v>
                </c:pt>
                <c:pt idx="121">
                  <c:v>5.1217015218628461</c:v>
                </c:pt>
                <c:pt idx="122">
                  <c:v>5.1497606836935006</c:v>
                </c:pt>
                <c:pt idx="123">
                  <c:v>5.1777748424070893</c:v>
                </c:pt>
                <c:pt idx="124">
                  <c:v>5.205744986288309</c:v>
                </c:pt>
                <c:pt idx="125">
                  <c:v>5.2336720816229558</c:v>
                </c:pt>
                <c:pt idx="126">
                  <c:v>5.2615570734901809</c:v>
                </c:pt>
                <c:pt idx="127">
                  <c:v>5.2894008865172566</c:v>
                </c:pt>
                <c:pt idx="128">
                  <c:v>5.3172044255977085</c:v>
                </c:pt>
                <c:pt idx="129">
                  <c:v>5.3449685765751269</c:v>
                </c:pt>
                <c:pt idx="130">
                  <c:v>5.3726942068947494</c:v>
                </c:pt>
                <c:pt idx="131">
                  <c:v>5.4003821662243041</c:v>
                </c:pt>
                <c:pt idx="132">
                  <c:v>5.4280332870451247</c:v>
                </c:pt>
                <c:pt idx="133">
                  <c:v>5.4556483852160937</c:v>
                </c:pt>
                <c:pt idx="134">
                  <c:v>5.483228260510927</c:v>
                </c:pt>
                <c:pt idx="135">
                  <c:v>5.5107736971305457</c:v>
                </c:pt>
                <c:pt idx="136">
                  <c:v>5.538285464191631</c:v>
                </c:pt>
                <c:pt idx="137">
                  <c:v>5.565764316193281</c:v>
                </c:pt>
                <c:pt idx="138">
                  <c:v>5.5932109934616818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A-4799-89F6-33411642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95"/>
        <c:axId val="752778960"/>
        <c:axId val="752778632"/>
      </c:barChart>
      <c:lineChart>
        <c:grouping val="standard"/>
        <c:varyColors val="0"/>
        <c:ser>
          <c:idx val="4"/>
          <c:order val="4"/>
          <c:tx>
            <c:strRef>
              <c:f>XMY!$R$2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XMY!$M$3:$M$141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cat>
          <c:val>
            <c:numRef>
              <c:f>XMY!$R$3:$R$143</c:f>
              <c:numCache>
                <c:formatCode>0.00000</c:formatCode>
                <c:ptCount val="141"/>
                <c:pt idx="0">
                  <c:v>-0.14024705014423805</c:v>
                </c:pt>
                <c:pt idx="1">
                  <c:v>2.276152949855736</c:v>
                </c:pt>
                <c:pt idx="2">
                  <c:v>0.75985294985576202</c:v>
                </c:pt>
                <c:pt idx="3">
                  <c:v>-1.6271470501442566</c:v>
                </c:pt>
                <c:pt idx="4">
                  <c:v>1.1749529498557394</c:v>
                </c:pt>
                <c:pt idx="5">
                  <c:v>0.83365294985571392</c:v>
                </c:pt>
                <c:pt idx="6">
                  <c:v>-0.68244705014427076</c:v>
                </c:pt>
                <c:pt idx="7">
                  <c:v>3.7067529498557508</c:v>
                </c:pt>
                <c:pt idx="8">
                  <c:v>2.5891529498557535</c:v>
                </c:pt>
                <c:pt idx="9">
                  <c:v>2.5359529498557301</c:v>
                </c:pt>
                <c:pt idx="10">
                  <c:v>3.5874529498557663</c:v>
                </c:pt>
                <c:pt idx="11">
                  <c:v>1.529152949855733</c:v>
                </c:pt>
                <c:pt idx="12">
                  <c:v>1.2610529498557455</c:v>
                </c:pt>
                <c:pt idx="13">
                  <c:v>2.4787529498557301</c:v>
                </c:pt>
                <c:pt idx="14">
                  <c:v>3.6484529498557534</c:v>
                </c:pt>
                <c:pt idx="15">
                  <c:v>4.190052949855759</c:v>
                </c:pt>
                <c:pt idx="16">
                  <c:v>6.4596529498557187</c:v>
                </c:pt>
                <c:pt idx="17">
                  <c:v>8.3611529498557182</c:v>
                </c:pt>
                <c:pt idx="18">
                  <c:v>9.9002529498557514</c:v>
                </c:pt>
                <c:pt idx="19">
                  <c:v>11.831552949855737</c:v>
                </c:pt>
                <c:pt idx="20">
                  <c:v>10.675552949855746</c:v>
                </c:pt>
                <c:pt idx="21">
                  <c:v>13.249552949855728</c:v>
                </c:pt>
                <c:pt idx="22">
                  <c:v>12.050452949855734</c:v>
                </c:pt>
                <c:pt idx="23">
                  <c:v>14.887352949855744</c:v>
                </c:pt>
                <c:pt idx="24">
                  <c:v>14.907952949855748</c:v>
                </c:pt>
                <c:pt idx="25">
                  <c:v>18.030052949855715</c:v>
                </c:pt>
                <c:pt idx="26">
                  <c:v>19.971752949855773</c:v>
                </c:pt>
                <c:pt idx="27">
                  <c:v>20.668552949855744</c:v>
                </c:pt>
                <c:pt idx="28">
                  <c:v>18.932752949855736</c:v>
                </c:pt>
                <c:pt idx="29">
                  <c:v>20.337952949855765</c:v>
                </c:pt>
                <c:pt idx="30">
                  <c:v>21.368552949855744</c:v>
                </c:pt>
                <c:pt idx="31">
                  <c:v>21.385852949855749</c:v>
                </c:pt>
                <c:pt idx="32">
                  <c:v>22.703252949855752</c:v>
                </c:pt>
                <c:pt idx="33">
                  <c:v>22.084752949855723</c:v>
                </c:pt>
                <c:pt idx="34">
                  <c:v>23.969452949855743</c:v>
                </c:pt>
                <c:pt idx="35">
                  <c:v>25.875152949855721</c:v>
                </c:pt>
                <c:pt idx="36">
                  <c:v>26.905652949855721</c:v>
                </c:pt>
                <c:pt idx="37">
                  <c:v>29.847352949855736</c:v>
                </c:pt>
                <c:pt idx="38">
                  <c:v>31.001052949855769</c:v>
                </c:pt>
                <c:pt idx="39">
                  <c:v>32.536552949855739</c:v>
                </c:pt>
                <c:pt idx="40">
                  <c:v>35.117052949855747</c:v>
                </c:pt>
                <c:pt idx="41">
                  <c:v>34.779952949855719</c:v>
                </c:pt>
                <c:pt idx="42">
                  <c:v>34.616352949855731</c:v>
                </c:pt>
                <c:pt idx="43">
                  <c:v>35.334352949855742</c:v>
                </c:pt>
                <c:pt idx="44">
                  <c:v>37.347952949855731</c:v>
                </c:pt>
                <c:pt idx="45">
                  <c:v>39.463352949855732</c:v>
                </c:pt>
                <c:pt idx="46">
                  <c:v>40.20995294985574</c:v>
                </c:pt>
                <c:pt idx="47">
                  <c:v>41.97955294985573</c:v>
                </c:pt>
                <c:pt idx="48">
                  <c:v>42.998452949855732</c:v>
                </c:pt>
                <c:pt idx="49">
                  <c:v>41.772152949855752</c:v>
                </c:pt>
                <c:pt idx="50">
                  <c:v>42.517352949855741</c:v>
                </c:pt>
                <c:pt idx="51">
                  <c:v>43.117952949855749</c:v>
                </c:pt>
                <c:pt idx="52">
                  <c:v>43.279352949855728</c:v>
                </c:pt>
                <c:pt idx="53">
                  <c:v>44.548252949855744</c:v>
                </c:pt>
                <c:pt idx="54">
                  <c:v>44.837652949855737</c:v>
                </c:pt>
                <c:pt idx="55">
                  <c:v>46.658152949855754</c:v>
                </c:pt>
                <c:pt idx="56">
                  <c:v>47.093252949855746</c:v>
                </c:pt>
                <c:pt idx="57">
                  <c:v>48.220752949855743</c:v>
                </c:pt>
                <c:pt idx="58">
                  <c:v>49.840452949855745</c:v>
                </c:pt>
                <c:pt idx="59">
                  <c:v>49.863152949855724</c:v>
                </c:pt>
                <c:pt idx="60">
                  <c:v>50.813652949855737</c:v>
                </c:pt>
                <c:pt idx="61">
                  <c:v>51.732052949855728</c:v>
                </c:pt>
                <c:pt idx="62">
                  <c:v>53.116052949855742</c:v>
                </c:pt>
                <c:pt idx="63">
                  <c:v>53.254152949855722</c:v>
                </c:pt>
                <c:pt idx="64">
                  <c:v>54.919052949855732</c:v>
                </c:pt>
                <c:pt idx="65">
                  <c:v>54.410052949855753</c:v>
                </c:pt>
                <c:pt idx="66">
                  <c:v>54.597252949855751</c:v>
                </c:pt>
                <c:pt idx="67">
                  <c:v>57.049052949855728</c:v>
                </c:pt>
                <c:pt idx="68">
                  <c:v>57.943852949855739</c:v>
                </c:pt>
                <c:pt idx="69">
                  <c:v>59.827652949855747</c:v>
                </c:pt>
                <c:pt idx="70">
                  <c:v>60.333152949855737</c:v>
                </c:pt>
                <c:pt idx="71">
                  <c:v>58.656152949855738</c:v>
                </c:pt>
                <c:pt idx="72">
                  <c:v>59.329952949855731</c:v>
                </c:pt>
                <c:pt idx="73">
                  <c:v>59.621152949855734</c:v>
                </c:pt>
                <c:pt idx="74">
                  <c:v>59.36885294985575</c:v>
                </c:pt>
                <c:pt idx="75">
                  <c:v>60.752352949855748</c:v>
                </c:pt>
                <c:pt idx="76">
                  <c:v>59.150852949855732</c:v>
                </c:pt>
                <c:pt idx="77">
                  <c:v>60.010752949855743</c:v>
                </c:pt>
                <c:pt idx="78">
                  <c:v>62.543952949855729</c:v>
                </c:pt>
                <c:pt idx="79">
                  <c:v>62.963752949855746</c:v>
                </c:pt>
                <c:pt idx="80">
                  <c:v>64.68105294985574</c:v>
                </c:pt>
                <c:pt idx="81">
                  <c:v>66.340752949855755</c:v>
                </c:pt>
                <c:pt idx="82">
                  <c:v>69.380152949855756</c:v>
                </c:pt>
                <c:pt idx="83">
                  <c:v>69.471452949855745</c:v>
                </c:pt>
                <c:pt idx="84">
                  <c:v>69.267152949855728</c:v>
                </c:pt>
                <c:pt idx="85">
                  <c:v>67.503252949855749</c:v>
                </c:pt>
                <c:pt idx="86">
                  <c:v>65.910052949855753</c:v>
                </c:pt>
                <c:pt idx="87">
                  <c:v>64.779452949855738</c:v>
                </c:pt>
                <c:pt idx="88">
                  <c:v>66.285052949855725</c:v>
                </c:pt>
                <c:pt idx="89">
                  <c:v>67.59655294985572</c:v>
                </c:pt>
                <c:pt idx="90">
                  <c:v>67.95075294985574</c:v>
                </c:pt>
                <c:pt idx="91">
                  <c:v>68.754052949855762</c:v>
                </c:pt>
                <c:pt idx="92">
                  <c:v>67.236952949855748</c:v>
                </c:pt>
                <c:pt idx="93">
                  <c:v>68.543552949855751</c:v>
                </c:pt>
                <c:pt idx="94">
                  <c:v>69.669752949855777</c:v>
                </c:pt>
                <c:pt idx="95">
                  <c:v>72.29865294985575</c:v>
                </c:pt>
                <c:pt idx="96">
                  <c:v>74.708852949855725</c:v>
                </c:pt>
                <c:pt idx="97">
                  <c:v>76.871652949855743</c:v>
                </c:pt>
                <c:pt idx="98">
                  <c:v>76.768652949855749</c:v>
                </c:pt>
                <c:pt idx="99">
                  <c:v>77.619352949855724</c:v>
                </c:pt>
                <c:pt idx="100">
                  <c:v>77.294152949855743</c:v>
                </c:pt>
                <c:pt idx="101">
                  <c:v>78.114052949855733</c:v>
                </c:pt>
                <c:pt idx="102">
                  <c:v>78.508752949855733</c:v>
                </c:pt>
                <c:pt idx="103">
                  <c:v>79.798752949855725</c:v>
                </c:pt>
                <c:pt idx="104">
                  <c:v>81.592952949855743</c:v>
                </c:pt>
                <c:pt idx="105">
                  <c:v>82.845252949855734</c:v>
                </c:pt>
                <c:pt idx="106">
                  <c:v>82.847252949855744</c:v>
                </c:pt>
                <c:pt idx="107">
                  <c:v>84.210752949855731</c:v>
                </c:pt>
                <c:pt idx="108">
                  <c:v>84.67445294985572</c:v>
                </c:pt>
                <c:pt idx="109">
                  <c:v>84.111452949855732</c:v>
                </c:pt>
                <c:pt idx="110">
                  <c:v>85.068852949855739</c:v>
                </c:pt>
                <c:pt idx="111">
                  <c:v>85.390452949855728</c:v>
                </c:pt>
                <c:pt idx="112">
                  <c:v>87.135052949855748</c:v>
                </c:pt>
                <c:pt idx="113">
                  <c:v>89.83545294985575</c:v>
                </c:pt>
                <c:pt idx="114">
                  <c:v>91.785452949855738</c:v>
                </c:pt>
                <c:pt idx="115">
                  <c:v>93.043252949855727</c:v>
                </c:pt>
                <c:pt idx="116">
                  <c:v>90.615352949855748</c:v>
                </c:pt>
                <c:pt idx="117">
                  <c:v>91.341652949855728</c:v>
                </c:pt>
                <c:pt idx="118">
                  <c:v>92.953052949855731</c:v>
                </c:pt>
                <c:pt idx="119">
                  <c:v>96.036452949855743</c:v>
                </c:pt>
                <c:pt idx="120">
                  <c:v>96.275552949855722</c:v>
                </c:pt>
                <c:pt idx="121">
                  <c:v>97.123052949855747</c:v>
                </c:pt>
                <c:pt idx="122">
                  <c:v>98.980352949855742</c:v>
                </c:pt>
                <c:pt idx="123">
                  <c:v>100.23455294985574</c:v>
                </c:pt>
                <c:pt idx="124">
                  <c:v>100.06215294985573</c:v>
                </c:pt>
                <c:pt idx="125">
                  <c:v>101.21045294985575</c:v>
                </c:pt>
                <c:pt idx="126">
                  <c:v>101.14245294985575</c:v>
                </c:pt>
                <c:pt idx="127">
                  <c:v>101.30965294985573</c:v>
                </c:pt>
                <c:pt idx="128">
                  <c:v>100.55575294985574</c:v>
                </c:pt>
                <c:pt idx="129">
                  <c:v>100.98405294985574</c:v>
                </c:pt>
                <c:pt idx="130">
                  <c:v>101.40945294985575</c:v>
                </c:pt>
                <c:pt idx="131">
                  <c:v>100.33055294985574</c:v>
                </c:pt>
                <c:pt idx="132">
                  <c:v>100.17695294985576</c:v>
                </c:pt>
                <c:pt idx="133">
                  <c:v>101.54995294985574</c:v>
                </c:pt>
                <c:pt idx="134">
                  <c:v>102.36595294985575</c:v>
                </c:pt>
                <c:pt idx="135">
                  <c:v>103.31585294985574</c:v>
                </c:pt>
                <c:pt idx="136">
                  <c:v>103.82645294985575</c:v>
                </c:pt>
                <c:pt idx="137">
                  <c:v>105.03055294985575</c:v>
                </c:pt>
                <c:pt idx="138">
                  <c:v>104.62485294985575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A-4799-89F6-33411642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778960"/>
        <c:axId val="752778632"/>
      </c:lineChart>
      <c:catAx>
        <c:axId val="7527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778632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75277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778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812609072014145"/>
          <c:y val="3.5204832482362752E-2"/>
          <c:w val="0.79010551921750527"/>
          <c:h val="0.18184180996863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5848481902726"/>
          <c:y val="2.8113929026647767E-2"/>
          <c:w val="0.829196350456193"/>
          <c:h val="0.8085108423566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EXIMRxXMY!$M$2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126-472B-BA80-1B51E9BF2986}"/>
              </c:ext>
            </c:extLst>
          </c:dPt>
          <c:cat>
            <c:numRef>
              <c:f>EXIMRxXMY!$L$3:$L$143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EXIMRxXMY!$M$3:$M$143</c:f>
              <c:numCache>
                <c:formatCode>0.00000</c:formatCode>
                <c:ptCount val="141"/>
                <c:pt idx="0">
                  <c:v>5.6069509806724264E-3</c:v>
                </c:pt>
                <c:pt idx="1">
                  <c:v>0.59981755870433728</c:v>
                </c:pt>
                <c:pt idx="2">
                  <c:v>1.0655864055846012</c:v>
                </c:pt>
                <c:pt idx="3">
                  <c:v>0.54965147983321661</c:v>
                </c:pt>
                <c:pt idx="4">
                  <c:v>0.48933279285343523</c:v>
                </c:pt>
                <c:pt idx="5">
                  <c:v>0.51418282094958934</c:v>
                </c:pt>
                <c:pt idx="6">
                  <c:v>0.41111393724472772</c:v>
                </c:pt>
                <c:pt idx="7">
                  <c:v>0.77187117722604426</c:v>
                </c:pt>
                <c:pt idx="8">
                  <c:v>0.9117246930461369</c:v>
                </c:pt>
                <c:pt idx="9">
                  <c:v>1.0306119839130787</c:v>
                </c:pt>
                <c:pt idx="10">
                  <c:v>0.96824994192281444</c:v>
                </c:pt>
                <c:pt idx="11">
                  <c:v>1.1501778581039217</c:v>
                </c:pt>
                <c:pt idx="12">
                  <c:v>1.1634850913164656</c:v>
                </c:pt>
                <c:pt idx="13">
                  <c:v>1.0256082569627882</c:v>
                </c:pt>
                <c:pt idx="14">
                  <c:v>0.72107298964010746</c:v>
                </c:pt>
                <c:pt idx="15">
                  <c:v>0.62835141347643064</c:v>
                </c:pt>
                <c:pt idx="16">
                  <c:v>0.42819016150103961</c:v>
                </c:pt>
                <c:pt idx="17">
                  <c:v>0.47408732135879189</c:v>
                </c:pt>
                <c:pt idx="18">
                  <c:v>0.58961604665419343</c:v>
                </c:pt>
                <c:pt idx="19">
                  <c:v>0.66984741234762391</c:v>
                </c:pt>
                <c:pt idx="20">
                  <c:v>0.93873880971285895</c:v>
                </c:pt>
                <c:pt idx="21">
                  <c:v>0.92669796046897535</c:v>
                </c:pt>
                <c:pt idx="22">
                  <c:v>1.0023650795739996</c:v>
                </c:pt>
                <c:pt idx="23">
                  <c:v>0.9926774650465322</c:v>
                </c:pt>
                <c:pt idx="24">
                  <c:v>1.0613229761062613</c:v>
                </c:pt>
                <c:pt idx="25">
                  <c:v>1.1794238934999346</c:v>
                </c:pt>
                <c:pt idx="26">
                  <c:v>1.164599062987095</c:v>
                </c:pt>
                <c:pt idx="27">
                  <c:v>1.144487959753693</c:v>
                </c:pt>
                <c:pt idx="28">
                  <c:v>1.0970681164587641</c:v>
                </c:pt>
                <c:pt idx="29">
                  <c:v>1.0628423964696803</c:v>
                </c:pt>
                <c:pt idx="30">
                  <c:v>1.0710451155123892</c:v>
                </c:pt>
                <c:pt idx="31">
                  <c:v>1.1328457449774327</c:v>
                </c:pt>
                <c:pt idx="32">
                  <c:v>1.4218016581233355</c:v>
                </c:pt>
                <c:pt idx="33">
                  <c:v>1.5194115773269898</c:v>
                </c:pt>
                <c:pt idx="34">
                  <c:v>1.6875354214306975</c:v>
                </c:pt>
                <c:pt idx="35">
                  <c:v>1.7442914007122647</c:v>
                </c:pt>
                <c:pt idx="36">
                  <c:v>1.8676270732682712</c:v>
                </c:pt>
                <c:pt idx="37">
                  <c:v>2.2048583786392486</c:v>
                </c:pt>
                <c:pt idx="38">
                  <c:v>2.3977869004857539</c:v>
                </c:pt>
                <c:pt idx="39">
                  <c:v>2.3905684347812417</c:v>
                </c:pt>
                <c:pt idx="40">
                  <c:v>2.3833768323812339</c:v>
                </c:pt>
                <c:pt idx="41">
                  <c:v>2.4725048928365667</c:v>
                </c:pt>
                <c:pt idx="42">
                  <c:v>2.5243782031868882</c:v>
                </c:pt>
                <c:pt idx="43">
                  <c:v>2.7473939389037274</c:v>
                </c:pt>
                <c:pt idx="44">
                  <c:v>3.2531910450526382</c:v>
                </c:pt>
                <c:pt idx="45">
                  <c:v>3.3286878432666698</c:v>
                </c:pt>
                <c:pt idx="46">
                  <c:v>3.2609347600531313</c:v>
                </c:pt>
                <c:pt idx="47">
                  <c:v>3.2717223703374345</c:v>
                </c:pt>
                <c:pt idx="48">
                  <c:v>3.2921457590892382</c:v>
                </c:pt>
                <c:pt idx="49">
                  <c:v>2.939036043280455</c:v>
                </c:pt>
                <c:pt idx="50">
                  <c:v>2.7529857026365443</c:v>
                </c:pt>
                <c:pt idx="51">
                  <c:v>2.4926660360755943</c:v>
                </c:pt>
                <c:pt idx="52">
                  <c:v>2.4837170342366792</c:v>
                </c:pt>
                <c:pt idx="53">
                  <c:v>2.4995677995486005</c:v>
                </c:pt>
                <c:pt idx="54">
                  <c:v>2.4675447157722847</c:v>
                </c:pt>
                <c:pt idx="55">
                  <c:v>2.2539472197265731</c:v>
                </c:pt>
                <c:pt idx="56">
                  <c:v>2.1279436828390526</c:v>
                </c:pt>
                <c:pt idx="57">
                  <c:v>2.275262665643293</c:v>
                </c:pt>
                <c:pt idx="58">
                  <c:v>2.2743061627198702</c:v>
                </c:pt>
                <c:pt idx="59">
                  <c:v>2.2544821604457388</c:v>
                </c:pt>
                <c:pt idx="60">
                  <c:v>2.1155254518685354</c:v>
                </c:pt>
                <c:pt idx="61">
                  <c:v>1.9977140198931691</c:v>
                </c:pt>
                <c:pt idx="62">
                  <c:v>1.9006354592485175</c:v>
                </c:pt>
                <c:pt idx="63">
                  <c:v>1.8576214751343088</c:v>
                </c:pt>
                <c:pt idx="64">
                  <c:v>1.8531615586527364</c:v>
                </c:pt>
                <c:pt idx="65">
                  <c:v>1.6030316447671444</c:v>
                </c:pt>
                <c:pt idx="66">
                  <c:v>1.5234364931560236</c:v>
                </c:pt>
                <c:pt idx="67">
                  <c:v>1.5342383421178409</c:v>
                </c:pt>
                <c:pt idx="68">
                  <c:v>1.4717611164759374</c:v>
                </c:pt>
                <c:pt idx="69">
                  <c:v>1.5066591574439983</c:v>
                </c:pt>
                <c:pt idx="70">
                  <c:v>1.2699320703191748</c:v>
                </c:pt>
                <c:pt idx="71">
                  <c:v>0.86998443873388731</c:v>
                </c:pt>
                <c:pt idx="72">
                  <c:v>0.58447078595333601</c:v>
                </c:pt>
                <c:pt idx="73">
                  <c:v>0.31408651044650465</c:v>
                </c:pt>
                <c:pt idx="74">
                  <c:v>0.12038624302983943</c:v>
                </c:pt>
                <c:pt idx="75">
                  <c:v>-5.1990656860452504E-2</c:v>
                </c:pt>
                <c:pt idx="76">
                  <c:v>-0.14617860491453044</c:v>
                </c:pt>
                <c:pt idx="77">
                  <c:v>-0.19541293707602753</c:v>
                </c:pt>
                <c:pt idx="78">
                  <c:v>-0.13796793354079676</c:v>
                </c:pt>
                <c:pt idx="79">
                  <c:v>-0.1703481608469874</c:v>
                </c:pt>
                <c:pt idx="80">
                  <c:v>-0.13938029158726628</c:v>
                </c:pt>
                <c:pt idx="81">
                  <c:v>-9.8289014320705317E-2</c:v>
                </c:pt>
                <c:pt idx="82">
                  <c:v>0.11530896299997817</c:v>
                </c:pt>
                <c:pt idx="83">
                  <c:v>0.12378956433374673</c:v>
                </c:pt>
                <c:pt idx="84">
                  <c:v>8.4967902669156353E-2</c:v>
                </c:pt>
                <c:pt idx="85">
                  <c:v>0.11293271642525958</c:v>
                </c:pt>
                <c:pt idx="86">
                  <c:v>8.9047187553634305E-2</c:v>
                </c:pt>
                <c:pt idx="87">
                  <c:v>5.3424727953560361E-2</c:v>
                </c:pt>
                <c:pt idx="88">
                  <c:v>0.12864622533098166</c:v>
                </c:pt>
                <c:pt idx="89">
                  <c:v>0.10683105817439841</c:v>
                </c:pt>
                <c:pt idx="90">
                  <c:v>9.4555431698385664E-2</c:v>
                </c:pt>
                <c:pt idx="91">
                  <c:v>-2.3013057021603234E-3</c:v>
                </c:pt>
                <c:pt idx="92">
                  <c:v>-8.1847833326693431E-2</c:v>
                </c:pt>
                <c:pt idx="93">
                  <c:v>-1.5884607359687806E-2</c:v>
                </c:pt>
                <c:pt idx="94">
                  <c:v>4.1966416915846134E-2</c:v>
                </c:pt>
                <c:pt idx="95">
                  <c:v>0.25015904754727825</c:v>
                </c:pt>
                <c:pt idx="96">
                  <c:v>0.34106432560104943</c:v>
                </c:pt>
                <c:pt idx="97">
                  <c:v>0.34006489179467919</c:v>
                </c:pt>
                <c:pt idx="98">
                  <c:v>0.34806655596780905</c:v>
                </c:pt>
                <c:pt idx="99">
                  <c:v>0.18611279730303459</c:v>
                </c:pt>
                <c:pt idx="100">
                  <c:v>0.12427385925923901</c:v>
                </c:pt>
                <c:pt idx="101">
                  <c:v>0.1400447457272801</c:v>
                </c:pt>
                <c:pt idx="102">
                  <c:v>0.28744415815695962</c:v>
                </c:pt>
                <c:pt idx="103">
                  <c:v>0.40475366119051881</c:v>
                </c:pt>
                <c:pt idx="104">
                  <c:v>0.51205005356445421</c:v>
                </c:pt>
                <c:pt idx="105">
                  <c:v>0.53639303371624381</c:v>
                </c:pt>
                <c:pt idx="106">
                  <c:v>0.49020721546873536</c:v>
                </c:pt>
                <c:pt idx="107">
                  <c:v>0.66458484272457974</c:v>
                </c:pt>
                <c:pt idx="108">
                  <c:v>0.77660895859573487</c:v>
                </c:pt>
                <c:pt idx="109">
                  <c:v>0.74817481011617404</c:v>
                </c:pt>
                <c:pt idx="110">
                  <c:v>0.87068991232770809</c:v>
                </c:pt>
                <c:pt idx="111">
                  <c:v>1.0216359536455439</c:v>
                </c:pt>
                <c:pt idx="112">
                  <c:v>1.1697227105018246</c:v>
                </c:pt>
                <c:pt idx="113">
                  <c:v>1.3878253677602246</c:v>
                </c:pt>
                <c:pt idx="114">
                  <c:v>1.7468509457030299</c:v>
                </c:pt>
                <c:pt idx="115">
                  <c:v>1.6396945006087191</c:v>
                </c:pt>
                <c:pt idx="116">
                  <c:v>1.6136216239214978</c:v>
                </c:pt>
                <c:pt idx="117">
                  <c:v>2.3323708520244018</c:v>
                </c:pt>
                <c:pt idx="118">
                  <c:v>2.5633757337171463</c:v>
                </c:pt>
                <c:pt idx="119">
                  <c:v>2.8433985335293217</c:v>
                </c:pt>
                <c:pt idx="120">
                  <c:v>2.8699668160847329</c:v>
                </c:pt>
                <c:pt idx="121">
                  <c:v>2.8839007528616114</c:v>
                </c:pt>
                <c:pt idx="122">
                  <c:v>2.7306008007817755</c:v>
                </c:pt>
                <c:pt idx="123">
                  <c:v>2.9944230502292584</c:v>
                </c:pt>
                <c:pt idx="124">
                  <c:v>3.0396730315145919</c:v>
                </c:pt>
                <c:pt idx="125">
                  <c:v>2.954598588335879</c:v>
                </c:pt>
                <c:pt idx="126">
                  <c:v>3.0245789510476899</c:v>
                </c:pt>
                <c:pt idx="127">
                  <c:v>2.8300610084249826</c:v>
                </c:pt>
                <c:pt idx="128">
                  <c:v>2.809727326665997</c:v>
                </c:pt>
                <c:pt idx="129">
                  <c:v>2.644043147842924</c:v>
                </c:pt>
                <c:pt idx="130">
                  <c:v>2.5124002779080974</c:v>
                </c:pt>
                <c:pt idx="131">
                  <c:v>2.389926158319132</c:v>
                </c:pt>
                <c:pt idx="132">
                  <c:v>2.319152100243659</c:v>
                </c:pt>
                <c:pt idx="133">
                  <c:v>2.2199059077197436</c:v>
                </c:pt>
                <c:pt idx="134">
                  <c:v>2.2651535679835106</c:v>
                </c:pt>
                <c:pt idx="135">
                  <c:v>2.2198121829353656</c:v>
                </c:pt>
                <c:pt idx="136">
                  <c:v>2.0415635031048907</c:v>
                </c:pt>
                <c:pt idx="137">
                  <c:v>1.8414351745065365</c:v>
                </c:pt>
                <c:pt idx="138">
                  <c:v>1.6670093780933348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6-472B-BA80-1B51E9BF2986}"/>
            </c:ext>
          </c:extLst>
        </c:ser>
        <c:ser>
          <c:idx val="1"/>
          <c:order val="1"/>
          <c:tx>
            <c:strRef>
              <c:f>EXIMRxXMY!$N$2</c:f>
              <c:strCache>
                <c:ptCount val="1"/>
                <c:pt idx="0">
                  <c:v>Trades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EXIMRxXMY!$L$3:$L$143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EXIMRxXMY!$N$3:$N$143</c:f>
              <c:numCache>
                <c:formatCode>0.00000</c:formatCode>
                <c:ptCount val="141"/>
                <c:pt idx="0">
                  <c:v>0.26482540198193832</c:v>
                </c:pt>
                <c:pt idx="1">
                  <c:v>0.50148877413483939</c:v>
                </c:pt>
                <c:pt idx="2">
                  <c:v>0.36910906658439829</c:v>
                </c:pt>
                <c:pt idx="3">
                  <c:v>0.30155716591671528</c:v>
                </c:pt>
                <c:pt idx="4">
                  <c:v>0.40002380067335047</c:v>
                </c:pt>
                <c:pt idx="5">
                  <c:v>0.61608624767959463</c:v>
                </c:pt>
                <c:pt idx="6">
                  <c:v>0.46464294155311892</c:v>
                </c:pt>
                <c:pt idx="7">
                  <c:v>0.29251597639043003</c:v>
                </c:pt>
                <c:pt idx="8">
                  <c:v>0.3205963879568533</c:v>
                </c:pt>
                <c:pt idx="9">
                  <c:v>0.24700277377086843</c:v>
                </c:pt>
                <c:pt idx="10">
                  <c:v>0.41643463734839198</c:v>
                </c:pt>
                <c:pt idx="11">
                  <c:v>0.32173554134998672</c:v>
                </c:pt>
                <c:pt idx="12">
                  <c:v>-7.4189072033746334E-2</c:v>
                </c:pt>
                <c:pt idx="13">
                  <c:v>1.1789111057356347E-2</c:v>
                </c:pt>
                <c:pt idx="14">
                  <c:v>7.2940450922729091E-2</c:v>
                </c:pt>
                <c:pt idx="15">
                  <c:v>-0.11647407099652902</c:v>
                </c:pt>
                <c:pt idx="16">
                  <c:v>-8.5484089135721697E-2</c:v>
                </c:pt>
                <c:pt idx="17">
                  <c:v>-6.1825180886846486E-2</c:v>
                </c:pt>
                <c:pt idx="18">
                  <c:v>2.0693232807602449E-2</c:v>
                </c:pt>
                <c:pt idx="19">
                  <c:v>3.9814618049290845E-2</c:v>
                </c:pt>
                <c:pt idx="20">
                  <c:v>-1.7378107281132024E-2</c:v>
                </c:pt>
                <c:pt idx="21">
                  <c:v>-1.8600595508631051E-2</c:v>
                </c:pt>
                <c:pt idx="22">
                  <c:v>-7.5086241779918517E-2</c:v>
                </c:pt>
                <c:pt idx="23">
                  <c:v>-1.3435727758685678E-2</c:v>
                </c:pt>
                <c:pt idx="24">
                  <c:v>-9.6868098852554096E-2</c:v>
                </c:pt>
                <c:pt idx="25">
                  <c:v>-0.47392198687352749</c:v>
                </c:pt>
                <c:pt idx="26">
                  <c:v>-0.38162879288812013</c:v>
                </c:pt>
                <c:pt idx="27">
                  <c:v>-0.28941643437269848</c:v>
                </c:pt>
                <c:pt idx="28">
                  <c:v>-0.18883199477909229</c:v>
                </c:pt>
                <c:pt idx="29">
                  <c:v>-0.1499645731994779</c:v>
                </c:pt>
                <c:pt idx="30">
                  <c:v>-1.0493335456610853E-3</c:v>
                </c:pt>
                <c:pt idx="31">
                  <c:v>-0.18445423330350347</c:v>
                </c:pt>
                <c:pt idx="32">
                  <c:v>-0.27223135399509335</c:v>
                </c:pt>
                <c:pt idx="33">
                  <c:v>-0.31187827652553696</c:v>
                </c:pt>
                <c:pt idx="34">
                  <c:v>-0.356640815739659</c:v>
                </c:pt>
                <c:pt idx="35">
                  <c:v>-0.39709265647887787</c:v>
                </c:pt>
                <c:pt idx="36">
                  <c:v>-0.2685341733385227</c:v>
                </c:pt>
                <c:pt idx="37">
                  <c:v>-3.2838175039760692E-2</c:v>
                </c:pt>
                <c:pt idx="38">
                  <c:v>-0.15392762762890783</c:v>
                </c:pt>
                <c:pt idx="39">
                  <c:v>-0.11373217195340368</c:v>
                </c:pt>
                <c:pt idx="40">
                  <c:v>2.6328080942487272E-2</c:v>
                </c:pt>
                <c:pt idx="41">
                  <c:v>-0.17447564790231138</c:v>
                </c:pt>
                <c:pt idx="42">
                  <c:v>-0.10122419691508767</c:v>
                </c:pt>
                <c:pt idx="43">
                  <c:v>0.21390164728389077</c:v>
                </c:pt>
                <c:pt idx="44">
                  <c:v>-7.6114681334975731E-2</c:v>
                </c:pt>
                <c:pt idx="45">
                  <c:v>-0.14685900204017635</c:v>
                </c:pt>
                <c:pt idx="46">
                  <c:v>-0.25497379213863236</c:v>
                </c:pt>
                <c:pt idx="47">
                  <c:v>-0.35556506755017347</c:v>
                </c:pt>
                <c:pt idx="48">
                  <c:v>-0.26744003140146128</c:v>
                </c:pt>
                <c:pt idx="49">
                  <c:v>-0.22106867022812304</c:v>
                </c:pt>
                <c:pt idx="50">
                  <c:v>-0.20717712483286577</c:v>
                </c:pt>
                <c:pt idx="51">
                  <c:v>-8.4544873733384179E-2</c:v>
                </c:pt>
                <c:pt idx="52">
                  <c:v>-0.10082688085256254</c:v>
                </c:pt>
                <c:pt idx="53">
                  <c:v>-0.20987816170010001</c:v>
                </c:pt>
                <c:pt idx="54">
                  <c:v>-0.26828096786533051</c:v>
                </c:pt>
                <c:pt idx="55">
                  <c:v>-0.28300000578246154</c:v>
                </c:pt>
                <c:pt idx="56">
                  <c:v>-0.25641176548073363</c:v>
                </c:pt>
                <c:pt idx="57">
                  <c:v>-0.25220859799672513</c:v>
                </c:pt>
                <c:pt idx="58">
                  <c:v>-0.2367483554175969</c:v>
                </c:pt>
                <c:pt idx="59">
                  <c:v>-0.27783430247047403</c:v>
                </c:pt>
                <c:pt idx="60">
                  <c:v>-0.19969539525171204</c:v>
                </c:pt>
                <c:pt idx="61">
                  <c:v>-0.34737831228542748</c:v>
                </c:pt>
                <c:pt idx="62">
                  <c:v>-0.31907384755992962</c:v>
                </c:pt>
                <c:pt idx="63">
                  <c:v>-0.27560318864383032</c:v>
                </c:pt>
                <c:pt idx="64">
                  <c:v>-0.2240882268564596</c:v>
                </c:pt>
                <c:pt idx="65">
                  <c:v>-0.24300833796063118</c:v>
                </c:pt>
                <c:pt idx="66">
                  <c:v>-0.27521494567691823</c:v>
                </c:pt>
                <c:pt idx="67">
                  <c:v>-0.17224571554120852</c:v>
                </c:pt>
                <c:pt idx="68">
                  <c:v>-0.1097032868716144</c:v>
                </c:pt>
                <c:pt idx="69">
                  <c:v>-0.32232454214427581</c:v>
                </c:pt>
                <c:pt idx="70">
                  <c:v>-0.31459996108692306</c:v>
                </c:pt>
                <c:pt idx="71">
                  <c:v>-0.22394246432700518</c:v>
                </c:pt>
                <c:pt idx="72">
                  <c:v>-0.24279326562723832</c:v>
                </c:pt>
                <c:pt idx="73">
                  <c:v>-0.36173123372097821</c:v>
                </c:pt>
                <c:pt idx="74">
                  <c:v>-0.35407160027086293</c:v>
                </c:pt>
                <c:pt idx="75">
                  <c:v>-0.54396237785255519</c:v>
                </c:pt>
                <c:pt idx="76">
                  <c:v>-0.64315325468168238</c:v>
                </c:pt>
                <c:pt idx="77">
                  <c:v>-0.48476865757148369</c:v>
                </c:pt>
                <c:pt idx="78">
                  <c:v>-0.38672659693160366</c:v>
                </c:pt>
                <c:pt idx="79">
                  <c:v>-0.31732272371396297</c:v>
                </c:pt>
                <c:pt idx="80">
                  <c:v>-0.12361379075565568</c:v>
                </c:pt>
                <c:pt idx="81">
                  <c:v>-8.4402828759874399E-2</c:v>
                </c:pt>
                <c:pt idx="82">
                  <c:v>-1.6069486537190335E-2</c:v>
                </c:pt>
                <c:pt idx="83">
                  <c:v>0.11552042399227447</c:v>
                </c:pt>
                <c:pt idx="84">
                  <c:v>0.1097382715146052</c:v>
                </c:pt>
                <c:pt idx="85">
                  <c:v>1.8782692131113291E-3</c:v>
                </c:pt>
                <c:pt idx="86">
                  <c:v>-0.13737095038500408</c:v>
                </c:pt>
                <c:pt idx="87">
                  <c:v>-0.27723706507493345</c:v>
                </c:pt>
                <c:pt idx="88">
                  <c:v>-0.21299597767620776</c:v>
                </c:pt>
                <c:pt idx="89">
                  <c:v>-0.1294235220575598</c:v>
                </c:pt>
                <c:pt idx="90">
                  <c:v>-0.20577117068899975</c:v>
                </c:pt>
                <c:pt idx="91">
                  <c:v>-9.9337742735504497E-2</c:v>
                </c:pt>
                <c:pt idx="92">
                  <c:v>1.6988045278813285E-2</c:v>
                </c:pt>
                <c:pt idx="93">
                  <c:v>-0.30311288113674234</c:v>
                </c:pt>
                <c:pt idx="94">
                  <c:v>-0.22957251574809245</c:v>
                </c:pt>
                <c:pt idx="95">
                  <c:v>-0.34603575648557616</c:v>
                </c:pt>
                <c:pt idx="96">
                  <c:v>-0.29945616098777383</c:v>
                </c:pt>
                <c:pt idx="97">
                  <c:v>-0.15705735787963354</c:v>
                </c:pt>
                <c:pt idx="98">
                  <c:v>-9.0634386346461843E-2</c:v>
                </c:pt>
                <c:pt idx="99">
                  <c:v>-7.5920209238467831E-2</c:v>
                </c:pt>
                <c:pt idx="100">
                  <c:v>-0.22866291158378876</c:v>
                </c:pt>
                <c:pt idx="101">
                  <c:v>-0.10531768003801686</c:v>
                </c:pt>
                <c:pt idx="102">
                  <c:v>0.13159243100449128</c:v>
                </c:pt>
                <c:pt idx="103">
                  <c:v>0.31524916206129872</c:v>
                </c:pt>
                <c:pt idx="104">
                  <c:v>0.18802251143158832</c:v>
                </c:pt>
                <c:pt idx="105">
                  <c:v>0.11242465422862709</c:v>
                </c:pt>
                <c:pt idx="106">
                  <c:v>9.7222273078340637E-2</c:v>
                </c:pt>
                <c:pt idx="107">
                  <c:v>-9.5538960505275591E-2</c:v>
                </c:pt>
                <c:pt idx="108">
                  <c:v>-0.1043453732974286</c:v>
                </c:pt>
                <c:pt idx="109">
                  <c:v>-0.11118866635170127</c:v>
                </c:pt>
                <c:pt idx="110">
                  <c:v>-7.364289156176379E-2</c:v>
                </c:pt>
                <c:pt idx="111">
                  <c:v>6.7726769167485865E-2</c:v>
                </c:pt>
                <c:pt idx="112">
                  <c:v>0.21827578518269253</c:v>
                </c:pt>
                <c:pt idx="113">
                  <c:v>0.43457684360522247</c:v>
                </c:pt>
                <c:pt idx="114">
                  <c:v>0.72540401241075725</c:v>
                </c:pt>
                <c:pt idx="115">
                  <c:v>0.54060444128325491</c:v>
                </c:pt>
                <c:pt idx="116">
                  <c:v>-3.8038717655939636E-3</c:v>
                </c:pt>
                <c:pt idx="117">
                  <c:v>-2.5754000987143852E-2</c:v>
                </c:pt>
                <c:pt idx="118">
                  <c:v>0.10629505986149626</c:v>
                </c:pt>
                <c:pt idx="119">
                  <c:v>0.20146443118012927</c:v>
                </c:pt>
                <c:pt idx="120">
                  <c:v>0.34330654556515788</c:v>
                </c:pt>
                <c:pt idx="121">
                  <c:v>0.25086638684363982</c:v>
                </c:pt>
                <c:pt idx="122">
                  <c:v>0.11283769169717073</c:v>
                </c:pt>
                <c:pt idx="123">
                  <c:v>-2.5408134846370632E-2</c:v>
                </c:pt>
                <c:pt idx="124">
                  <c:v>0.11486613266209281</c:v>
                </c:pt>
                <c:pt idx="125">
                  <c:v>0.15235245787856511</c:v>
                </c:pt>
                <c:pt idx="126">
                  <c:v>0.15303939228249622</c:v>
                </c:pt>
                <c:pt idx="127">
                  <c:v>0.41354579844997957</c:v>
                </c:pt>
                <c:pt idx="128">
                  <c:v>0.40222712203389072</c:v>
                </c:pt>
                <c:pt idx="129">
                  <c:v>0.35451330395292846</c:v>
                </c:pt>
                <c:pt idx="130">
                  <c:v>0.21084550625416662</c:v>
                </c:pt>
                <c:pt idx="131">
                  <c:v>0.20577348560481867</c:v>
                </c:pt>
                <c:pt idx="132">
                  <c:v>0.20986900814131376</c:v>
                </c:pt>
                <c:pt idx="133">
                  <c:v>0.19257931721243404</c:v>
                </c:pt>
                <c:pt idx="134">
                  <c:v>0.23563105244000676</c:v>
                </c:pt>
                <c:pt idx="135">
                  <c:v>0.1798816305171399</c:v>
                </c:pt>
                <c:pt idx="136">
                  <c:v>0.26262286130371781</c:v>
                </c:pt>
                <c:pt idx="137">
                  <c:v>0.21752164421101428</c:v>
                </c:pt>
                <c:pt idx="138">
                  <c:v>0.23806161304053156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6-472B-BA80-1B51E9BF2986}"/>
            </c:ext>
          </c:extLst>
        </c:ser>
        <c:ser>
          <c:idx val="2"/>
          <c:order val="2"/>
          <c:tx>
            <c:strRef>
              <c:f>EXIMRxXMY!$O$2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ysDash"/>
            </a:ln>
            <a:effectLst/>
          </c:spPr>
          <c:invertIfNegative val="0"/>
          <c:cat>
            <c:numRef>
              <c:f>EXIMRxXMY!$L$3:$L$143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EXIMRxXMY!$O$3:$O$143</c:f>
              <c:numCache>
                <c:formatCode>0.00000</c:formatCode>
                <c:ptCount val="141"/>
                <c:pt idx="0">
                  <c:v>0.19274427441802083</c:v>
                </c:pt>
                <c:pt idx="1">
                  <c:v>0.44634149815727148</c:v>
                </c:pt>
                <c:pt idx="2">
                  <c:v>0.98245906587934029</c:v>
                </c:pt>
                <c:pt idx="3">
                  <c:v>1.05441849222294</c:v>
                </c:pt>
                <c:pt idx="4">
                  <c:v>0.88553005972611509</c:v>
                </c:pt>
                <c:pt idx="5">
                  <c:v>0.78705307301685634</c:v>
                </c:pt>
                <c:pt idx="6">
                  <c:v>1.0293713669582416</c:v>
                </c:pt>
                <c:pt idx="7">
                  <c:v>0.70773582277328284</c:v>
                </c:pt>
                <c:pt idx="8">
                  <c:v>0.47831542660179621</c:v>
                </c:pt>
                <c:pt idx="9">
                  <c:v>0.7480302068636403</c:v>
                </c:pt>
                <c:pt idx="10">
                  <c:v>-0.20599456156466692</c:v>
                </c:pt>
                <c:pt idx="11">
                  <c:v>-0.27616699751358009</c:v>
                </c:pt>
                <c:pt idx="12">
                  <c:v>0.11371134895466041</c:v>
                </c:pt>
                <c:pt idx="13">
                  <c:v>-0.50034000842011395</c:v>
                </c:pt>
                <c:pt idx="14">
                  <c:v>-0.81987294408215128</c:v>
                </c:pt>
                <c:pt idx="15">
                  <c:v>-0.75946399952242505</c:v>
                </c:pt>
                <c:pt idx="16">
                  <c:v>-1.1160353900733191</c:v>
                </c:pt>
                <c:pt idx="17">
                  <c:v>-1.2968019424988773</c:v>
                </c:pt>
                <c:pt idx="18">
                  <c:v>-1.4750996742193934</c:v>
                </c:pt>
                <c:pt idx="19">
                  <c:v>-1.6100257119165315</c:v>
                </c:pt>
                <c:pt idx="20">
                  <c:v>-1.5020043565538368</c:v>
                </c:pt>
                <c:pt idx="21">
                  <c:v>-1.9651645249813496</c:v>
                </c:pt>
                <c:pt idx="22">
                  <c:v>-1.9813155185504554</c:v>
                </c:pt>
                <c:pt idx="23">
                  <c:v>-2.0830848456551698</c:v>
                </c:pt>
                <c:pt idx="24">
                  <c:v>-1.685318081749019</c:v>
                </c:pt>
                <c:pt idx="25">
                  <c:v>-1.6960288183910028</c:v>
                </c:pt>
                <c:pt idx="26">
                  <c:v>-1.7830970923082394</c:v>
                </c:pt>
                <c:pt idx="27">
                  <c:v>-1.5176500629478284</c:v>
                </c:pt>
                <c:pt idx="28">
                  <c:v>-1.4669053764520226</c:v>
                </c:pt>
                <c:pt idx="29">
                  <c:v>-1.2738622819505963</c:v>
                </c:pt>
                <c:pt idx="30">
                  <c:v>-1.1560041358769801</c:v>
                </c:pt>
                <c:pt idx="31">
                  <c:v>-0.85289351213609632</c:v>
                </c:pt>
                <c:pt idx="32">
                  <c:v>-0.40126783114208359</c:v>
                </c:pt>
                <c:pt idx="33">
                  <c:v>-2.0606130827337348E-2</c:v>
                </c:pt>
                <c:pt idx="34">
                  <c:v>-0.14180175546186113</c:v>
                </c:pt>
                <c:pt idx="35">
                  <c:v>-0.12816000426574528</c:v>
                </c:pt>
                <c:pt idx="36">
                  <c:v>-8.9939237949778331E-2</c:v>
                </c:pt>
                <c:pt idx="37">
                  <c:v>-0.21929197284880544</c:v>
                </c:pt>
                <c:pt idx="38">
                  <c:v>-0.12957043867557488</c:v>
                </c:pt>
                <c:pt idx="39">
                  <c:v>-0.17272460042163848</c:v>
                </c:pt>
                <c:pt idx="40">
                  <c:v>-0.16794585588984778</c:v>
                </c:pt>
                <c:pt idx="41">
                  <c:v>0.11851906615001605</c:v>
                </c:pt>
                <c:pt idx="42">
                  <c:v>0.14010822407585874</c:v>
                </c:pt>
                <c:pt idx="43">
                  <c:v>1.3902216270169604E-2</c:v>
                </c:pt>
                <c:pt idx="44">
                  <c:v>5.800098845536656E-2</c:v>
                </c:pt>
                <c:pt idx="45">
                  <c:v>0.26367044359923858</c:v>
                </c:pt>
                <c:pt idx="46">
                  <c:v>0.40337932003753652</c:v>
                </c:pt>
                <c:pt idx="47">
                  <c:v>0.51518236688281305</c:v>
                </c:pt>
                <c:pt idx="48">
                  <c:v>0.53589397994941823</c:v>
                </c:pt>
                <c:pt idx="49">
                  <c:v>0.65305987339466876</c:v>
                </c:pt>
                <c:pt idx="50">
                  <c:v>0.87458312169237329</c:v>
                </c:pt>
                <c:pt idx="51">
                  <c:v>0.81162658007155297</c:v>
                </c:pt>
                <c:pt idx="52">
                  <c:v>0.65806467776608912</c:v>
                </c:pt>
                <c:pt idx="53">
                  <c:v>0.68077646768862399</c:v>
                </c:pt>
                <c:pt idx="54">
                  <c:v>0.62234416103324686</c:v>
                </c:pt>
                <c:pt idx="55">
                  <c:v>0.76423437384952964</c:v>
                </c:pt>
                <c:pt idx="56">
                  <c:v>0.72876249522236158</c:v>
                </c:pt>
                <c:pt idx="57">
                  <c:v>0.57309602737810916</c:v>
                </c:pt>
                <c:pt idx="58">
                  <c:v>0.66140523604448787</c:v>
                </c:pt>
                <c:pt idx="59">
                  <c:v>0.68240965879726834</c:v>
                </c:pt>
                <c:pt idx="60">
                  <c:v>0.71441848422874488</c:v>
                </c:pt>
                <c:pt idx="61">
                  <c:v>1.0225010683526297</c:v>
                </c:pt>
                <c:pt idx="62">
                  <c:v>1.4854272708495311</c:v>
                </c:pt>
                <c:pt idx="63">
                  <c:v>1.5061573955107612</c:v>
                </c:pt>
                <c:pt idx="64">
                  <c:v>1.2679458059555404</c:v>
                </c:pt>
                <c:pt idx="65">
                  <c:v>1.460167352823605</c:v>
                </c:pt>
                <c:pt idx="66">
                  <c:v>1.3321267125101062</c:v>
                </c:pt>
                <c:pt idx="67">
                  <c:v>1.6426289454202398</c:v>
                </c:pt>
                <c:pt idx="68">
                  <c:v>1.4140640921649885</c:v>
                </c:pt>
                <c:pt idx="69">
                  <c:v>1.6606301572183557</c:v>
                </c:pt>
                <c:pt idx="70">
                  <c:v>1.7398486818923775</c:v>
                </c:pt>
                <c:pt idx="71">
                  <c:v>1.7943875672570582</c:v>
                </c:pt>
                <c:pt idx="72">
                  <c:v>1.7581275324828116</c:v>
                </c:pt>
                <c:pt idx="73">
                  <c:v>1.7940148177182544</c:v>
                </c:pt>
                <c:pt idx="74">
                  <c:v>1.7916484640774508</c:v>
                </c:pt>
                <c:pt idx="75">
                  <c:v>2.1903083987910543</c:v>
                </c:pt>
                <c:pt idx="76">
                  <c:v>1.9865406149731293</c:v>
                </c:pt>
                <c:pt idx="77">
                  <c:v>1.6985262531744356</c:v>
                </c:pt>
                <c:pt idx="78">
                  <c:v>1.4736524100512498</c:v>
                </c:pt>
                <c:pt idx="79">
                  <c:v>1.4447228116702613</c:v>
                </c:pt>
                <c:pt idx="80">
                  <c:v>0.98181111976938529</c:v>
                </c:pt>
                <c:pt idx="81">
                  <c:v>0.88906680113017245</c:v>
                </c:pt>
                <c:pt idx="82">
                  <c:v>0.52274992046989066</c:v>
                </c:pt>
                <c:pt idx="83">
                  <c:v>0.30170646394329997</c:v>
                </c:pt>
                <c:pt idx="84">
                  <c:v>0.35744750566521294</c:v>
                </c:pt>
                <c:pt idx="85">
                  <c:v>0.40316615398484851</c:v>
                </c:pt>
                <c:pt idx="86">
                  <c:v>0.26445029264684106</c:v>
                </c:pt>
                <c:pt idx="87">
                  <c:v>0.25636040044082881</c:v>
                </c:pt>
                <c:pt idx="88">
                  <c:v>4.0047220562938447E-2</c:v>
                </c:pt>
                <c:pt idx="89">
                  <c:v>-6.2236929028694009E-2</c:v>
                </c:pt>
                <c:pt idx="90">
                  <c:v>-5.1489033115153071E-2</c:v>
                </c:pt>
                <c:pt idx="91">
                  <c:v>-0.42099841978098113</c:v>
                </c:pt>
                <c:pt idx="92">
                  <c:v>-0.38001257255949528</c:v>
                </c:pt>
                <c:pt idx="93">
                  <c:v>-0.2946448492265431</c:v>
                </c:pt>
                <c:pt idx="94">
                  <c:v>-0.28449688452305399</c:v>
                </c:pt>
                <c:pt idx="95">
                  <c:v>-0.28296657282575849</c:v>
                </c:pt>
                <c:pt idx="96">
                  <c:v>-0.42005447400474188</c:v>
                </c:pt>
                <c:pt idx="97">
                  <c:v>-0.84599783570602094</c:v>
                </c:pt>
                <c:pt idx="98">
                  <c:v>-0.96583671434165286</c:v>
                </c:pt>
                <c:pt idx="99">
                  <c:v>-0.8236178938586024</c:v>
                </c:pt>
                <c:pt idx="100">
                  <c:v>-0.57659902219180836</c:v>
                </c:pt>
                <c:pt idx="101">
                  <c:v>-0.6458122566026262</c:v>
                </c:pt>
                <c:pt idx="102">
                  <c:v>-1.0395263306893963</c:v>
                </c:pt>
                <c:pt idx="103">
                  <c:v>-1.3564940523890772</c:v>
                </c:pt>
                <c:pt idx="104">
                  <c:v>-1.1709288823026613</c:v>
                </c:pt>
                <c:pt idx="105">
                  <c:v>-1.0529576695522538</c:v>
                </c:pt>
                <c:pt idx="106">
                  <c:v>-1.0966509312859443</c:v>
                </c:pt>
                <c:pt idx="107">
                  <c:v>-0.64262334629198992</c:v>
                </c:pt>
                <c:pt idx="108">
                  <c:v>-0.73495277557011873</c:v>
                </c:pt>
                <c:pt idx="109">
                  <c:v>-0.57108177893857059</c:v>
                </c:pt>
                <c:pt idx="110">
                  <c:v>-0.40634272517015041</c:v>
                </c:pt>
                <c:pt idx="111">
                  <c:v>-0.24774897393168058</c:v>
                </c:pt>
                <c:pt idx="112">
                  <c:v>-0.50526363524285756</c:v>
                </c:pt>
                <c:pt idx="113">
                  <c:v>-0.52260829790977992</c:v>
                </c:pt>
                <c:pt idx="114">
                  <c:v>-1.061958258145308</c:v>
                </c:pt>
                <c:pt idx="115">
                  <c:v>-0.93809076406183878</c:v>
                </c:pt>
                <c:pt idx="116">
                  <c:v>-0.18371358487041561</c:v>
                </c:pt>
                <c:pt idx="117">
                  <c:v>-0.32752732802296669</c:v>
                </c:pt>
                <c:pt idx="118">
                  <c:v>-0.68326597617601359</c:v>
                </c:pt>
                <c:pt idx="119">
                  <c:v>-0.89535078552876202</c:v>
                </c:pt>
                <c:pt idx="120">
                  <c:v>-1.174235136159947</c:v>
                </c:pt>
                <c:pt idx="121">
                  <c:v>-1.3382284799821522</c:v>
                </c:pt>
                <c:pt idx="122">
                  <c:v>-1.143068466255891</c:v>
                </c:pt>
                <c:pt idx="123">
                  <c:v>-0.97902634306346303</c:v>
                </c:pt>
                <c:pt idx="124">
                  <c:v>-1.1850573595613374</c:v>
                </c:pt>
                <c:pt idx="125">
                  <c:v>-1.0747719557059978</c:v>
                </c:pt>
                <c:pt idx="126">
                  <c:v>-1.109446081584528</c:v>
                </c:pt>
                <c:pt idx="127">
                  <c:v>-1.2248530901183989</c:v>
                </c:pt>
                <c:pt idx="128">
                  <c:v>-1.2080386042483591</c:v>
                </c:pt>
                <c:pt idx="129">
                  <c:v>-1.00357927914586</c:v>
                </c:pt>
                <c:pt idx="130">
                  <c:v>-0.68207075605973666</c:v>
                </c:pt>
                <c:pt idx="131">
                  <c:v>-0.44678627567216833</c:v>
                </c:pt>
                <c:pt idx="132">
                  <c:v>-0.40826734963303535</c:v>
                </c:pt>
                <c:pt idx="133">
                  <c:v>-0.36109165928782061</c:v>
                </c:pt>
                <c:pt idx="134">
                  <c:v>-0.33127395107068303</c:v>
                </c:pt>
                <c:pt idx="135">
                  <c:v>-3.0201596770370154E-2</c:v>
                </c:pt>
                <c:pt idx="136">
                  <c:v>-0.27100888473957685</c:v>
                </c:pt>
                <c:pt idx="137">
                  <c:v>-6.6250474934485923E-2</c:v>
                </c:pt>
                <c:pt idx="138">
                  <c:v>0.19705019447995226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6-472B-BA80-1B51E9BF2986}"/>
            </c:ext>
          </c:extLst>
        </c:ser>
        <c:ser>
          <c:idx val="3"/>
          <c:order val="3"/>
          <c:tx>
            <c:strRef>
              <c:f>EXIMRxXMY!$P$2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EXIMRxXMY!$L$3:$L$143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EXIMRxXMY!$P$3:$P$143</c:f>
              <c:numCache>
                <c:formatCode>0.00000</c:formatCode>
                <c:ptCount val="141"/>
                <c:pt idx="0">
                  <c:v>-0.65802013914345225</c:v>
                </c:pt>
                <c:pt idx="1">
                  <c:v>-0.70683866753070979</c:v>
                </c:pt>
                <c:pt idx="2">
                  <c:v>-0.77677177667823116</c:v>
                </c:pt>
                <c:pt idx="3">
                  <c:v>-0.85457659041907053</c:v>
                </c:pt>
                <c:pt idx="4">
                  <c:v>-0.89277419577398776</c:v>
                </c:pt>
                <c:pt idx="5">
                  <c:v>-0.95135633837362377</c:v>
                </c:pt>
                <c:pt idx="6">
                  <c:v>-1.0182788320825282</c:v>
                </c:pt>
                <c:pt idx="7">
                  <c:v>-1.0330816827084974</c:v>
                </c:pt>
                <c:pt idx="8">
                  <c:v>-1.0910195780967462</c:v>
                </c:pt>
                <c:pt idx="9">
                  <c:v>-1.138364845478111</c:v>
                </c:pt>
                <c:pt idx="10">
                  <c:v>-1.1741207185689393</c:v>
                </c:pt>
                <c:pt idx="11">
                  <c:v>-1.2361037845167375</c:v>
                </c:pt>
                <c:pt idx="12">
                  <c:v>-1.2807034043902528</c:v>
                </c:pt>
                <c:pt idx="13">
                  <c:v>-1.3087778414959494</c:v>
                </c:pt>
                <c:pt idx="14">
                  <c:v>-1.3354266912210297</c:v>
                </c:pt>
                <c:pt idx="15">
                  <c:v>-1.3662542599988106</c:v>
                </c:pt>
                <c:pt idx="16">
                  <c:v>-1.3776152594521349</c:v>
                </c:pt>
                <c:pt idx="17">
                  <c:v>-1.3917050411669543</c:v>
                </c:pt>
                <c:pt idx="18">
                  <c:v>-1.408219886496469</c:v>
                </c:pt>
                <c:pt idx="19">
                  <c:v>-1.4199050674585498</c:v>
                </c:pt>
                <c:pt idx="20">
                  <c:v>-1.4596739199639037</c:v>
                </c:pt>
                <c:pt idx="21">
                  <c:v>-1.4631664887363669</c:v>
                </c:pt>
                <c:pt idx="22">
                  <c:v>-1.5006405375936724</c:v>
                </c:pt>
                <c:pt idx="23">
                  <c:v>-1.4995057799902767</c:v>
                </c:pt>
                <c:pt idx="24">
                  <c:v>-1.5229573302687491</c:v>
                </c:pt>
                <c:pt idx="25">
                  <c:v>-1.5186304022456592</c:v>
                </c:pt>
                <c:pt idx="26">
                  <c:v>-1.5237349686269943</c:v>
                </c:pt>
                <c:pt idx="27">
                  <c:v>-1.5375722671363659</c:v>
                </c:pt>
                <c:pt idx="28">
                  <c:v>-1.5720880834292073</c:v>
                </c:pt>
                <c:pt idx="29">
                  <c:v>-1.5784280596877089</c:v>
                </c:pt>
                <c:pt idx="30">
                  <c:v>-1.5874013973492391</c:v>
                </c:pt>
                <c:pt idx="31">
                  <c:v>-1.6049557487069779</c:v>
                </c:pt>
                <c:pt idx="32">
                  <c:v>-1.6118191716763857</c:v>
                </c:pt>
                <c:pt idx="33">
                  <c:v>-1.6328781212532688</c:v>
                </c:pt>
                <c:pt idx="34">
                  <c:v>-1.633421534477862</c:v>
                </c:pt>
                <c:pt idx="35">
                  <c:v>-1.6334298607075404</c:v>
                </c:pt>
                <c:pt idx="36">
                  <c:v>-1.6400623219139694</c:v>
                </c:pt>
                <c:pt idx="37">
                  <c:v>-1.6339548966249717</c:v>
                </c:pt>
                <c:pt idx="38">
                  <c:v>-1.639707247690732</c:v>
                </c:pt>
                <c:pt idx="39">
                  <c:v>-1.6413314348876589</c:v>
                </c:pt>
                <c:pt idx="40">
                  <c:v>-1.635400581875734</c:v>
                </c:pt>
                <c:pt idx="41">
                  <c:v>-1.6489217978688968</c:v>
                </c:pt>
                <c:pt idx="42">
                  <c:v>-1.6619827305971777</c:v>
                </c:pt>
                <c:pt idx="43">
                  <c:v>-1.6707409593135381</c:v>
                </c:pt>
                <c:pt idx="44">
                  <c:v>-1.6721123296771978</c:v>
                </c:pt>
                <c:pt idx="45">
                  <c:v>-1.6679263313255523</c:v>
                </c:pt>
                <c:pt idx="46">
                  <c:v>-1.6715680093706808</c:v>
                </c:pt>
                <c:pt idx="47">
                  <c:v>-1.6702749223155058</c:v>
                </c:pt>
                <c:pt idx="48">
                  <c:v>-1.6731753998871142</c:v>
                </c:pt>
                <c:pt idx="49">
                  <c:v>-1.684531161142544</c:v>
                </c:pt>
                <c:pt idx="50">
                  <c:v>-1.6858973520914551</c:v>
                </c:pt>
                <c:pt idx="51">
                  <c:v>-1.6867809772679203</c:v>
                </c:pt>
                <c:pt idx="52">
                  <c:v>-1.6943305111103364</c:v>
                </c:pt>
                <c:pt idx="53">
                  <c:v>-1.6951382278768203</c:v>
                </c:pt>
                <c:pt idx="54">
                  <c:v>-1.7006852459827053</c:v>
                </c:pt>
                <c:pt idx="55">
                  <c:v>-1.6934768636331776</c:v>
                </c:pt>
                <c:pt idx="56">
                  <c:v>-1.6960969219387134</c:v>
                </c:pt>
                <c:pt idx="57">
                  <c:v>-1.6997978622296235</c:v>
                </c:pt>
                <c:pt idx="58">
                  <c:v>-1.6973952358124815</c:v>
                </c:pt>
                <c:pt idx="59">
                  <c:v>-1.7033801183352129</c:v>
                </c:pt>
                <c:pt idx="60">
                  <c:v>-1.7015691375602249</c:v>
                </c:pt>
                <c:pt idx="61">
                  <c:v>-1.7003316216632973</c:v>
                </c:pt>
                <c:pt idx="62">
                  <c:v>-1.6943491480219957</c:v>
                </c:pt>
                <c:pt idx="63">
                  <c:v>-1.69816027381209</c:v>
                </c:pt>
                <c:pt idx="64">
                  <c:v>-1.6959759607028713</c:v>
                </c:pt>
                <c:pt idx="65">
                  <c:v>-1.6986935510168766</c:v>
                </c:pt>
                <c:pt idx="66">
                  <c:v>-1.7025730126879917</c:v>
                </c:pt>
                <c:pt idx="67">
                  <c:v>-1.6933448854628697</c:v>
                </c:pt>
                <c:pt idx="68">
                  <c:v>-1.6934117700807441</c:v>
                </c:pt>
                <c:pt idx="69">
                  <c:v>-1.6880083557507919</c:v>
                </c:pt>
                <c:pt idx="70">
                  <c:v>-1.6849094038060075</c:v>
                </c:pt>
                <c:pt idx="71">
                  <c:v>-1.6892306993533046</c:v>
                </c:pt>
                <c:pt idx="72">
                  <c:v>-1.6843266686349221</c:v>
                </c:pt>
                <c:pt idx="73">
                  <c:v>-1.6821616332135243</c:v>
                </c:pt>
                <c:pt idx="74">
                  <c:v>-1.6838204949954061</c:v>
                </c:pt>
                <c:pt idx="75">
                  <c:v>-1.6763374034943492</c:v>
                </c:pt>
                <c:pt idx="76">
                  <c:v>-1.68836698032812</c:v>
                </c:pt>
                <c:pt idx="77">
                  <c:v>-1.6886002926631194</c:v>
                </c:pt>
                <c:pt idx="78">
                  <c:v>-1.6824793357772792</c:v>
                </c:pt>
                <c:pt idx="79">
                  <c:v>-1.6837323470616812</c:v>
                </c:pt>
                <c:pt idx="80">
                  <c:v>-1.6821773207843567</c:v>
                </c:pt>
                <c:pt idx="81">
                  <c:v>-1.6784471469392472</c:v>
                </c:pt>
                <c:pt idx="82">
                  <c:v>-1.6746723098751424</c:v>
                </c:pt>
                <c:pt idx="83">
                  <c:v>-1.6778633032194885</c:v>
                </c:pt>
                <c:pt idx="84">
                  <c:v>-1.6799980780025505</c:v>
                </c:pt>
                <c:pt idx="85">
                  <c:v>-1.6902545570185734</c:v>
                </c:pt>
                <c:pt idx="86">
                  <c:v>-1.7005224353960608</c:v>
                </c:pt>
                <c:pt idx="87">
                  <c:v>-1.7073969636338895</c:v>
                </c:pt>
                <c:pt idx="88">
                  <c:v>-1.7054048044197434</c:v>
                </c:pt>
                <c:pt idx="89">
                  <c:v>-1.7023720076907101</c:v>
                </c:pt>
                <c:pt idx="90">
                  <c:v>-1.7030284238221154</c:v>
                </c:pt>
                <c:pt idx="91">
                  <c:v>-1.7015512543618569</c:v>
                </c:pt>
                <c:pt idx="92">
                  <c:v>-1.7088018872475723</c:v>
                </c:pt>
                <c:pt idx="93">
                  <c:v>-1.7068825583748675</c:v>
                </c:pt>
                <c:pt idx="94">
                  <c:v>-1.7047318885481824</c:v>
                </c:pt>
                <c:pt idx="95">
                  <c:v>-1.7006842429844626</c:v>
                </c:pt>
                <c:pt idx="96">
                  <c:v>-1.6956475431403109</c:v>
                </c:pt>
                <c:pt idx="97">
                  <c:v>-1.6906008349450912</c:v>
                </c:pt>
                <c:pt idx="98">
                  <c:v>-1.6933504025625536</c:v>
                </c:pt>
                <c:pt idx="99">
                  <c:v>-1.6878885642714583</c:v>
                </c:pt>
                <c:pt idx="100">
                  <c:v>-1.6877151587784813</c:v>
                </c:pt>
                <c:pt idx="101">
                  <c:v>-1.6863968661463828</c:v>
                </c:pt>
                <c:pt idx="102">
                  <c:v>-1.6915869629178484</c:v>
                </c:pt>
                <c:pt idx="103">
                  <c:v>-1.6922294073455866</c:v>
                </c:pt>
                <c:pt idx="104">
                  <c:v>-1.6884411519794615</c:v>
                </c:pt>
                <c:pt idx="105">
                  <c:v>-1.6850439209512551</c:v>
                </c:pt>
                <c:pt idx="106">
                  <c:v>-1.6849636245289163</c:v>
                </c:pt>
                <c:pt idx="107">
                  <c:v>-1.6825090169851498</c:v>
                </c:pt>
                <c:pt idx="108">
                  <c:v>-1.6844872934190251</c:v>
                </c:pt>
                <c:pt idx="109">
                  <c:v>-1.6854840831477509</c:v>
                </c:pt>
                <c:pt idx="110">
                  <c:v>-1.6850071762089409</c:v>
                </c:pt>
                <c:pt idx="111">
                  <c:v>-1.6873059481145065</c:v>
                </c:pt>
                <c:pt idx="112">
                  <c:v>-1.6874888354603488</c:v>
                </c:pt>
                <c:pt idx="113">
                  <c:v>-1.6848416300224942</c:v>
                </c:pt>
                <c:pt idx="114">
                  <c:v>-1.6895560875412972</c:v>
                </c:pt>
                <c:pt idx="115">
                  <c:v>-1.6805674980303045</c:v>
                </c:pt>
                <c:pt idx="116">
                  <c:v>-1.6811002041024217</c:v>
                </c:pt>
                <c:pt idx="117">
                  <c:v>-1.6957268360790683</c:v>
                </c:pt>
                <c:pt idx="118">
                  <c:v>-1.6987654680525781</c:v>
                </c:pt>
                <c:pt idx="119">
                  <c:v>-1.6984490544308986</c:v>
                </c:pt>
                <c:pt idx="120">
                  <c:v>-1.6994795023248326</c:v>
                </c:pt>
                <c:pt idx="121">
                  <c:v>-1.6984246638995966</c:v>
                </c:pt>
                <c:pt idx="122">
                  <c:v>-1.6906369369923704</c:v>
                </c:pt>
                <c:pt idx="123">
                  <c:v>-1.6931541483183001</c:v>
                </c:pt>
                <c:pt idx="124">
                  <c:v>-1.6958914131531921</c:v>
                </c:pt>
                <c:pt idx="125">
                  <c:v>-1.691797093679952</c:v>
                </c:pt>
                <c:pt idx="126">
                  <c:v>-1.6932647384556225</c:v>
                </c:pt>
                <c:pt idx="127">
                  <c:v>-1.6890701484939443</c:v>
                </c:pt>
                <c:pt idx="128">
                  <c:v>-1.690692307105002</c:v>
                </c:pt>
                <c:pt idx="129">
                  <c:v>-1.6852708943569963</c:v>
                </c:pt>
                <c:pt idx="130">
                  <c:v>-1.6803957604361814</c:v>
                </c:pt>
                <c:pt idx="131">
                  <c:v>-1.6796284107293407</c:v>
                </c:pt>
                <c:pt idx="132">
                  <c:v>-1.6787926619401365</c:v>
                </c:pt>
                <c:pt idx="133">
                  <c:v>-1.6742215823297433</c:v>
                </c:pt>
                <c:pt idx="134">
                  <c:v>-1.673573666886403</c:v>
                </c:pt>
                <c:pt idx="135">
                  <c:v>-1.6695642977725695</c:v>
                </c:pt>
                <c:pt idx="136">
                  <c:v>-1.6668600030738805</c:v>
                </c:pt>
                <c:pt idx="137">
                  <c:v>-1.6601373235370347</c:v>
                </c:pt>
                <c:pt idx="138">
                  <c:v>-1.6562218296956774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6-472B-BA80-1B51E9BF2986}"/>
            </c:ext>
          </c:extLst>
        </c:ser>
        <c:ser>
          <c:idx val="4"/>
          <c:order val="4"/>
          <c:tx>
            <c:strRef>
              <c:f>EXIMRxXMY!$Q$2</c:f>
              <c:strCache>
                <c:ptCount val="1"/>
                <c:pt idx="0">
                  <c:v>Joint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EXIMRxXMY!$L$3:$L$143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EXIMRxXMY!$Q$3:$Q$143</c:f>
              <c:numCache>
                <c:formatCode>0.00000</c:formatCode>
                <c:ptCount val="141"/>
                <c:pt idx="0">
                  <c:v>-0.21108024654416135</c:v>
                </c:pt>
                <c:pt idx="1">
                  <c:v>-0.72438988079152655</c:v>
                </c:pt>
                <c:pt idx="2">
                  <c:v>-1.1206071608274273</c:v>
                </c:pt>
                <c:pt idx="3">
                  <c:v>-0.86207071722593831</c:v>
                </c:pt>
                <c:pt idx="4">
                  <c:v>-0.81729414379435061</c:v>
                </c:pt>
                <c:pt idx="5">
                  <c:v>-0.87965225125612534</c:v>
                </c:pt>
                <c:pt idx="6">
                  <c:v>-0.85755194386513911</c:v>
                </c:pt>
                <c:pt idx="7">
                  <c:v>-0.8429272003756052</c:v>
                </c:pt>
                <c:pt idx="8">
                  <c:v>-0.8095741748945795</c:v>
                </c:pt>
                <c:pt idx="9">
                  <c:v>-0.95090587816014649</c:v>
                </c:pt>
                <c:pt idx="10">
                  <c:v>-0.58922877759732362</c:v>
                </c:pt>
                <c:pt idx="11">
                  <c:v>-0.57057154432484658</c:v>
                </c:pt>
                <c:pt idx="12">
                  <c:v>-0.56864488300682137</c:v>
                </c:pt>
                <c:pt idx="13">
                  <c:v>-0.28625494480257752</c:v>
                </c:pt>
                <c:pt idx="14">
                  <c:v>-5.4721308513171696E-2</c:v>
                </c:pt>
                <c:pt idx="15">
                  <c:v>2.9527497045715556E-2</c:v>
                </c:pt>
                <c:pt idx="16">
                  <c:v>0.19595199378446559</c:v>
                </c:pt>
                <c:pt idx="17">
                  <c:v>0.18414586707401748</c:v>
                </c:pt>
                <c:pt idx="18">
                  <c:v>0.12618299294891333</c:v>
                </c:pt>
                <c:pt idx="19">
                  <c:v>7.6669104445277192E-2</c:v>
                </c:pt>
                <c:pt idx="20">
                  <c:v>-2.3772608479723178E-2</c:v>
                </c:pt>
                <c:pt idx="21">
                  <c:v>8.3323544621777046E-2</c:v>
                </c:pt>
                <c:pt idx="22">
                  <c:v>0.11772978511507803</c:v>
                </c:pt>
                <c:pt idx="23">
                  <c:v>3.8126487588655333E-2</c:v>
                </c:pt>
                <c:pt idx="24">
                  <c:v>-0.11633320567445926</c:v>
                </c:pt>
                <c:pt idx="25">
                  <c:v>-0.13146353922280873</c:v>
                </c:pt>
                <c:pt idx="26">
                  <c:v>-0.19976678519959457</c:v>
                </c:pt>
                <c:pt idx="27">
                  <c:v>-0.3463825525360793</c:v>
                </c:pt>
                <c:pt idx="28">
                  <c:v>-0.32748017623727099</c:v>
                </c:pt>
                <c:pt idx="29">
                  <c:v>-0.447133224542972</c:v>
                </c:pt>
                <c:pt idx="30">
                  <c:v>-0.57814551019651739</c:v>
                </c:pt>
                <c:pt idx="31">
                  <c:v>-0.64735389945770705</c:v>
                </c:pt>
                <c:pt idx="32">
                  <c:v>-0.91354341564536146</c:v>
                </c:pt>
                <c:pt idx="33">
                  <c:v>-1.0495371715497326</c:v>
                </c:pt>
                <c:pt idx="34">
                  <c:v>-1.105872352755096</c:v>
                </c:pt>
                <c:pt idx="35">
                  <c:v>-1.1665223048029856</c:v>
                </c:pt>
                <c:pt idx="36">
                  <c:v>-1.2865474128770851</c:v>
                </c:pt>
                <c:pt idx="37">
                  <c:v>-1.4941343170993975</c:v>
                </c:pt>
                <c:pt idx="38">
                  <c:v>-1.5754808605944812</c:v>
                </c:pt>
                <c:pt idx="39">
                  <c:v>-1.6045058181216414</c:v>
                </c:pt>
                <c:pt idx="40">
                  <c:v>-1.6882320477820847</c:v>
                </c:pt>
                <c:pt idx="41">
                  <c:v>-1.7359787883883073</c:v>
                </c:pt>
                <c:pt idx="42">
                  <c:v>-1.7762508968743642</c:v>
                </c:pt>
                <c:pt idx="43">
                  <c:v>-1.9025976808915455</c:v>
                </c:pt>
                <c:pt idx="44">
                  <c:v>-2.0312006554815656</c:v>
                </c:pt>
                <c:pt idx="45">
                  <c:v>-2.1073433530999646</c:v>
                </c:pt>
                <c:pt idx="46">
                  <c:v>-2.1057023498459224</c:v>
                </c:pt>
                <c:pt idx="47">
                  <c:v>-2.1320232385805284</c:v>
                </c:pt>
                <c:pt idx="48">
                  <c:v>-2.1710446543729924</c:v>
                </c:pt>
                <c:pt idx="49">
                  <c:v>-2.1009471493220651</c:v>
                </c:pt>
                <c:pt idx="50">
                  <c:v>-2.1065057194447552</c:v>
                </c:pt>
                <c:pt idx="51">
                  <c:v>-2.0657778659073336</c:v>
                </c:pt>
                <c:pt idx="52">
                  <c:v>-2.0438744290331265</c:v>
                </c:pt>
                <c:pt idx="53">
                  <c:v>-2.05537110987391</c:v>
                </c:pt>
                <c:pt idx="54">
                  <c:v>-2.0396439280543595</c:v>
                </c:pt>
                <c:pt idx="55">
                  <c:v>-2.0441109508750301</c:v>
                </c:pt>
                <c:pt idx="56">
                  <c:v>-2.0298742954059401</c:v>
                </c:pt>
                <c:pt idx="57">
                  <c:v>-2.0639192092681582</c:v>
                </c:pt>
                <c:pt idx="58">
                  <c:v>-2.1069235308966485</c:v>
                </c:pt>
                <c:pt idx="59">
                  <c:v>-2.1059925861045219</c:v>
                </c:pt>
                <c:pt idx="60">
                  <c:v>-2.1136545718078228</c:v>
                </c:pt>
                <c:pt idx="61">
                  <c:v>-2.1271956243449499</c:v>
                </c:pt>
                <c:pt idx="62">
                  <c:v>-2.1768039503575611</c:v>
                </c:pt>
                <c:pt idx="63">
                  <c:v>-2.1816498645848044</c:v>
                </c:pt>
                <c:pt idx="64">
                  <c:v>-2.1970991847567891</c:v>
                </c:pt>
                <c:pt idx="65">
                  <c:v>-2.1699751271263659</c:v>
                </c:pt>
                <c:pt idx="66">
                  <c:v>-2.1564734072672023</c:v>
                </c:pt>
                <c:pt idx="67">
                  <c:v>-2.2199702723650723</c:v>
                </c:pt>
                <c:pt idx="68">
                  <c:v>-2.2264547333651432</c:v>
                </c:pt>
                <c:pt idx="69">
                  <c:v>-2.2612683082650369</c:v>
                </c:pt>
                <c:pt idx="70">
                  <c:v>-2.2549318283767583</c:v>
                </c:pt>
                <c:pt idx="71">
                  <c:v>-2.2010145732871509</c:v>
                </c:pt>
                <c:pt idx="72">
                  <c:v>-2.1985367527869486</c:v>
                </c:pt>
                <c:pt idx="73">
                  <c:v>-2.1907439551551331</c:v>
                </c:pt>
                <c:pt idx="74">
                  <c:v>-2.176169075212389</c:v>
                </c:pt>
                <c:pt idx="75">
                  <c:v>-2.2055911646585162</c:v>
                </c:pt>
                <c:pt idx="76">
                  <c:v>-2.152397001653668</c:v>
                </c:pt>
                <c:pt idx="77">
                  <c:v>-2.1792369108460861</c:v>
                </c:pt>
                <c:pt idx="78">
                  <c:v>-2.2681482203383694</c:v>
                </c:pt>
                <c:pt idx="79">
                  <c:v>-2.2814311398332272</c:v>
                </c:pt>
                <c:pt idx="80">
                  <c:v>-2.3526902089875645</c:v>
                </c:pt>
                <c:pt idx="81">
                  <c:v>-2.4178089411326096</c:v>
                </c:pt>
                <c:pt idx="82">
                  <c:v>-2.5494478795716868</c:v>
                </c:pt>
                <c:pt idx="83">
                  <c:v>-2.5600647283928573</c:v>
                </c:pt>
                <c:pt idx="84">
                  <c:v>-2.5490392134982818</c:v>
                </c:pt>
                <c:pt idx="85">
                  <c:v>-2.47977468180766</c:v>
                </c:pt>
                <c:pt idx="86">
                  <c:v>-2.4262081802820239</c:v>
                </c:pt>
                <c:pt idx="87">
                  <c:v>-2.3807996480404441</c:v>
                </c:pt>
                <c:pt idx="88">
                  <c:v>-2.4539096404488929</c:v>
                </c:pt>
                <c:pt idx="89">
                  <c:v>-2.5143624421526982</c:v>
                </c:pt>
                <c:pt idx="90">
                  <c:v>-2.5339311349680358</c:v>
                </c:pt>
                <c:pt idx="91">
                  <c:v>-2.5916416268824625</c:v>
                </c:pt>
                <c:pt idx="92">
                  <c:v>-2.5026084729252309</c:v>
                </c:pt>
                <c:pt idx="93">
                  <c:v>-2.582101020630422</c:v>
                </c:pt>
                <c:pt idx="94">
                  <c:v>-2.6309286777882428</c:v>
                </c:pt>
                <c:pt idx="95">
                  <c:v>-2.7666582657013006</c:v>
                </c:pt>
                <c:pt idx="96">
                  <c:v>-2.8958213459184563</c:v>
                </c:pt>
                <c:pt idx="97">
                  <c:v>-3.0530790444573483</c:v>
                </c:pt>
                <c:pt idx="98">
                  <c:v>-3.0506613204432154</c:v>
                </c:pt>
                <c:pt idx="99">
                  <c:v>-3.0900260051634034</c:v>
                </c:pt>
                <c:pt idx="100">
                  <c:v>-3.0622948326327535</c:v>
                </c:pt>
                <c:pt idx="101">
                  <c:v>-3.0946650916193938</c:v>
                </c:pt>
                <c:pt idx="102">
                  <c:v>-3.1194376619032922</c:v>
                </c:pt>
                <c:pt idx="103">
                  <c:v>-3.1969541404520494</c:v>
                </c:pt>
                <c:pt idx="104">
                  <c:v>-3.2747969136463939</c:v>
                </c:pt>
                <c:pt idx="105">
                  <c:v>-3.3322982567485733</c:v>
                </c:pt>
                <c:pt idx="106">
                  <c:v>-3.3496258414960338</c:v>
                </c:pt>
                <c:pt idx="107">
                  <c:v>-3.3379416348467683</c:v>
                </c:pt>
                <c:pt idx="108">
                  <c:v>-3.3664554384992269</c:v>
                </c:pt>
                <c:pt idx="109">
                  <c:v>-3.2989090117552111</c:v>
                </c:pt>
                <c:pt idx="110">
                  <c:v>-3.2731591748148912</c:v>
                </c:pt>
                <c:pt idx="111">
                  <c:v>-3.1807754122193206</c:v>
                </c:pt>
                <c:pt idx="112">
                  <c:v>-3.2556869267894002</c:v>
                </c:pt>
                <c:pt idx="113">
                  <c:v>-3.2620543472261585</c:v>
                </c:pt>
                <c:pt idx="114">
                  <c:v>-3.3422994838184419</c:v>
                </c:pt>
                <c:pt idx="115">
                  <c:v>-3.4369055477303219</c:v>
                </c:pt>
                <c:pt idx="116">
                  <c:v>-3.2786695624446587</c:v>
                </c:pt>
                <c:pt idx="117">
                  <c:v>-3.2311231832042511</c:v>
                </c:pt>
                <c:pt idx="118">
                  <c:v>-3.31579452899636</c:v>
                </c:pt>
                <c:pt idx="119">
                  <c:v>-3.4012792160048195</c:v>
                </c:pt>
                <c:pt idx="120">
                  <c:v>-3.4517255247091434</c:v>
                </c:pt>
                <c:pt idx="121">
                  <c:v>-3.5802239378689098</c:v>
                </c:pt>
                <c:pt idx="122">
                  <c:v>-3.6582642534014322</c:v>
                </c:pt>
                <c:pt idx="123">
                  <c:v>-3.632007847142197</c:v>
                </c:pt>
                <c:pt idx="124">
                  <c:v>-3.6399580836911647</c:v>
                </c:pt>
                <c:pt idx="125">
                  <c:v>-3.6284174776822908</c:v>
                </c:pt>
                <c:pt idx="126">
                  <c:v>-3.6240971241993205</c:v>
                </c:pt>
                <c:pt idx="127">
                  <c:v>-3.6019201390983562</c:v>
                </c:pt>
                <c:pt idx="128">
                  <c:v>-3.5772404464719481</c:v>
                </c:pt>
                <c:pt idx="129">
                  <c:v>-3.5588660100703762</c:v>
                </c:pt>
                <c:pt idx="130">
                  <c:v>-3.5230492627126289</c:v>
                </c:pt>
                <c:pt idx="131">
                  <c:v>-3.4087555766251727</c:v>
                </c:pt>
                <c:pt idx="132">
                  <c:v>-3.3995827839053181</c:v>
                </c:pt>
                <c:pt idx="133">
                  <c:v>-3.4520271815043504</c:v>
                </c:pt>
                <c:pt idx="134">
                  <c:v>-3.4274898632715036</c:v>
                </c:pt>
                <c:pt idx="135">
                  <c:v>-3.3412319634003635</c:v>
                </c:pt>
                <c:pt idx="136">
                  <c:v>-3.4856470819435876</c:v>
                </c:pt>
                <c:pt idx="137">
                  <c:v>-3.4979754115413155</c:v>
                </c:pt>
                <c:pt idx="138">
                  <c:v>-3.3827903996444846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6-472B-BA80-1B51E9BF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06926952"/>
        <c:axId val="757970392"/>
      </c:barChart>
      <c:lineChart>
        <c:grouping val="standard"/>
        <c:varyColors val="0"/>
        <c:ser>
          <c:idx val="5"/>
          <c:order val="5"/>
          <c:tx>
            <c:strRef>
              <c:f>EXIMRxXMY!$R$2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EXIMRxXMY!$L$3:$L$141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cat>
          <c:val>
            <c:numRef>
              <c:f>EXIMRxXMY!$R$3:$R$143</c:f>
              <c:numCache>
                <c:formatCode>General</c:formatCode>
                <c:ptCount val="141"/>
                <c:pt idx="0">
                  <c:v>-0.40592375830698202</c:v>
                </c:pt>
                <c:pt idx="1">
                  <c:v>0.11641928267421174</c:v>
                </c:pt>
                <c:pt idx="2">
                  <c:v>0.51977560054268168</c:v>
                </c:pt>
                <c:pt idx="3">
                  <c:v>0.18897983032786311</c:v>
                </c:pt>
                <c:pt idx="4">
                  <c:v>6.4818313684562645E-2</c:v>
                </c:pt>
                <c:pt idx="5">
                  <c:v>8.6313552016291373E-2</c:v>
                </c:pt>
                <c:pt idx="6">
                  <c:v>2.9297469808420996E-2</c:v>
                </c:pt>
                <c:pt idx="7">
                  <c:v>-0.10388590669434536</c:v>
                </c:pt>
                <c:pt idx="8">
                  <c:v>-0.18995724538653924</c:v>
                </c:pt>
                <c:pt idx="9">
                  <c:v>-6.3625759090670156E-2</c:v>
                </c:pt>
                <c:pt idx="10">
                  <c:v>-0.58465947845972333</c:v>
                </c:pt>
                <c:pt idx="11">
                  <c:v>-0.61092892690125578</c:v>
                </c:pt>
                <c:pt idx="12">
                  <c:v>-0.64634091915969449</c:v>
                </c:pt>
                <c:pt idx="13">
                  <c:v>-1.0579754266984964</c:v>
                </c:pt>
                <c:pt idx="14">
                  <c:v>-1.4160075032535162</c:v>
                </c:pt>
                <c:pt idx="15">
                  <c:v>-1.5843134199956186</c:v>
                </c:pt>
                <c:pt idx="16">
                  <c:v>-1.9549925833756705</c:v>
                </c:pt>
                <c:pt idx="17">
                  <c:v>-2.0920989761198689</c:v>
                </c:pt>
                <c:pt idx="18">
                  <c:v>-2.1468272883051531</c:v>
                </c:pt>
                <c:pt idx="19">
                  <c:v>-2.2435996445328894</c:v>
                </c:pt>
                <c:pt idx="20">
                  <c:v>-2.0640901825657365</c:v>
                </c:pt>
                <c:pt idx="21">
                  <c:v>-2.4369101041355954</c:v>
                </c:pt>
                <c:pt idx="22">
                  <c:v>-2.4369474332349688</c:v>
                </c:pt>
                <c:pt idx="23">
                  <c:v>-2.5652224007689446</c:v>
                </c:pt>
                <c:pt idx="24">
                  <c:v>-2.3601537404385202</c:v>
                </c:pt>
                <c:pt idx="25">
                  <c:v>-2.6406208532330635</c:v>
                </c:pt>
                <c:pt idx="26">
                  <c:v>-2.7236285760358534</c:v>
                </c:pt>
                <c:pt idx="27">
                  <c:v>-2.5465333572392792</c:v>
                </c:pt>
                <c:pt idx="28">
                  <c:v>-2.4582375144388289</c:v>
                </c:pt>
                <c:pt idx="29">
                  <c:v>-2.3865457429110748</c:v>
                </c:pt>
                <c:pt idx="30">
                  <c:v>-2.2515552614560086</c:v>
                </c:pt>
                <c:pt idx="31">
                  <c:v>-2.156811648626852</c:v>
                </c:pt>
                <c:pt idx="32">
                  <c:v>-1.7770601143355886</c:v>
                </c:pt>
                <c:pt idx="33">
                  <c:v>-1.4954881228288859</c:v>
                </c:pt>
                <c:pt idx="34">
                  <c:v>-1.5502010370037806</c:v>
                </c:pt>
                <c:pt idx="35">
                  <c:v>-1.5809134255428843</c:v>
                </c:pt>
                <c:pt idx="36">
                  <c:v>-1.4174560728110843</c:v>
                </c:pt>
                <c:pt idx="37">
                  <c:v>-1.1753609829736869</c:v>
                </c:pt>
                <c:pt idx="38">
                  <c:v>-1.1008992741039418</c:v>
                </c:pt>
                <c:pt idx="39">
                  <c:v>-1.1417255906031005</c:v>
                </c:pt>
                <c:pt idx="40">
                  <c:v>-1.0818735722239454</c:v>
                </c:pt>
                <c:pt idx="41">
                  <c:v>-0.96835227517293276</c:v>
                </c:pt>
                <c:pt idx="42">
                  <c:v>-0.87497139712388228</c:v>
                </c:pt>
                <c:pt idx="43">
                  <c:v>-0.59814083774729576</c:v>
                </c:pt>
                <c:pt idx="44">
                  <c:v>-0.46823563298573395</c:v>
                </c:pt>
                <c:pt idx="45">
                  <c:v>-0.32977039959978516</c:v>
                </c:pt>
                <c:pt idx="46">
                  <c:v>-0.36793007126456778</c:v>
                </c:pt>
                <c:pt idx="47">
                  <c:v>-0.37095849122596058</c:v>
                </c:pt>
                <c:pt idx="48">
                  <c:v>-0.2836203466229118</c:v>
                </c:pt>
                <c:pt idx="49">
                  <c:v>-0.41445106401760862</c:v>
                </c:pt>
                <c:pt idx="50">
                  <c:v>-0.37201137204015799</c:v>
                </c:pt>
                <c:pt idx="51">
                  <c:v>-0.53281110076149074</c:v>
                </c:pt>
                <c:pt idx="52">
                  <c:v>-0.69725010899325679</c:v>
                </c:pt>
                <c:pt idx="53">
                  <c:v>-0.78004323221360528</c:v>
                </c:pt>
                <c:pt idx="54">
                  <c:v>-0.91872126509686369</c:v>
                </c:pt>
                <c:pt idx="55">
                  <c:v>-1.0024062267145664</c:v>
                </c:pt>
                <c:pt idx="56">
                  <c:v>-1.1256768047639731</c:v>
                </c:pt>
                <c:pt idx="57">
                  <c:v>-1.1675669764731049</c:v>
                </c:pt>
                <c:pt idx="58">
                  <c:v>-1.1053557233623694</c:v>
                </c:pt>
                <c:pt idx="59">
                  <c:v>-1.1503151876672018</c:v>
                </c:pt>
                <c:pt idx="60">
                  <c:v>-1.1849751685224799</c:v>
                </c:pt>
                <c:pt idx="61">
                  <c:v>-1.1546904700478755</c:v>
                </c:pt>
                <c:pt idx="62">
                  <c:v>-0.80416421584143805</c:v>
                </c:pt>
                <c:pt idx="63">
                  <c:v>-0.79163445639565488</c:v>
                </c:pt>
                <c:pt idx="64">
                  <c:v>-0.99605600770784286</c:v>
                </c:pt>
                <c:pt idx="65">
                  <c:v>-1.0484780185131242</c:v>
                </c:pt>
                <c:pt idx="66">
                  <c:v>-1.2786981599659826</c:v>
                </c:pt>
                <c:pt idx="67">
                  <c:v>-0.90869358583106974</c:v>
                </c:pt>
                <c:pt idx="68">
                  <c:v>-1.1437445816765752</c:v>
                </c:pt>
                <c:pt idx="69">
                  <c:v>-1.104311891497751</c:v>
                </c:pt>
                <c:pt idx="70">
                  <c:v>-1.244660441058137</c:v>
                </c:pt>
                <c:pt idx="71">
                  <c:v>-1.4498157309765149</c:v>
                </c:pt>
                <c:pt idx="72">
                  <c:v>-1.7830583686129615</c:v>
                </c:pt>
                <c:pt idx="73">
                  <c:v>-2.1265354939248766</c:v>
                </c:pt>
                <c:pt idx="74">
                  <c:v>-2.3020264633713676</c:v>
                </c:pt>
                <c:pt idx="75">
                  <c:v>-2.2875732040748189</c:v>
                </c:pt>
                <c:pt idx="76">
                  <c:v>-2.6435552266048719</c:v>
                </c:pt>
                <c:pt idx="77">
                  <c:v>-2.8494925449822812</c:v>
                </c:pt>
                <c:pt idx="78">
                  <c:v>-3.0016696765367992</c:v>
                </c:pt>
                <c:pt idx="79">
                  <c:v>-3.0081115597855974</c:v>
                </c:pt>
                <c:pt idx="80">
                  <c:v>-3.3160504923454579</c:v>
                </c:pt>
                <c:pt idx="81">
                  <c:v>-3.389881130022264</c:v>
                </c:pt>
                <c:pt idx="82">
                  <c:v>-3.6021307925141506</c:v>
                </c:pt>
                <c:pt idx="83">
                  <c:v>-3.6969115793430247</c:v>
                </c:pt>
                <c:pt idx="84">
                  <c:v>-3.6768836116518577</c:v>
                </c:pt>
                <c:pt idx="85">
                  <c:v>-3.6520520992030141</c:v>
                </c:pt>
                <c:pt idx="86">
                  <c:v>-3.9106040858626137</c:v>
                </c:pt>
                <c:pt idx="87">
                  <c:v>-4.0556485483548776</c:v>
                </c:pt>
                <c:pt idx="88">
                  <c:v>-4.2036169766509239</c:v>
                </c:pt>
                <c:pt idx="89">
                  <c:v>-4.3015638427552636</c:v>
                </c:pt>
                <c:pt idx="90">
                  <c:v>-4.3996643308959182</c:v>
                </c:pt>
                <c:pt idx="91">
                  <c:v>-4.8158303494629653</c:v>
                </c:pt>
                <c:pt idx="92">
                  <c:v>-4.6562827207801787</c:v>
                </c:pt>
                <c:pt idx="93">
                  <c:v>-4.9026259167282626</c:v>
                </c:pt>
                <c:pt idx="94">
                  <c:v>-4.8077635496917255</c:v>
                </c:pt>
                <c:pt idx="95">
                  <c:v>-4.8461857904498196</c:v>
                </c:pt>
                <c:pt idx="96">
                  <c:v>-4.9699151984502334</c:v>
                </c:pt>
                <c:pt idx="97">
                  <c:v>-5.406670181193415</c:v>
                </c:pt>
                <c:pt idx="98">
                  <c:v>-5.4524162677260746</c:v>
                </c:pt>
                <c:pt idx="99">
                  <c:v>-5.4913398752288973</c:v>
                </c:pt>
                <c:pt idx="100">
                  <c:v>-5.4309980659275929</c:v>
                </c:pt>
                <c:pt idx="101">
                  <c:v>-5.3921471486791397</c:v>
                </c:pt>
                <c:pt idx="102">
                  <c:v>-5.4315143663490861</c:v>
                </c:pt>
                <c:pt idx="103">
                  <c:v>-5.5256747769348955</c:v>
                </c:pt>
                <c:pt idx="104">
                  <c:v>-5.4340943829324742</c:v>
                </c:pt>
                <c:pt idx="105">
                  <c:v>-5.4214821593072111</c:v>
                </c:pt>
                <c:pt idx="106">
                  <c:v>-5.5438109087638185</c:v>
                </c:pt>
                <c:pt idx="107">
                  <c:v>-5.0940281159046039</c:v>
                </c:pt>
                <c:pt idx="108">
                  <c:v>-5.1136319221900646</c:v>
                </c:pt>
                <c:pt idx="109">
                  <c:v>-4.9184887300770601</c:v>
                </c:pt>
                <c:pt idx="110">
                  <c:v>-4.5674620554280381</c:v>
                </c:pt>
                <c:pt idx="111">
                  <c:v>-4.0264676114524782</c:v>
                </c:pt>
                <c:pt idx="112">
                  <c:v>-4.0604409018080894</c:v>
                </c:pt>
                <c:pt idx="113">
                  <c:v>-3.6471020637929854</c:v>
                </c:pt>
                <c:pt idx="114">
                  <c:v>-3.6215588713912603</c:v>
                </c:pt>
                <c:pt idx="115">
                  <c:v>-3.8752648679304911</c:v>
                </c:pt>
                <c:pt idx="116">
                  <c:v>-3.533665599261592</c:v>
                </c:pt>
                <c:pt idx="117">
                  <c:v>-2.9477604962690283</c:v>
                </c:pt>
                <c:pt idx="118">
                  <c:v>-3.0281551796463089</c:v>
                </c:pt>
                <c:pt idx="119">
                  <c:v>-2.9502160912550295</c:v>
                </c:pt>
                <c:pt idx="120">
                  <c:v>-3.1121668015440322</c:v>
                </c:pt>
                <c:pt idx="121">
                  <c:v>-3.4821099420454074</c:v>
                </c:pt>
                <c:pt idx="122">
                  <c:v>-3.648531164170747</c:v>
                </c:pt>
                <c:pt idx="123">
                  <c:v>-3.3351734231410726</c:v>
                </c:pt>
                <c:pt idx="124">
                  <c:v>-3.3663676922290096</c:v>
                </c:pt>
                <c:pt idx="125">
                  <c:v>-3.2880354808537966</c:v>
                </c:pt>
                <c:pt idx="126">
                  <c:v>-3.2491896009092844</c:v>
                </c:pt>
                <c:pt idx="127">
                  <c:v>-3.2722365708357368</c:v>
                </c:pt>
                <c:pt idx="128">
                  <c:v>-3.2640169091254214</c:v>
                </c:pt>
                <c:pt idx="129">
                  <c:v>-3.2491597317773797</c:v>
                </c:pt>
                <c:pt idx="130">
                  <c:v>-3.1622699950462829</c:v>
                </c:pt>
                <c:pt idx="131">
                  <c:v>-2.9394706191027318</c:v>
                </c:pt>
                <c:pt idx="132">
                  <c:v>-2.9576216870935172</c:v>
                </c:pt>
                <c:pt idx="133">
                  <c:v>-3.074855198189737</c:v>
                </c:pt>
                <c:pt idx="134">
                  <c:v>-2.931552860805072</c:v>
                </c:pt>
                <c:pt idx="135">
                  <c:v>-2.641304044490798</c:v>
                </c:pt>
                <c:pt idx="136">
                  <c:v>-3.1193296053484363</c:v>
                </c:pt>
                <c:pt idx="137">
                  <c:v>-3.165406391295285</c:v>
                </c:pt>
                <c:pt idx="138">
                  <c:v>-2.9368910437263431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6-472B-BA80-1B51E9BF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26952"/>
        <c:axId val="757970392"/>
      </c:lineChart>
      <c:catAx>
        <c:axId val="40692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970392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757970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6926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332143667226782"/>
          <c:y val="2.4314230010204885E-2"/>
          <c:w val="0.82866019062432006"/>
          <c:h val="0.1493009932832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604655187333E-2"/>
          <c:y val="4.4251094936884783E-2"/>
          <c:w val="0.87725015142337981"/>
          <c:h val="0.86289619243888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EXIMRxXMY!$U$2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EXIMRxXMY!$U$3:$U$143</c:f>
              <c:numCache>
                <c:formatCode>0.00000</c:formatCode>
                <c:ptCount val="141"/>
                <c:pt idx="0">
                  <c:v>5.6069512044133523E-3</c:v>
                </c:pt>
                <c:pt idx="1">
                  <c:v>0.59981638326860365</c:v>
                </c:pt>
                <c:pt idx="2">
                  <c:v>1.0655850693450617</c:v>
                </c:pt>
                <c:pt idx="3">
                  <c:v>0.54965836702166004</c:v>
                </c:pt>
                <c:pt idx="4">
                  <c:v>0.4893494810480214</c:v>
                </c:pt>
                <c:pt idx="5">
                  <c:v>0.51421223579337516</c:v>
                </c:pt>
                <c:pt idx="6">
                  <c:v>0.41114798046350914</c:v>
                </c:pt>
                <c:pt idx="7">
                  <c:v>0.77195059606503069</c:v>
                </c:pt>
                <c:pt idx="8">
                  <c:v>0.91184138174739371</c:v>
                </c:pt>
                <c:pt idx="9">
                  <c:v>1.030774397483571</c:v>
                </c:pt>
                <c:pt idx="10">
                  <c:v>0.96843973708211173</c:v>
                </c:pt>
                <c:pt idx="11">
                  <c:v>1.1504642348024576</c:v>
                </c:pt>
                <c:pt idx="12">
                  <c:v>1.1638493510236931</c:v>
                </c:pt>
                <c:pt idx="13">
                  <c:v>1.0260043181273455</c:v>
                </c:pt>
                <c:pt idx="14">
                  <c:v>0.72140794917580675</c:v>
                </c:pt>
                <c:pt idx="15">
                  <c:v>0.62868877717673699</c:v>
                </c:pt>
                <c:pt idx="16">
                  <c:v>0.42844353307289579</c:v>
                </c:pt>
                <c:pt idx="17">
                  <c:v>0.47438535937362952</c:v>
                </c:pt>
                <c:pt idx="18">
                  <c:v>0.5899987878740055</c:v>
                </c:pt>
                <c:pt idx="19">
                  <c:v>0.6702854343838538</c:v>
                </c:pt>
                <c:pt idx="20">
                  <c:v>0.9393571100257756</c:v>
                </c:pt>
                <c:pt idx="21">
                  <c:v>0.927296679385056</c:v>
                </c:pt>
                <c:pt idx="22">
                  <c:v>1.0030090915999512</c:v>
                </c:pt>
                <c:pt idx="23">
                  <c:v>0.99329558589901024</c:v>
                </c:pt>
                <c:pt idx="24">
                  <c:v>1.0619724923226626</c:v>
                </c:pt>
                <c:pt idx="25">
                  <c:v>1.180119060523168</c:v>
                </c:pt>
                <c:pt idx="26">
                  <c:v>1.1652668095804639</c:v>
                </c:pt>
                <c:pt idx="27">
                  <c:v>1.1451324430732528</c:v>
                </c:pt>
                <c:pt idx="28">
                  <c:v>1.0976850287064175</c:v>
                </c:pt>
                <c:pt idx="29">
                  <c:v>1.0634288295194787</c:v>
                </c:pt>
                <c:pt idx="30">
                  <c:v>1.0716232634685721</c:v>
                </c:pt>
                <c:pt idx="31">
                  <c:v>1.1334421400234722</c:v>
                </c:pt>
                <c:pt idx="32">
                  <c:v>1.4225136165811865</c:v>
                </c:pt>
                <c:pt idx="33">
                  <c:v>1.5201303114804705</c:v>
                </c:pt>
                <c:pt idx="34">
                  <c:v>1.6882647904168906</c:v>
                </c:pt>
                <c:pt idx="35">
                  <c:v>1.7449698498446873</c:v>
                </c:pt>
                <c:pt idx="36">
                  <c:v>1.8682706612115241</c:v>
                </c:pt>
                <c:pt idx="37">
                  <c:v>2.2055096116063662</c:v>
                </c:pt>
                <c:pt idx="38">
                  <c:v>2.3983848349388488</c:v>
                </c:pt>
                <c:pt idx="39">
                  <c:v>2.3910601188239973</c:v>
                </c:pt>
                <c:pt idx="40">
                  <c:v>2.3837704063801488</c:v>
                </c:pt>
                <c:pt idx="41">
                  <c:v>2.4728253049994833</c:v>
                </c:pt>
                <c:pt idx="42">
                  <c:v>2.5246212552269203</c:v>
                </c:pt>
                <c:pt idx="43">
                  <c:v>2.7475680564256271</c:v>
                </c:pt>
                <c:pt idx="44">
                  <c:v>3.2532962302986079</c:v>
                </c:pt>
                <c:pt idx="45">
                  <c:v>3.328714876736679</c:v>
                </c:pt>
                <c:pt idx="46">
                  <c:v>3.2609063560094351</c:v>
                </c:pt>
                <c:pt idx="47">
                  <c:v>3.2716527276241529</c:v>
                </c:pt>
                <c:pt idx="48">
                  <c:v>3.2920402499003898</c:v>
                </c:pt>
                <c:pt idx="49">
                  <c:v>2.9389163531250269</c:v>
                </c:pt>
                <c:pt idx="50">
                  <c:v>2.7528574993784316</c:v>
                </c:pt>
                <c:pt idx="51">
                  <c:v>2.4925387051775965</c:v>
                </c:pt>
                <c:pt idx="52">
                  <c:v>2.4835830627342004</c:v>
                </c:pt>
                <c:pt idx="53">
                  <c:v>2.4994276197243015</c:v>
                </c:pt>
                <c:pt idx="54">
                  <c:v>2.467399126014763</c:v>
                </c:pt>
                <c:pt idx="55">
                  <c:v>2.2538085672883228</c:v>
                </c:pt>
                <c:pt idx="56">
                  <c:v>2.1278069609508106</c:v>
                </c:pt>
                <c:pt idx="57">
                  <c:v>2.2751097600687471</c:v>
                </c:pt>
                <c:pt idx="58">
                  <c:v>2.27413990328869</c:v>
                </c:pt>
                <c:pt idx="59">
                  <c:v>2.2542906688869722</c:v>
                </c:pt>
                <c:pt idx="60">
                  <c:v>2.1153074103407312</c:v>
                </c:pt>
                <c:pt idx="61">
                  <c:v>1.9974583055391484</c:v>
                </c:pt>
                <c:pt idx="62">
                  <c:v>1.9003384239638588</c:v>
                </c:pt>
                <c:pt idx="63">
                  <c:v>1.8572757490448211</c:v>
                </c:pt>
                <c:pt idx="64">
                  <c:v>1.8527628325950964</c:v>
                </c:pt>
                <c:pt idx="65">
                  <c:v>1.6026375242211615</c:v>
                </c:pt>
                <c:pt idx="66">
                  <c:v>1.523014869998357</c:v>
                </c:pt>
                <c:pt idx="67">
                  <c:v>1.5337674365466318</c:v>
                </c:pt>
                <c:pt idx="68">
                  <c:v>1.4712591851896264</c:v>
                </c:pt>
                <c:pt idx="69">
                  <c:v>1.5060921070860966</c:v>
                </c:pt>
                <c:pt idx="70">
                  <c:v>1.2694009242683781</c:v>
                </c:pt>
                <c:pt idx="71">
                  <c:v>0.86957719237397513</c:v>
                </c:pt>
                <c:pt idx="72">
                  <c:v>0.58416677710197307</c:v>
                </c:pt>
                <c:pt idx="73">
                  <c:v>0.31390522562031692</c:v>
                </c:pt>
                <c:pt idx="74">
                  <c:v>0.12030969369028828</c:v>
                </c:pt>
                <c:pt idx="75">
                  <c:v>-5.1954751136529947E-2</c:v>
                </c:pt>
                <c:pt idx="76">
                  <c:v>-0.14606914775882079</c:v>
                </c:pt>
                <c:pt idx="77">
                  <c:v>-0.1952564569112811</c:v>
                </c:pt>
                <c:pt idx="78">
                  <c:v>-0.1378509939766395</c:v>
                </c:pt>
                <c:pt idx="79">
                  <c:v>-0.17019496262839437</c:v>
                </c:pt>
                <c:pt idx="80">
                  <c:v>-0.13924785508216672</c:v>
                </c:pt>
                <c:pt idx="81">
                  <c:v>-9.8190468525248265E-2</c:v>
                </c:pt>
                <c:pt idx="82">
                  <c:v>0.11518750843253171</c:v>
                </c:pt>
                <c:pt idx="83">
                  <c:v>0.12365131483809567</c:v>
                </c:pt>
                <c:pt idx="84">
                  <c:v>8.4867475309833934E-2</c:v>
                </c:pt>
                <c:pt idx="85">
                  <c:v>0.11279170173955917</c:v>
                </c:pt>
                <c:pt idx="86">
                  <c:v>8.8930612803971076E-2</c:v>
                </c:pt>
                <c:pt idx="87">
                  <c:v>5.3352227798903674E-2</c:v>
                </c:pt>
                <c:pt idx="88">
                  <c:v>0.12846828641907729</c:v>
                </c:pt>
                <c:pt idx="89">
                  <c:v>0.10668160394527644</c:v>
                </c:pt>
                <c:pt idx="90">
                  <c:v>9.442194121619632E-2</c:v>
                </c:pt>
                <c:pt idx="91">
                  <c:v>-2.2979811772138592E-3</c:v>
                </c:pt>
                <c:pt idx="92">
                  <c:v>-8.1729776265975468E-2</c:v>
                </c:pt>
                <c:pt idx="93">
                  <c:v>-1.5861591540670229E-2</c:v>
                </c:pt>
                <c:pt idx="94">
                  <c:v>4.1905674799020472E-2</c:v>
                </c:pt>
                <c:pt idx="95">
                  <c:v>0.24979842539791339</c:v>
                </c:pt>
                <c:pt idx="96">
                  <c:v>0.34057423219779981</c:v>
                </c:pt>
                <c:pt idx="97">
                  <c:v>0.33957643153963113</c:v>
                </c:pt>
                <c:pt idx="98">
                  <c:v>0.34756415950333014</c:v>
                </c:pt>
                <c:pt idx="99">
                  <c:v>0.18584298403990057</c:v>
                </c:pt>
                <c:pt idx="100">
                  <c:v>0.12409261757260305</c:v>
                </c:pt>
                <c:pt idx="101">
                  <c:v>0.13983940832833522</c:v>
                </c:pt>
                <c:pt idx="102">
                  <c:v>0.28701920926353219</c:v>
                </c:pt>
                <c:pt idx="103">
                  <c:v>0.40415108924369836</c:v>
                </c:pt>
                <c:pt idx="104">
                  <c:v>0.5112838913565988</c:v>
                </c:pt>
                <c:pt idx="105">
                  <c:v>0.53558388818528369</c:v>
                </c:pt>
                <c:pt idx="106">
                  <c:v>0.48945836449532282</c:v>
                </c:pt>
                <c:pt idx="107">
                  <c:v>0.66356184622573466</c:v>
                </c:pt>
                <c:pt idx="108">
                  <c:v>0.77540028059682942</c:v>
                </c:pt>
                <c:pt idx="109">
                  <c:v>0.74699531364345417</c:v>
                </c:pt>
                <c:pt idx="110">
                  <c:v>0.86930379101075139</c:v>
                </c:pt>
                <c:pt idx="111">
                  <c:v>1.0199905508276699</c:v>
                </c:pt>
                <c:pt idx="112">
                  <c:v>1.1678181723170826</c:v>
                </c:pt>
                <c:pt idx="113">
                  <c:v>1.3855471424819241</c:v>
                </c:pt>
                <c:pt idx="114">
                  <c:v>1.7439573965760509</c:v>
                </c:pt>
                <c:pt idx="115">
                  <c:v>1.63695607309985</c:v>
                </c:pt>
                <c:pt idx="116">
                  <c:v>1.6109116633316318</c:v>
                </c:pt>
                <c:pt idx="117">
                  <c:v>2.3285058743216136</c:v>
                </c:pt>
                <c:pt idx="118">
                  <c:v>2.5592375043123146</c:v>
                </c:pt>
                <c:pt idx="119">
                  <c:v>2.8389907461310888</c:v>
                </c:pt>
                <c:pt idx="120">
                  <c:v>2.8656955482290414</c:v>
                </c:pt>
                <c:pt idx="121">
                  <c:v>2.8797883504697932</c:v>
                </c:pt>
                <c:pt idx="122">
                  <c:v>2.726862608222874</c:v>
                </c:pt>
                <c:pt idx="123">
                  <c:v>2.9904783918901372</c:v>
                </c:pt>
                <c:pt idx="124">
                  <c:v>3.0357850972636249</c:v>
                </c:pt>
                <c:pt idx="125">
                  <c:v>2.9509170354069676</c:v>
                </c:pt>
                <c:pt idx="126">
                  <c:v>3.0208949894289083</c:v>
                </c:pt>
                <c:pt idx="127">
                  <c:v>2.82667572553268</c:v>
                </c:pt>
                <c:pt idx="128">
                  <c:v>2.8064168972013954</c:v>
                </c:pt>
                <c:pt idx="129">
                  <c:v>2.6409680687590682</c:v>
                </c:pt>
                <c:pt idx="130">
                  <c:v>2.5095065382788229</c:v>
                </c:pt>
                <c:pt idx="131">
                  <c:v>2.3871887369122349</c:v>
                </c:pt>
                <c:pt idx="132">
                  <c:v>2.3165114226878436</c:v>
                </c:pt>
                <c:pt idx="133">
                  <c:v>2.2173947512848637</c:v>
                </c:pt>
                <c:pt idx="134">
                  <c:v>2.2626067434744885</c:v>
                </c:pt>
                <c:pt idx="135">
                  <c:v>2.2173298642882346</c:v>
                </c:pt>
                <c:pt idx="136">
                  <c:v>2.0392828528399072</c:v>
                </c:pt>
                <c:pt idx="137">
                  <c:v>1.8393800153856246</c:v>
                </c:pt>
                <c:pt idx="138">
                  <c:v>1.6651448493336407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4DF5-92B5-A9AA334317E8}"/>
            </c:ext>
          </c:extLst>
        </c:ser>
        <c:ser>
          <c:idx val="1"/>
          <c:order val="1"/>
          <c:tx>
            <c:strRef>
              <c:f>EXIMRxXMY!$V$2</c:f>
              <c:strCache>
                <c:ptCount val="1"/>
                <c:pt idx="0">
                  <c:v>Trades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  <a:prstDash val="dash"/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EXIMRxXMY!$V$3:$V$143</c:f>
              <c:numCache>
                <c:formatCode>0.00000</c:formatCode>
                <c:ptCount val="141"/>
                <c:pt idx="0">
                  <c:v>0.26473542342708534</c:v>
                </c:pt>
                <c:pt idx="1">
                  <c:v>0.50597127162652189</c:v>
                </c:pt>
                <c:pt idx="2">
                  <c:v>0.36388694787660381</c:v>
                </c:pt>
                <c:pt idx="3">
                  <c:v>0.29432037358783159</c:v>
                </c:pt>
                <c:pt idx="4">
                  <c:v>0.4014937568572477</c:v>
                </c:pt>
                <c:pt idx="5">
                  <c:v>0.61492158476461767</c:v>
                </c:pt>
                <c:pt idx="6">
                  <c:v>0.45832253379261778</c:v>
                </c:pt>
                <c:pt idx="7">
                  <c:v>0.29756805088296395</c:v>
                </c:pt>
                <c:pt idx="8">
                  <c:v>0.32089313161829475</c:v>
                </c:pt>
                <c:pt idx="9">
                  <c:v>0.2466937149538812</c:v>
                </c:pt>
                <c:pt idx="10">
                  <c:v>0.41823631259813765</c:v>
                </c:pt>
                <c:pt idx="11">
                  <c:v>0.31460464098012347</c:v>
                </c:pt>
                <c:pt idx="12">
                  <c:v>-7.2661525774281296E-2</c:v>
                </c:pt>
                <c:pt idx="13">
                  <c:v>1.1451707664639573E-2</c:v>
                </c:pt>
                <c:pt idx="14">
                  <c:v>7.3032140545883528E-2</c:v>
                </c:pt>
                <c:pt idx="15">
                  <c:v>-0.11803453565890412</c:v>
                </c:pt>
                <c:pt idx="16">
                  <c:v>-8.8805004640186702E-2</c:v>
                </c:pt>
                <c:pt idx="17">
                  <c:v>-6.5277897738477086E-2</c:v>
                </c:pt>
                <c:pt idx="18">
                  <c:v>2.1451396146606346E-2</c:v>
                </c:pt>
                <c:pt idx="19">
                  <c:v>4.2145120334595713E-2</c:v>
                </c:pt>
                <c:pt idx="20">
                  <c:v>-1.9082823119172098E-2</c:v>
                </c:pt>
                <c:pt idx="21">
                  <c:v>-2.094633783449687E-2</c:v>
                </c:pt>
                <c:pt idx="22">
                  <c:v>-8.0720289473667994E-2</c:v>
                </c:pt>
                <c:pt idx="23">
                  <c:v>-1.5347250890962271E-2</c:v>
                </c:pt>
                <c:pt idx="24">
                  <c:v>-0.10603526212018445</c:v>
                </c:pt>
                <c:pt idx="25">
                  <c:v>-0.52881321979969609</c:v>
                </c:pt>
                <c:pt idx="26">
                  <c:v>-0.43251970879555052</c:v>
                </c:pt>
                <c:pt idx="27">
                  <c:v>-0.33046791100801004</c:v>
                </c:pt>
                <c:pt idx="28">
                  <c:v>-0.21252471831933817</c:v>
                </c:pt>
                <c:pt idx="29">
                  <c:v>-0.17086162807304303</c:v>
                </c:pt>
                <c:pt idx="30">
                  <c:v>-1.2126114328139402E-3</c:v>
                </c:pt>
                <c:pt idx="31">
                  <c:v>-0.21173530051506897</c:v>
                </c:pt>
                <c:pt idx="32">
                  <c:v>-0.31444709265248239</c:v>
                </c:pt>
                <c:pt idx="33">
                  <c:v>-0.35839608112264282</c:v>
                </c:pt>
                <c:pt idx="34">
                  <c:v>-0.41463034009845884</c:v>
                </c:pt>
                <c:pt idx="35">
                  <c:v>-0.46801691185408961</c:v>
                </c:pt>
                <c:pt idx="36">
                  <c:v>-0.31828070343046594</c:v>
                </c:pt>
                <c:pt idx="37">
                  <c:v>-3.9480732340148407E-2</c:v>
                </c:pt>
                <c:pt idx="38">
                  <c:v>-0.18640813445797444</c:v>
                </c:pt>
                <c:pt idx="39">
                  <c:v>-0.13929771287040729</c:v>
                </c:pt>
                <c:pt idx="40">
                  <c:v>3.3119904628515467E-2</c:v>
                </c:pt>
                <c:pt idx="41">
                  <c:v>-0.21738526895418295</c:v>
                </c:pt>
                <c:pt idx="42">
                  <c:v>-0.12553698149898387</c:v>
                </c:pt>
                <c:pt idx="43">
                  <c:v>0.26637352714646934</c:v>
                </c:pt>
                <c:pt idx="44">
                  <c:v>-9.4864778722721588E-2</c:v>
                </c:pt>
                <c:pt idx="45">
                  <c:v>-0.18656247753949434</c:v>
                </c:pt>
                <c:pt idx="46">
                  <c:v>-0.32640692682670275</c:v>
                </c:pt>
                <c:pt idx="47">
                  <c:v>-0.46122890590178911</c:v>
                </c:pt>
                <c:pt idx="48">
                  <c:v>-0.34930531963397454</c:v>
                </c:pt>
                <c:pt idx="49">
                  <c:v>-0.28784926622468038</c:v>
                </c:pt>
                <c:pt idx="50">
                  <c:v>-0.27208617179380884</c:v>
                </c:pt>
                <c:pt idx="51">
                  <c:v>-0.1119659424915246</c:v>
                </c:pt>
                <c:pt idx="52">
                  <c:v>-0.1334387601797436</c:v>
                </c:pt>
                <c:pt idx="53">
                  <c:v>-0.27995428573797515</c:v>
                </c:pt>
                <c:pt idx="54">
                  <c:v>-0.35837225909818982</c:v>
                </c:pt>
                <c:pt idx="55">
                  <c:v>-0.3846686332821328</c:v>
                </c:pt>
                <c:pt idx="56">
                  <c:v>-0.34997896214972918</c:v>
                </c:pt>
                <c:pt idx="57">
                  <c:v>-0.34540384079523123</c:v>
                </c:pt>
                <c:pt idx="58">
                  <c:v>-0.32785863951582711</c:v>
                </c:pt>
                <c:pt idx="59">
                  <c:v>-0.38454917462836036</c:v>
                </c:pt>
                <c:pt idx="60">
                  <c:v>-0.27888639961356754</c:v>
                </c:pt>
                <c:pt idx="61">
                  <c:v>-0.48934931881717236</c:v>
                </c:pt>
                <c:pt idx="62">
                  <c:v>-0.45549148152166602</c:v>
                </c:pt>
                <c:pt idx="63">
                  <c:v>-0.39370897899658241</c:v>
                </c:pt>
                <c:pt idx="64">
                  <c:v>-0.32340186456113934</c:v>
                </c:pt>
                <c:pt idx="65">
                  <c:v>-0.35075009517275751</c:v>
                </c:pt>
                <c:pt idx="66">
                  <c:v>-0.39747599727563504</c:v>
                </c:pt>
                <c:pt idx="67">
                  <c:v>-0.25332682305520338</c:v>
                </c:pt>
                <c:pt idx="68">
                  <c:v>-0.16225634273775907</c:v>
                </c:pt>
                <c:pt idx="69">
                  <c:v>-0.48303290096271556</c:v>
                </c:pt>
                <c:pt idx="70">
                  <c:v>-0.47476776108025398</c:v>
                </c:pt>
                <c:pt idx="71">
                  <c:v>-0.33567596020454077</c:v>
                </c:pt>
                <c:pt idx="72">
                  <c:v>-0.36688579739779492</c:v>
                </c:pt>
                <c:pt idx="73">
                  <c:v>-0.54950680357981563</c:v>
                </c:pt>
                <c:pt idx="74">
                  <c:v>-0.53773648815514619</c:v>
                </c:pt>
                <c:pt idx="75">
                  <c:v>-0.83687703595078189</c:v>
                </c:pt>
                <c:pt idx="76">
                  <c:v>-0.97697405417688021</c:v>
                </c:pt>
                <c:pt idx="77">
                  <c:v>-0.73966376780722476</c:v>
                </c:pt>
                <c:pt idx="78">
                  <c:v>-0.59916496097120575</c:v>
                </c:pt>
                <c:pt idx="79">
                  <c:v>-0.49272700503732897</c:v>
                </c:pt>
                <c:pt idx="80">
                  <c:v>-0.19373297558489266</c:v>
                </c:pt>
                <c:pt idx="81">
                  <c:v>-0.13368269772657643</c:v>
                </c:pt>
                <c:pt idx="82">
                  <c:v>-2.5960157267734586E-2</c:v>
                </c:pt>
                <c:pt idx="83">
                  <c:v>0.18561119874311957</c:v>
                </c:pt>
                <c:pt idx="84">
                  <c:v>0.17600992255215203</c:v>
                </c:pt>
                <c:pt idx="85">
                  <c:v>2.7724588736396491E-3</c:v>
                </c:pt>
                <c:pt idx="86">
                  <c:v>-0.21478981070905317</c:v>
                </c:pt>
                <c:pt idx="87">
                  <c:v>-0.42941274887424774</c:v>
                </c:pt>
                <c:pt idx="88">
                  <c:v>-0.3327234299650077</c:v>
                </c:pt>
                <c:pt idx="89">
                  <c:v>-0.20408040130508301</c:v>
                </c:pt>
                <c:pt idx="90">
                  <c:v>-0.32486007596966043</c:v>
                </c:pt>
                <c:pt idx="91">
                  <c:v>-0.15778863446580543</c:v>
                </c:pt>
                <c:pt idx="92">
                  <c:v>2.6448159311068389E-2</c:v>
                </c:pt>
                <c:pt idx="93">
                  <c:v>-0.4791741251826015</c:v>
                </c:pt>
                <c:pt idx="94">
                  <c:v>-0.36539963032774775</c:v>
                </c:pt>
                <c:pt idx="95">
                  <c:v>-0.55919384870373801</c:v>
                </c:pt>
                <c:pt idx="96">
                  <c:v>-0.4914630969451379</c:v>
                </c:pt>
                <c:pt idx="97">
                  <c:v>-0.26152891608058149</c:v>
                </c:pt>
                <c:pt idx="98">
                  <c:v>-0.15055317718463859</c:v>
                </c:pt>
                <c:pt idx="99">
                  <c:v>-0.12711324211149855</c:v>
                </c:pt>
                <c:pt idx="100">
                  <c:v>-0.38258510604907392</c:v>
                </c:pt>
                <c:pt idx="101">
                  <c:v>-0.17706296096663718</c:v>
                </c:pt>
                <c:pt idx="102">
                  <c:v>0.22098194934075968</c:v>
                </c:pt>
                <c:pt idx="103">
                  <c:v>0.53253249472326114</c:v>
                </c:pt>
                <c:pt idx="104">
                  <c:v>0.32152867842632976</c:v>
                </c:pt>
                <c:pt idx="105">
                  <c:v>0.19405996480628979</c:v>
                </c:pt>
                <c:pt idx="106">
                  <c:v>0.16779803883915223</c:v>
                </c:pt>
                <c:pt idx="107">
                  <c:v>-0.16613108309302466</c:v>
                </c:pt>
                <c:pt idx="108">
                  <c:v>-0.1816124252187532</c:v>
                </c:pt>
                <c:pt idx="109">
                  <c:v>-0.19270087852896639</c:v>
                </c:pt>
                <c:pt idx="110">
                  <c:v>-0.12822365588944643</c:v>
                </c:pt>
                <c:pt idx="111">
                  <c:v>0.11836295199686465</c:v>
                </c:pt>
                <c:pt idx="112">
                  <c:v>0.38456541187376869</c:v>
                </c:pt>
                <c:pt idx="113">
                  <c:v>0.77856730200506497</c:v>
                </c:pt>
                <c:pt idx="114">
                  <c:v>1.3092127313955113</c:v>
                </c:pt>
                <c:pt idx="115">
                  <c:v>0.98740801498495601</c:v>
                </c:pt>
                <c:pt idx="116">
                  <c:v>-6.9104257481697202E-3</c:v>
                </c:pt>
                <c:pt idx="117">
                  <c:v>-4.6008600821804684E-2</c:v>
                </c:pt>
                <c:pt idx="118">
                  <c:v>0.19120764985235922</c:v>
                </c:pt>
                <c:pt idx="119">
                  <c:v>0.36945369327882643</c:v>
                </c:pt>
                <c:pt idx="120">
                  <c:v>0.62935184166516822</c:v>
                </c:pt>
                <c:pt idx="121">
                  <c:v>0.46216926423796639</c:v>
                </c:pt>
                <c:pt idx="122">
                  <c:v>0.21124411878574276</c:v>
                </c:pt>
                <c:pt idx="123">
                  <c:v>-4.8261105788610585E-2</c:v>
                </c:pt>
                <c:pt idx="124">
                  <c:v>0.21530370098545018</c:v>
                </c:pt>
                <c:pt idx="125">
                  <c:v>0.28838342235145692</c:v>
                </c:pt>
                <c:pt idx="126">
                  <c:v>0.28861978217888484</c:v>
                </c:pt>
                <c:pt idx="127">
                  <c:v>0.78338183929798388</c:v>
                </c:pt>
                <c:pt idx="128">
                  <c:v>0.75626076436799705</c:v>
                </c:pt>
                <c:pt idx="129">
                  <c:v>0.6699280970792576</c:v>
                </c:pt>
                <c:pt idx="130">
                  <c:v>0.4000132398171562</c:v>
                </c:pt>
                <c:pt idx="131">
                  <c:v>0.38721531742726589</c:v>
                </c:pt>
                <c:pt idx="132">
                  <c:v>0.3941701351129831</c:v>
                </c:pt>
                <c:pt idx="133">
                  <c:v>0.36563351855450943</c:v>
                </c:pt>
                <c:pt idx="134">
                  <c:v>0.4495844580141391</c:v>
                </c:pt>
                <c:pt idx="135">
                  <c:v>0.34561505726517178</c:v>
                </c:pt>
                <c:pt idx="136">
                  <c:v>0.50719434593133439</c:v>
                </c:pt>
                <c:pt idx="137">
                  <c:v>0.42475669279054956</c:v>
                </c:pt>
                <c:pt idx="138">
                  <c:v>0.46412565280505907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2-4DF5-92B5-A9AA334317E8}"/>
            </c:ext>
          </c:extLst>
        </c:ser>
        <c:ser>
          <c:idx val="2"/>
          <c:order val="2"/>
          <c:tx>
            <c:strRef>
              <c:f>EXIMRxXMY!$W$2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ysDash"/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EXIMRxXMY!$W$3:$W$143</c:f>
              <c:numCache>
                <c:formatCode>0.00000</c:formatCode>
                <c:ptCount val="141"/>
                <c:pt idx="0">
                  <c:v>0.19274427441802083</c:v>
                </c:pt>
                <c:pt idx="1">
                  <c:v>0.44634149815727148</c:v>
                </c:pt>
                <c:pt idx="2">
                  <c:v>0.98245906587934029</c:v>
                </c:pt>
                <c:pt idx="3">
                  <c:v>1.05441849222294</c:v>
                </c:pt>
                <c:pt idx="4">
                  <c:v>0.88553005972611509</c:v>
                </c:pt>
                <c:pt idx="5">
                  <c:v>0.78705307301685634</c:v>
                </c:pt>
                <c:pt idx="6">
                  <c:v>1.0293713669582416</c:v>
                </c:pt>
                <c:pt idx="7">
                  <c:v>0.70773582277328284</c:v>
                </c:pt>
                <c:pt idx="8">
                  <c:v>0.47831542660179621</c:v>
                </c:pt>
                <c:pt idx="9">
                  <c:v>0.7480302068636403</c:v>
                </c:pt>
                <c:pt idx="10">
                  <c:v>-0.20599456156466692</c:v>
                </c:pt>
                <c:pt idx="11">
                  <c:v>-0.27616699751358009</c:v>
                </c:pt>
                <c:pt idx="12">
                  <c:v>0.11371134895466041</c:v>
                </c:pt>
                <c:pt idx="13">
                  <c:v>-0.50034000842011395</c:v>
                </c:pt>
                <c:pt idx="14">
                  <c:v>-0.81987294408215128</c:v>
                </c:pt>
                <c:pt idx="15">
                  <c:v>-0.75946399952242505</c:v>
                </c:pt>
                <c:pt idx="16">
                  <c:v>-1.1160353900733191</c:v>
                </c:pt>
                <c:pt idx="17">
                  <c:v>-1.2968019424988773</c:v>
                </c:pt>
                <c:pt idx="18">
                  <c:v>-1.4750996742193934</c:v>
                </c:pt>
                <c:pt idx="19">
                  <c:v>-1.6100257119165315</c:v>
                </c:pt>
                <c:pt idx="20">
                  <c:v>-1.5020043565538368</c:v>
                </c:pt>
                <c:pt idx="21">
                  <c:v>-1.9651645249813496</c:v>
                </c:pt>
                <c:pt idx="22">
                  <c:v>-1.9813155185504554</c:v>
                </c:pt>
                <c:pt idx="23">
                  <c:v>-2.0830848456551698</c:v>
                </c:pt>
                <c:pt idx="24">
                  <c:v>-1.685318081749019</c:v>
                </c:pt>
                <c:pt idx="25">
                  <c:v>-1.6960288183910028</c:v>
                </c:pt>
                <c:pt idx="26">
                  <c:v>-1.7830970923082394</c:v>
                </c:pt>
                <c:pt idx="27">
                  <c:v>-1.5176500629478284</c:v>
                </c:pt>
                <c:pt idx="28">
                  <c:v>-1.4669053764520226</c:v>
                </c:pt>
                <c:pt idx="29">
                  <c:v>-1.2738622819505963</c:v>
                </c:pt>
                <c:pt idx="30">
                  <c:v>-1.1560041358769801</c:v>
                </c:pt>
                <c:pt idx="31">
                  <c:v>-0.85289351213609632</c:v>
                </c:pt>
                <c:pt idx="32">
                  <c:v>-0.40126783114208359</c:v>
                </c:pt>
                <c:pt idx="33">
                  <c:v>-2.0606130827337348E-2</c:v>
                </c:pt>
                <c:pt idx="34">
                  <c:v>-0.14180175546186113</c:v>
                </c:pt>
                <c:pt idx="35">
                  <c:v>-0.12816000426574528</c:v>
                </c:pt>
                <c:pt idx="36">
                  <c:v>-8.9939237949778331E-2</c:v>
                </c:pt>
                <c:pt idx="37">
                  <c:v>-0.21929197284880544</c:v>
                </c:pt>
                <c:pt idx="38">
                  <c:v>-0.12957043867557488</c:v>
                </c:pt>
                <c:pt idx="39">
                  <c:v>-0.17272460042163848</c:v>
                </c:pt>
                <c:pt idx="40">
                  <c:v>-0.16794585588984778</c:v>
                </c:pt>
                <c:pt idx="41">
                  <c:v>0.11851906615001605</c:v>
                </c:pt>
                <c:pt idx="42">
                  <c:v>0.14010822407585874</c:v>
                </c:pt>
                <c:pt idx="43">
                  <c:v>1.3902216270169604E-2</c:v>
                </c:pt>
                <c:pt idx="44">
                  <c:v>5.800098845536656E-2</c:v>
                </c:pt>
                <c:pt idx="45">
                  <c:v>0.26367044359923858</c:v>
                </c:pt>
                <c:pt idx="46">
                  <c:v>0.40337932003753652</c:v>
                </c:pt>
                <c:pt idx="47">
                  <c:v>0.51518236688281305</c:v>
                </c:pt>
                <c:pt idx="48">
                  <c:v>0.53589397994941823</c:v>
                </c:pt>
                <c:pt idx="49">
                  <c:v>0.65305987339466876</c:v>
                </c:pt>
                <c:pt idx="50">
                  <c:v>0.87458312169237329</c:v>
                </c:pt>
                <c:pt idx="51">
                  <c:v>0.81162658007155297</c:v>
                </c:pt>
                <c:pt idx="52">
                  <c:v>0.65806467776608912</c:v>
                </c:pt>
                <c:pt idx="53">
                  <c:v>0.68077646768862399</c:v>
                </c:pt>
                <c:pt idx="54">
                  <c:v>0.62234416103324686</c:v>
                </c:pt>
                <c:pt idx="55">
                  <c:v>0.76423437384952964</c:v>
                </c:pt>
                <c:pt idx="56">
                  <c:v>0.72876249522236158</c:v>
                </c:pt>
                <c:pt idx="57">
                  <c:v>0.57309602737810916</c:v>
                </c:pt>
                <c:pt idx="58">
                  <c:v>0.66140523604448787</c:v>
                </c:pt>
                <c:pt idx="59">
                  <c:v>0.68240965879726834</c:v>
                </c:pt>
                <c:pt idx="60">
                  <c:v>0.71441848422874488</c:v>
                </c:pt>
                <c:pt idx="61">
                  <c:v>1.0225010683526297</c:v>
                </c:pt>
                <c:pt idx="62">
                  <c:v>1.4854272708495311</c:v>
                </c:pt>
                <c:pt idx="63">
                  <c:v>1.5061573955107612</c:v>
                </c:pt>
                <c:pt idx="64">
                  <c:v>1.2679458059555404</c:v>
                </c:pt>
                <c:pt idx="65">
                  <c:v>1.460167352823605</c:v>
                </c:pt>
                <c:pt idx="66">
                  <c:v>1.3321267125101062</c:v>
                </c:pt>
                <c:pt idx="67">
                  <c:v>1.6426289454202398</c:v>
                </c:pt>
                <c:pt idx="68">
                  <c:v>1.4140640921649885</c:v>
                </c:pt>
                <c:pt idx="69">
                  <c:v>1.6606301572183557</c:v>
                </c:pt>
                <c:pt idx="70">
                  <c:v>1.7398486818923775</c:v>
                </c:pt>
                <c:pt idx="71">
                  <c:v>1.7943875672570582</c:v>
                </c:pt>
                <c:pt idx="72">
                  <c:v>1.7581275324828116</c:v>
                </c:pt>
                <c:pt idx="73">
                  <c:v>1.7940148177182544</c:v>
                </c:pt>
                <c:pt idx="74">
                  <c:v>1.7916484640774508</c:v>
                </c:pt>
                <c:pt idx="75">
                  <c:v>2.1903083987910543</c:v>
                </c:pt>
                <c:pt idx="76">
                  <c:v>1.9865406149731293</c:v>
                </c:pt>
                <c:pt idx="77">
                  <c:v>1.6985262531744356</c:v>
                </c:pt>
                <c:pt idx="78">
                  <c:v>1.4736524100512498</c:v>
                </c:pt>
                <c:pt idx="79">
                  <c:v>1.4447228116702613</c:v>
                </c:pt>
                <c:pt idx="80">
                  <c:v>0.98181111976938529</c:v>
                </c:pt>
                <c:pt idx="81">
                  <c:v>0.88906680113017245</c:v>
                </c:pt>
                <c:pt idx="82">
                  <c:v>0.52274992046989066</c:v>
                </c:pt>
                <c:pt idx="83">
                  <c:v>0.30170646394329997</c:v>
                </c:pt>
                <c:pt idx="84">
                  <c:v>0.35744750566521294</c:v>
                </c:pt>
                <c:pt idx="85">
                  <c:v>0.40316615398484851</c:v>
                </c:pt>
                <c:pt idx="86">
                  <c:v>0.26445029264684106</c:v>
                </c:pt>
                <c:pt idx="87">
                  <c:v>0.25636040044082881</c:v>
                </c:pt>
                <c:pt idx="88">
                  <c:v>4.0047220562938447E-2</c:v>
                </c:pt>
                <c:pt idx="89">
                  <c:v>-6.2236929028694009E-2</c:v>
                </c:pt>
                <c:pt idx="90">
                  <c:v>-5.1489033115153071E-2</c:v>
                </c:pt>
                <c:pt idx="91">
                  <c:v>-0.42099841978098113</c:v>
                </c:pt>
                <c:pt idx="92">
                  <c:v>-0.38001257255949528</c:v>
                </c:pt>
                <c:pt idx="93">
                  <c:v>-0.2946448492265431</c:v>
                </c:pt>
                <c:pt idx="94">
                  <c:v>-0.28449688452305399</c:v>
                </c:pt>
                <c:pt idx="95">
                  <c:v>-0.28296657282575849</c:v>
                </c:pt>
                <c:pt idx="96">
                  <c:v>-0.42005447400474188</c:v>
                </c:pt>
                <c:pt idx="97">
                  <c:v>-0.84599783570602094</c:v>
                </c:pt>
                <c:pt idx="98">
                  <c:v>-0.96583671434165286</c:v>
                </c:pt>
                <c:pt idx="99">
                  <c:v>-0.8236178938586024</c:v>
                </c:pt>
                <c:pt idx="100">
                  <c:v>-0.57659902219180836</c:v>
                </c:pt>
                <c:pt idx="101">
                  <c:v>-0.6458122566026262</c:v>
                </c:pt>
                <c:pt idx="102">
                  <c:v>-1.0395263306893963</c:v>
                </c:pt>
                <c:pt idx="103">
                  <c:v>-1.3564940523890772</c:v>
                </c:pt>
                <c:pt idx="104">
                  <c:v>-1.1709288823026613</c:v>
                </c:pt>
                <c:pt idx="105">
                  <c:v>-1.0529576695522538</c:v>
                </c:pt>
                <c:pt idx="106">
                  <c:v>-1.0966509312859443</c:v>
                </c:pt>
                <c:pt idx="107">
                  <c:v>-0.64262334629198992</c:v>
                </c:pt>
                <c:pt idx="108">
                  <c:v>-0.73495277557011873</c:v>
                </c:pt>
                <c:pt idx="109">
                  <c:v>-0.57108177893857059</c:v>
                </c:pt>
                <c:pt idx="110">
                  <c:v>-0.40634272517015041</c:v>
                </c:pt>
                <c:pt idx="111">
                  <c:v>-0.24774897393168058</c:v>
                </c:pt>
                <c:pt idx="112">
                  <c:v>-0.50526363524285756</c:v>
                </c:pt>
                <c:pt idx="113">
                  <c:v>-0.52260829790977992</c:v>
                </c:pt>
                <c:pt idx="114">
                  <c:v>-1.061958258145308</c:v>
                </c:pt>
                <c:pt idx="115">
                  <c:v>-0.93809076406183878</c:v>
                </c:pt>
                <c:pt idx="116">
                  <c:v>-0.18371358487041561</c:v>
                </c:pt>
                <c:pt idx="117">
                  <c:v>-0.32752732802296669</c:v>
                </c:pt>
                <c:pt idx="118">
                  <c:v>-0.68326597617601359</c:v>
                </c:pt>
                <c:pt idx="119">
                  <c:v>-0.89535078552876202</c:v>
                </c:pt>
                <c:pt idx="120">
                  <c:v>-1.174235136159947</c:v>
                </c:pt>
                <c:pt idx="121">
                  <c:v>-1.3382284799821522</c:v>
                </c:pt>
                <c:pt idx="122">
                  <c:v>-1.143068466255891</c:v>
                </c:pt>
                <c:pt idx="123">
                  <c:v>-0.97902634306346303</c:v>
                </c:pt>
                <c:pt idx="124">
                  <c:v>-1.1850573595613374</c:v>
                </c:pt>
                <c:pt idx="125">
                  <c:v>-1.0747719557059978</c:v>
                </c:pt>
                <c:pt idx="126">
                  <c:v>-1.109446081584528</c:v>
                </c:pt>
                <c:pt idx="127">
                  <c:v>-1.2248530901183989</c:v>
                </c:pt>
                <c:pt idx="128">
                  <c:v>-1.2080386042483591</c:v>
                </c:pt>
                <c:pt idx="129">
                  <c:v>-1.00357927914586</c:v>
                </c:pt>
                <c:pt idx="130">
                  <c:v>-0.68207075605973666</c:v>
                </c:pt>
                <c:pt idx="131">
                  <c:v>-0.44678627567216833</c:v>
                </c:pt>
                <c:pt idx="132">
                  <c:v>-0.40826734963303535</c:v>
                </c:pt>
                <c:pt idx="133">
                  <c:v>-0.36109165928782061</c:v>
                </c:pt>
                <c:pt idx="134">
                  <c:v>-0.33127395107068303</c:v>
                </c:pt>
                <c:pt idx="135">
                  <c:v>-3.0201596770370154E-2</c:v>
                </c:pt>
                <c:pt idx="136">
                  <c:v>-0.27100888473957685</c:v>
                </c:pt>
                <c:pt idx="137">
                  <c:v>-6.6250474934485923E-2</c:v>
                </c:pt>
                <c:pt idx="138">
                  <c:v>0.19705019447995226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2-4DF5-92B5-A9AA334317E8}"/>
            </c:ext>
          </c:extLst>
        </c:ser>
        <c:ser>
          <c:idx val="3"/>
          <c:order val="3"/>
          <c:tx>
            <c:strRef>
              <c:f>EXIMRxXMY!$X$2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EXIMRxXMY!$X$3:$X$143</c:f>
              <c:numCache>
                <c:formatCode>0.00000</c:formatCode>
                <c:ptCount val="141"/>
                <c:pt idx="0">
                  <c:v>-0.65802013914345225</c:v>
                </c:pt>
                <c:pt idx="1">
                  <c:v>-0.70683866753070979</c:v>
                </c:pt>
                <c:pt idx="2">
                  <c:v>-0.77677177667823116</c:v>
                </c:pt>
                <c:pt idx="3">
                  <c:v>-0.85457659041907053</c:v>
                </c:pt>
                <c:pt idx="4">
                  <c:v>-0.89277419577398776</c:v>
                </c:pt>
                <c:pt idx="5">
                  <c:v>-0.95135633837362377</c:v>
                </c:pt>
                <c:pt idx="6">
                  <c:v>-1.0182788320825282</c:v>
                </c:pt>
                <c:pt idx="7">
                  <c:v>-1.0330816827084974</c:v>
                </c:pt>
                <c:pt idx="8">
                  <c:v>-1.0910195780967462</c:v>
                </c:pt>
                <c:pt idx="9">
                  <c:v>-1.138364845478111</c:v>
                </c:pt>
                <c:pt idx="10">
                  <c:v>-1.1741207185689393</c:v>
                </c:pt>
                <c:pt idx="11">
                  <c:v>-1.2361037845167375</c:v>
                </c:pt>
                <c:pt idx="12">
                  <c:v>-1.2807034043902528</c:v>
                </c:pt>
                <c:pt idx="13">
                  <c:v>-1.3087778414959494</c:v>
                </c:pt>
                <c:pt idx="14">
                  <c:v>-1.3354266912210297</c:v>
                </c:pt>
                <c:pt idx="15">
                  <c:v>-1.3662542599988106</c:v>
                </c:pt>
                <c:pt idx="16">
                  <c:v>-1.3776152594521349</c:v>
                </c:pt>
                <c:pt idx="17">
                  <c:v>-1.3917050411669543</c:v>
                </c:pt>
                <c:pt idx="18">
                  <c:v>-1.408219886496469</c:v>
                </c:pt>
                <c:pt idx="19">
                  <c:v>-1.4199050674585498</c:v>
                </c:pt>
                <c:pt idx="20">
                  <c:v>-1.4596739199639037</c:v>
                </c:pt>
                <c:pt idx="21">
                  <c:v>-1.4631664887363669</c:v>
                </c:pt>
                <c:pt idx="22">
                  <c:v>-1.5006405375936724</c:v>
                </c:pt>
                <c:pt idx="23">
                  <c:v>-1.4995057799902767</c:v>
                </c:pt>
                <c:pt idx="24">
                  <c:v>-1.5229573302687491</c:v>
                </c:pt>
                <c:pt idx="25">
                  <c:v>-1.5186304022456592</c:v>
                </c:pt>
                <c:pt idx="26">
                  <c:v>-1.5237349686269943</c:v>
                </c:pt>
                <c:pt idx="27">
                  <c:v>-1.5375722671363659</c:v>
                </c:pt>
                <c:pt idx="28">
                  <c:v>-1.5720880834292073</c:v>
                </c:pt>
                <c:pt idx="29">
                  <c:v>-1.5784280596877089</c:v>
                </c:pt>
                <c:pt idx="30">
                  <c:v>-1.5874013973492391</c:v>
                </c:pt>
                <c:pt idx="31">
                  <c:v>-1.6049557487069779</c:v>
                </c:pt>
                <c:pt idx="32">
                  <c:v>-1.6118191716763857</c:v>
                </c:pt>
                <c:pt idx="33">
                  <c:v>-1.6328781212532688</c:v>
                </c:pt>
                <c:pt idx="34">
                  <c:v>-1.633421534477862</c:v>
                </c:pt>
                <c:pt idx="35">
                  <c:v>-1.6334298607075404</c:v>
                </c:pt>
                <c:pt idx="36">
                  <c:v>-1.6400623219139694</c:v>
                </c:pt>
                <c:pt idx="37">
                  <c:v>-1.6339548966249717</c:v>
                </c:pt>
                <c:pt idx="38">
                  <c:v>-1.639707247690732</c:v>
                </c:pt>
                <c:pt idx="39">
                  <c:v>-1.6413314348876589</c:v>
                </c:pt>
                <c:pt idx="40">
                  <c:v>-1.635400581875734</c:v>
                </c:pt>
                <c:pt idx="41">
                  <c:v>-1.6489217978688968</c:v>
                </c:pt>
                <c:pt idx="42">
                  <c:v>-1.6619827305971777</c:v>
                </c:pt>
                <c:pt idx="43">
                  <c:v>-1.6707409593135381</c:v>
                </c:pt>
                <c:pt idx="44">
                  <c:v>-1.6721123296771978</c:v>
                </c:pt>
                <c:pt idx="45">
                  <c:v>-1.6679263313255523</c:v>
                </c:pt>
                <c:pt idx="46">
                  <c:v>-1.6715680093706808</c:v>
                </c:pt>
                <c:pt idx="47">
                  <c:v>-1.6702749223155058</c:v>
                </c:pt>
                <c:pt idx="48">
                  <c:v>-1.6731753998871142</c:v>
                </c:pt>
                <c:pt idx="49">
                  <c:v>-1.684531161142544</c:v>
                </c:pt>
                <c:pt idx="50">
                  <c:v>-1.6858973520914551</c:v>
                </c:pt>
                <c:pt idx="51">
                  <c:v>-1.6867809772679203</c:v>
                </c:pt>
                <c:pt idx="52">
                  <c:v>-1.6943305111103364</c:v>
                </c:pt>
                <c:pt idx="53">
                  <c:v>-1.6951382278768203</c:v>
                </c:pt>
                <c:pt idx="54">
                  <c:v>-1.7006852459827053</c:v>
                </c:pt>
                <c:pt idx="55">
                  <c:v>-1.6934768636331776</c:v>
                </c:pt>
                <c:pt idx="56">
                  <c:v>-1.6960969219387134</c:v>
                </c:pt>
                <c:pt idx="57">
                  <c:v>-1.6997978622296235</c:v>
                </c:pt>
                <c:pt idx="58">
                  <c:v>-1.6973952358124815</c:v>
                </c:pt>
                <c:pt idx="59">
                  <c:v>-1.7033801183352129</c:v>
                </c:pt>
                <c:pt idx="60">
                  <c:v>-1.7015691375602249</c:v>
                </c:pt>
                <c:pt idx="61">
                  <c:v>-1.7003316216632973</c:v>
                </c:pt>
                <c:pt idx="62">
                  <c:v>-1.6943491480219957</c:v>
                </c:pt>
                <c:pt idx="63">
                  <c:v>-1.69816027381209</c:v>
                </c:pt>
                <c:pt idx="64">
                  <c:v>-1.6959759607028713</c:v>
                </c:pt>
                <c:pt idx="65">
                  <c:v>-1.6986935510168766</c:v>
                </c:pt>
                <c:pt idx="66">
                  <c:v>-1.7025730126879917</c:v>
                </c:pt>
                <c:pt idx="67">
                  <c:v>-1.6933448854628697</c:v>
                </c:pt>
                <c:pt idx="68">
                  <c:v>-1.6934117700807441</c:v>
                </c:pt>
                <c:pt idx="69">
                  <c:v>-1.6880083557507919</c:v>
                </c:pt>
                <c:pt idx="70">
                  <c:v>-1.6849094038060075</c:v>
                </c:pt>
                <c:pt idx="71">
                  <c:v>-1.6892306993533046</c:v>
                </c:pt>
                <c:pt idx="72">
                  <c:v>-1.6843266686349221</c:v>
                </c:pt>
                <c:pt idx="73">
                  <c:v>-1.6821616332135243</c:v>
                </c:pt>
                <c:pt idx="74">
                  <c:v>-1.6838204949954061</c:v>
                </c:pt>
                <c:pt idx="75">
                  <c:v>-1.6763374034943492</c:v>
                </c:pt>
                <c:pt idx="76">
                  <c:v>-1.68836698032812</c:v>
                </c:pt>
                <c:pt idx="77">
                  <c:v>-1.6886002926631194</c:v>
                </c:pt>
                <c:pt idx="78">
                  <c:v>-1.6824793357772792</c:v>
                </c:pt>
                <c:pt idx="79">
                  <c:v>-1.6837323470616812</c:v>
                </c:pt>
                <c:pt idx="80">
                  <c:v>-1.6821773207843567</c:v>
                </c:pt>
                <c:pt idx="81">
                  <c:v>-1.6784471469392472</c:v>
                </c:pt>
                <c:pt idx="82">
                  <c:v>-1.6746723098751424</c:v>
                </c:pt>
                <c:pt idx="83">
                  <c:v>-1.6778633032194885</c:v>
                </c:pt>
                <c:pt idx="84">
                  <c:v>-1.6799980780025505</c:v>
                </c:pt>
                <c:pt idx="85">
                  <c:v>-1.6902545570185734</c:v>
                </c:pt>
                <c:pt idx="86">
                  <c:v>-1.7005224353960608</c:v>
                </c:pt>
                <c:pt idx="87">
                  <c:v>-1.7073969636338895</c:v>
                </c:pt>
                <c:pt idx="88">
                  <c:v>-1.7054048044197434</c:v>
                </c:pt>
                <c:pt idx="89">
                  <c:v>-1.7023720076907101</c:v>
                </c:pt>
                <c:pt idx="90">
                  <c:v>-1.7030284238221154</c:v>
                </c:pt>
                <c:pt idx="91">
                  <c:v>-1.7015512543618569</c:v>
                </c:pt>
                <c:pt idx="92">
                  <c:v>-1.7088018872475723</c:v>
                </c:pt>
                <c:pt idx="93">
                  <c:v>-1.7068825583748675</c:v>
                </c:pt>
                <c:pt idx="94">
                  <c:v>-1.7047318885481824</c:v>
                </c:pt>
                <c:pt idx="95">
                  <c:v>-1.7006842429844626</c:v>
                </c:pt>
                <c:pt idx="96">
                  <c:v>-1.6956475431403109</c:v>
                </c:pt>
                <c:pt idx="97">
                  <c:v>-1.6906008349450912</c:v>
                </c:pt>
                <c:pt idx="98">
                  <c:v>-1.6933504025625536</c:v>
                </c:pt>
                <c:pt idx="99">
                  <c:v>-1.6878885642714583</c:v>
                </c:pt>
                <c:pt idx="100">
                  <c:v>-1.6877151587784813</c:v>
                </c:pt>
                <c:pt idx="101">
                  <c:v>-1.6863968661463828</c:v>
                </c:pt>
                <c:pt idx="102">
                  <c:v>-1.6915869629178484</c:v>
                </c:pt>
                <c:pt idx="103">
                  <c:v>-1.6922294073455866</c:v>
                </c:pt>
                <c:pt idx="104">
                  <c:v>-1.6884411519794615</c:v>
                </c:pt>
                <c:pt idx="105">
                  <c:v>-1.6850439209512551</c:v>
                </c:pt>
                <c:pt idx="106">
                  <c:v>-1.6849636245289163</c:v>
                </c:pt>
                <c:pt idx="107">
                  <c:v>-1.6825090169851498</c:v>
                </c:pt>
                <c:pt idx="108">
                  <c:v>-1.6844872934190251</c:v>
                </c:pt>
                <c:pt idx="109">
                  <c:v>-1.6854840831477509</c:v>
                </c:pt>
                <c:pt idx="110">
                  <c:v>-1.6850071762089409</c:v>
                </c:pt>
                <c:pt idx="111">
                  <c:v>-1.6873059481145065</c:v>
                </c:pt>
                <c:pt idx="112">
                  <c:v>-1.6874888354603488</c:v>
                </c:pt>
                <c:pt idx="113">
                  <c:v>-1.6848416300224942</c:v>
                </c:pt>
                <c:pt idx="114">
                  <c:v>-1.6895560875412972</c:v>
                </c:pt>
                <c:pt idx="115">
                  <c:v>-1.6805674980303045</c:v>
                </c:pt>
                <c:pt idx="116">
                  <c:v>-1.6811002041024217</c:v>
                </c:pt>
                <c:pt idx="117">
                  <c:v>-1.6957268360790683</c:v>
                </c:pt>
                <c:pt idx="118">
                  <c:v>-1.6987654680525781</c:v>
                </c:pt>
                <c:pt idx="119">
                  <c:v>-1.6984490544308986</c:v>
                </c:pt>
                <c:pt idx="120">
                  <c:v>-1.6994795023248326</c:v>
                </c:pt>
                <c:pt idx="121">
                  <c:v>-1.6984246638995966</c:v>
                </c:pt>
                <c:pt idx="122">
                  <c:v>-1.6906369369923704</c:v>
                </c:pt>
                <c:pt idx="123">
                  <c:v>-1.6931541483183001</c:v>
                </c:pt>
                <c:pt idx="124">
                  <c:v>-1.6958914131531921</c:v>
                </c:pt>
                <c:pt idx="125">
                  <c:v>-1.691797093679952</c:v>
                </c:pt>
                <c:pt idx="126">
                  <c:v>-1.6932647384556225</c:v>
                </c:pt>
                <c:pt idx="127">
                  <c:v>-1.6890701484939443</c:v>
                </c:pt>
                <c:pt idx="128">
                  <c:v>-1.690692307105002</c:v>
                </c:pt>
                <c:pt idx="129">
                  <c:v>-1.6852708943569963</c:v>
                </c:pt>
                <c:pt idx="130">
                  <c:v>-1.6803957604361814</c:v>
                </c:pt>
                <c:pt idx="131">
                  <c:v>-1.6796284107293407</c:v>
                </c:pt>
                <c:pt idx="132">
                  <c:v>-1.6787926619401365</c:v>
                </c:pt>
                <c:pt idx="133">
                  <c:v>-1.6742215823297433</c:v>
                </c:pt>
                <c:pt idx="134">
                  <c:v>-1.673573666886403</c:v>
                </c:pt>
                <c:pt idx="135">
                  <c:v>-1.6695642977725695</c:v>
                </c:pt>
                <c:pt idx="136">
                  <c:v>-1.6668600030738805</c:v>
                </c:pt>
                <c:pt idx="137">
                  <c:v>-1.6601373235370347</c:v>
                </c:pt>
                <c:pt idx="138">
                  <c:v>-1.6562218296956774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2-4DF5-92B5-A9AA3343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95"/>
        <c:axId val="780957368"/>
        <c:axId val="780956712"/>
      </c:barChart>
      <c:lineChart>
        <c:grouping val="standard"/>
        <c:varyColors val="0"/>
        <c:ser>
          <c:idx val="4"/>
          <c:order val="4"/>
          <c:tx>
            <c:strRef>
              <c:f>EXIMRxXMY!$Y$2</c:f>
              <c:strCache>
                <c:ptCount val="1"/>
                <c:pt idx="0">
                  <c:v>Joint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EXIMRxXMY!$T$3:$T$141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cat>
          <c:val>
            <c:numRef>
              <c:f>EXIMRxXMY!$Y$3:$Y$143</c:f>
              <c:numCache>
                <c:formatCode>0.00000</c:formatCode>
                <c:ptCount val="141"/>
                <c:pt idx="0">
                  <c:v>-0.21099026821304928</c:v>
                </c:pt>
                <c:pt idx="1">
                  <c:v>-0.72887120284747553</c:v>
                </c:pt>
                <c:pt idx="2">
                  <c:v>-1.1153837058800928</c:v>
                </c:pt>
                <c:pt idx="3">
                  <c:v>-0.854840812085498</c:v>
                </c:pt>
                <c:pt idx="4">
                  <c:v>-0.81878078817283373</c:v>
                </c:pt>
                <c:pt idx="5">
                  <c:v>-0.87851700318493409</c:v>
                </c:pt>
                <c:pt idx="6">
                  <c:v>-0.8512655793234194</c:v>
                </c:pt>
                <c:pt idx="7">
                  <c:v>-0.8480586937071255</c:v>
                </c:pt>
                <c:pt idx="8">
                  <c:v>-0.80998760725727759</c:v>
                </c:pt>
                <c:pt idx="9">
                  <c:v>-0.95075923291365161</c:v>
                </c:pt>
                <c:pt idx="10">
                  <c:v>-0.5912202480063663</c:v>
                </c:pt>
                <c:pt idx="11">
                  <c:v>-0.56372702065351932</c:v>
                </c:pt>
                <c:pt idx="12">
                  <c:v>-0.57053668897351395</c:v>
                </c:pt>
                <c:pt idx="13">
                  <c:v>-0.28631360257441818</c:v>
                </c:pt>
                <c:pt idx="14">
                  <c:v>-5.5147957672025516E-2</c:v>
                </c:pt>
                <c:pt idx="15">
                  <c:v>3.0750598007784014E-2</c:v>
                </c:pt>
                <c:pt idx="16">
                  <c:v>0.19901953771707448</c:v>
                </c:pt>
                <c:pt idx="17">
                  <c:v>0.18730054591080991</c:v>
                </c:pt>
                <c:pt idx="18">
                  <c:v>0.12504208839009756</c:v>
                </c:pt>
                <c:pt idx="19">
                  <c:v>7.3900580123742454E-2</c:v>
                </c:pt>
                <c:pt idx="20">
                  <c:v>-2.2686192954599615E-2</c:v>
                </c:pt>
                <c:pt idx="21">
                  <c:v>8.507056803156221E-2</c:v>
                </c:pt>
                <c:pt idx="22">
                  <c:v>0.12271982078287591</c:v>
                </c:pt>
                <c:pt idx="23">
                  <c:v>3.9419889868454128E-2</c:v>
                </c:pt>
                <c:pt idx="24">
                  <c:v>-0.10781555862323033</c:v>
                </c:pt>
                <c:pt idx="25">
                  <c:v>-7.7267473319873492E-2</c:v>
                </c:pt>
                <c:pt idx="26">
                  <c:v>-0.14954361588553322</c:v>
                </c:pt>
                <c:pt idx="27">
                  <c:v>-0.30597555922032793</c:v>
                </c:pt>
                <c:pt idx="28">
                  <c:v>-0.30440436494467837</c:v>
                </c:pt>
                <c:pt idx="29">
                  <c:v>-0.42682260271920525</c:v>
                </c:pt>
                <c:pt idx="30">
                  <c:v>-0.57856038026554746</c:v>
                </c:pt>
                <c:pt idx="31">
                  <c:v>-0.62066922729218099</c:v>
                </c:pt>
                <c:pt idx="32">
                  <c:v>-0.8720396354458233</c:v>
                </c:pt>
                <c:pt idx="33">
                  <c:v>-1.0037381011061075</c:v>
                </c:pt>
                <c:pt idx="34">
                  <c:v>-1.0486121973824893</c:v>
                </c:pt>
                <c:pt idx="35">
                  <c:v>-1.0962764985601963</c:v>
                </c:pt>
                <c:pt idx="36">
                  <c:v>-1.2374444707283947</c:v>
                </c:pt>
                <c:pt idx="37">
                  <c:v>-1.4881429927661276</c:v>
                </c:pt>
                <c:pt idx="38">
                  <c:v>-1.5435982882185093</c:v>
                </c:pt>
                <c:pt idx="39">
                  <c:v>-1.5794319612473935</c:v>
                </c:pt>
                <c:pt idx="40">
                  <c:v>-1.6954174454670277</c:v>
                </c:pt>
                <c:pt idx="41">
                  <c:v>-1.6933895794993523</c:v>
                </c:pt>
                <c:pt idx="42">
                  <c:v>-1.7521811643305001</c:v>
                </c:pt>
                <c:pt idx="43">
                  <c:v>-1.9552436782760236</c:v>
                </c:pt>
                <c:pt idx="44">
                  <c:v>-2.0125557433397891</c:v>
                </c:pt>
                <c:pt idx="45">
                  <c:v>-2.0676669110706558</c:v>
                </c:pt>
                <c:pt idx="46">
                  <c:v>-2.0342408111141559</c:v>
                </c:pt>
                <c:pt idx="47">
                  <c:v>-2.0262897575156322</c:v>
                </c:pt>
                <c:pt idx="48">
                  <c:v>-2.0890738569516309</c:v>
                </c:pt>
                <c:pt idx="49">
                  <c:v>-2.0340468631700799</c:v>
                </c:pt>
                <c:pt idx="50">
                  <c:v>-2.0414684692256992</c:v>
                </c:pt>
                <c:pt idx="51">
                  <c:v>-2.0382294662511953</c:v>
                </c:pt>
                <c:pt idx="52">
                  <c:v>-2.0111285782034662</c:v>
                </c:pt>
                <c:pt idx="53">
                  <c:v>-1.9851548060117354</c:v>
                </c:pt>
                <c:pt idx="54">
                  <c:v>-1.9494070470639784</c:v>
                </c:pt>
                <c:pt idx="55">
                  <c:v>-1.9423036709371082</c:v>
                </c:pt>
                <c:pt idx="56">
                  <c:v>-1.9361703768487029</c:v>
                </c:pt>
                <c:pt idx="57">
                  <c:v>-1.9705710608951064</c:v>
                </c:pt>
                <c:pt idx="58">
                  <c:v>-2.0156469873672389</c:v>
                </c:pt>
                <c:pt idx="59">
                  <c:v>-1.9990862223878691</c:v>
                </c:pt>
                <c:pt idx="60">
                  <c:v>-2.0342455259181635</c:v>
                </c:pt>
                <c:pt idx="61">
                  <c:v>-1.9849689034591838</c:v>
                </c:pt>
                <c:pt idx="62">
                  <c:v>-2.0400892811111659</c:v>
                </c:pt>
                <c:pt idx="63">
                  <c:v>-2.0631983481425644</c:v>
                </c:pt>
                <c:pt idx="64">
                  <c:v>-2.097386820994469</c:v>
                </c:pt>
                <c:pt idx="65">
                  <c:v>-2.0618392493682567</c:v>
                </c:pt>
                <c:pt idx="66">
                  <c:v>-2.0337907325108189</c:v>
                </c:pt>
                <c:pt idx="67">
                  <c:v>-2.138418259279868</c:v>
                </c:pt>
                <c:pt idx="68">
                  <c:v>-2.1733997462126871</c:v>
                </c:pt>
                <c:pt idx="69">
                  <c:v>-2.0999928990886954</c:v>
                </c:pt>
                <c:pt idx="70">
                  <c:v>-2.0942328823326308</c:v>
                </c:pt>
                <c:pt idx="71">
                  <c:v>-2.0888738310497033</c:v>
                </c:pt>
                <c:pt idx="72">
                  <c:v>-2.0741402121650294</c:v>
                </c:pt>
                <c:pt idx="73">
                  <c:v>-2.0027871004701083</c:v>
                </c:pt>
                <c:pt idx="74">
                  <c:v>-1.9924276379885544</c:v>
                </c:pt>
                <c:pt idx="75">
                  <c:v>-1.9127124122842121</c:v>
                </c:pt>
                <c:pt idx="76">
                  <c:v>-1.81868565931418</c:v>
                </c:pt>
                <c:pt idx="77">
                  <c:v>-1.9244982807750914</c:v>
                </c:pt>
                <c:pt idx="78">
                  <c:v>-2.0558267958629246</c:v>
                </c:pt>
                <c:pt idx="79">
                  <c:v>-2.1061800567284541</c:v>
                </c:pt>
                <c:pt idx="80">
                  <c:v>-2.2827034606634271</c:v>
                </c:pt>
                <c:pt idx="81">
                  <c:v>-2.3686276179613648</c:v>
                </c:pt>
                <c:pt idx="82">
                  <c:v>-2.5394357542736961</c:v>
                </c:pt>
                <c:pt idx="83">
                  <c:v>-2.6300172536480515</c:v>
                </c:pt>
                <c:pt idx="84">
                  <c:v>-2.6152104371765059</c:v>
                </c:pt>
                <c:pt idx="85">
                  <c:v>-2.480527856782488</c:v>
                </c:pt>
                <c:pt idx="86">
                  <c:v>-2.3486727452083116</c:v>
                </c:pt>
                <c:pt idx="87">
                  <c:v>-2.2285514640864728</c:v>
                </c:pt>
                <c:pt idx="88">
                  <c:v>-2.3340042492481885</c:v>
                </c:pt>
                <c:pt idx="89">
                  <c:v>-2.4395561086760527</c:v>
                </c:pt>
                <c:pt idx="90">
                  <c:v>-2.4147087392051856</c:v>
                </c:pt>
                <c:pt idx="91">
                  <c:v>-2.5331940596771076</c:v>
                </c:pt>
                <c:pt idx="92">
                  <c:v>-2.5121866440182039</c:v>
                </c:pt>
                <c:pt idx="93">
                  <c:v>-2.4060627924035805</c:v>
                </c:pt>
                <c:pt idx="94">
                  <c:v>-2.4950408210917621</c:v>
                </c:pt>
                <c:pt idx="95">
                  <c:v>-2.553139551333774</c:v>
                </c:pt>
                <c:pt idx="96">
                  <c:v>-2.7033243165578424</c:v>
                </c:pt>
                <c:pt idx="97">
                  <c:v>-2.9481190260013523</c:v>
                </c:pt>
                <c:pt idx="98">
                  <c:v>-2.9902401331405595</c:v>
                </c:pt>
                <c:pt idx="99">
                  <c:v>-3.0385631590272384</c:v>
                </c:pt>
                <c:pt idx="100">
                  <c:v>-2.9081913964808326</c:v>
                </c:pt>
                <c:pt idx="101">
                  <c:v>-3.0227144732918285</c:v>
                </c:pt>
                <c:pt idx="102">
                  <c:v>-3.2084022313461333</c:v>
                </c:pt>
                <c:pt idx="103">
                  <c:v>-3.4136349011671911</c:v>
                </c:pt>
                <c:pt idx="104">
                  <c:v>-3.40753691843328</c:v>
                </c:pt>
                <c:pt idx="105">
                  <c:v>-3.4131244217952759</c:v>
                </c:pt>
                <c:pt idx="106">
                  <c:v>-3.4194527562834329</c:v>
                </c:pt>
                <c:pt idx="107">
                  <c:v>-3.2663265157601744</c:v>
                </c:pt>
                <c:pt idx="108">
                  <c:v>-3.2879797085789968</c:v>
                </c:pt>
                <c:pt idx="109">
                  <c:v>-3.2162173031052266</c:v>
                </c:pt>
                <c:pt idx="110">
                  <c:v>-3.217192289170252</c:v>
                </c:pt>
                <c:pt idx="111">
                  <c:v>-3.2297661922308256</c:v>
                </c:pt>
                <c:pt idx="112">
                  <c:v>-3.4200720152957347</c:v>
                </c:pt>
                <c:pt idx="113">
                  <c:v>-3.6037665803477004</c:v>
                </c:pt>
                <c:pt idx="114">
                  <c:v>-3.9232146536762169</c:v>
                </c:pt>
                <c:pt idx="115">
                  <c:v>-3.8809706939231541</c:v>
                </c:pt>
                <c:pt idx="116">
                  <c:v>-3.2728530478722169</c:v>
                </c:pt>
                <c:pt idx="117">
                  <c:v>-3.2070036056668023</c:v>
                </c:pt>
                <c:pt idx="118">
                  <c:v>-3.3965688895823911</c:v>
                </c:pt>
                <c:pt idx="119">
                  <c:v>-3.564860690705284</c:v>
                </c:pt>
                <c:pt idx="120">
                  <c:v>-3.7334995529534627</c:v>
                </c:pt>
                <c:pt idx="121">
                  <c:v>-3.787414412871418</c:v>
                </c:pt>
                <c:pt idx="122">
                  <c:v>-3.7529324879311021</c:v>
                </c:pt>
                <c:pt idx="123">
                  <c:v>-3.6052102178608361</c:v>
                </c:pt>
                <c:pt idx="124">
                  <c:v>-3.7365077177635548</c:v>
                </c:pt>
                <c:pt idx="125">
                  <c:v>-3.7607668892262716</c:v>
                </c:pt>
                <c:pt idx="126">
                  <c:v>-3.755993552476927</c:v>
                </c:pt>
                <c:pt idx="127">
                  <c:v>-3.9683708970540574</c:v>
                </c:pt>
                <c:pt idx="128">
                  <c:v>-3.9279636593414526</c:v>
                </c:pt>
                <c:pt idx="129">
                  <c:v>-3.8712057241128495</c:v>
                </c:pt>
                <c:pt idx="130">
                  <c:v>-3.7093232566463441</c:v>
                </c:pt>
                <c:pt idx="131">
                  <c:v>-3.5874599870407238</c:v>
                </c:pt>
                <c:pt idx="132">
                  <c:v>-3.5812432333211719</c:v>
                </c:pt>
                <c:pt idx="133">
                  <c:v>-3.6225702264115465</c:v>
                </c:pt>
                <c:pt idx="134">
                  <c:v>-3.6388964443366136</c:v>
                </c:pt>
                <c:pt idx="135">
                  <c:v>-3.5044830715012645</c:v>
                </c:pt>
                <c:pt idx="136">
                  <c:v>-3.7279379163062205</c:v>
                </c:pt>
                <c:pt idx="137">
                  <c:v>-3.7031553009999385</c:v>
                </c:pt>
                <c:pt idx="138">
                  <c:v>-3.6069899106493177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2-4DF5-92B5-A9AA3343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7368"/>
        <c:axId val="780956712"/>
      </c:lineChart>
      <c:catAx>
        <c:axId val="78095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56712"/>
        <c:crossesAt val="-100"/>
        <c:auto val="1"/>
        <c:lblAlgn val="ctr"/>
        <c:lblOffset val="100"/>
        <c:tickLblSkip val="20"/>
        <c:tickMarkSkip val="20"/>
        <c:noMultiLvlLbl val="0"/>
      </c:catAx>
      <c:valAx>
        <c:axId val="78095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0957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4624694990049319"/>
          <c:y val="4.8519978875560407E-2"/>
          <c:w val="0.75439243171526638"/>
          <c:h val="4.7798730151166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3480518998729"/>
          <c:y val="2.8113929026647767E-2"/>
          <c:w val="0.83183295771774102"/>
          <c:h val="0.80624479866845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EXIMRxXMY!$U$2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EXIMRxXMY!$U$3:$U$143</c:f>
              <c:numCache>
                <c:formatCode>0.00000</c:formatCode>
                <c:ptCount val="141"/>
                <c:pt idx="0">
                  <c:v>5.6069512044133523E-3</c:v>
                </c:pt>
                <c:pt idx="1">
                  <c:v>0.59981638326860365</c:v>
                </c:pt>
                <c:pt idx="2">
                  <c:v>1.0655850693450617</c:v>
                </c:pt>
                <c:pt idx="3">
                  <c:v>0.54965836702166004</c:v>
                </c:pt>
                <c:pt idx="4">
                  <c:v>0.4893494810480214</c:v>
                </c:pt>
                <c:pt idx="5">
                  <c:v>0.51421223579337516</c:v>
                </c:pt>
                <c:pt idx="6">
                  <c:v>0.41114798046350914</c:v>
                </c:pt>
                <c:pt idx="7">
                  <c:v>0.77195059606503069</c:v>
                </c:pt>
                <c:pt idx="8">
                  <c:v>0.91184138174739371</c:v>
                </c:pt>
                <c:pt idx="9">
                  <c:v>1.030774397483571</c:v>
                </c:pt>
                <c:pt idx="10">
                  <c:v>0.96843973708211173</c:v>
                </c:pt>
                <c:pt idx="11">
                  <c:v>1.1504642348024576</c:v>
                </c:pt>
                <c:pt idx="12">
                  <c:v>1.1638493510236931</c:v>
                </c:pt>
                <c:pt idx="13">
                  <c:v>1.0260043181273455</c:v>
                </c:pt>
                <c:pt idx="14">
                  <c:v>0.72140794917580675</c:v>
                </c:pt>
                <c:pt idx="15">
                  <c:v>0.62868877717673699</c:v>
                </c:pt>
                <c:pt idx="16">
                  <c:v>0.42844353307289579</c:v>
                </c:pt>
                <c:pt idx="17">
                  <c:v>0.47438535937362952</c:v>
                </c:pt>
                <c:pt idx="18">
                  <c:v>0.5899987878740055</c:v>
                </c:pt>
                <c:pt idx="19">
                  <c:v>0.6702854343838538</c:v>
                </c:pt>
                <c:pt idx="20">
                  <c:v>0.9393571100257756</c:v>
                </c:pt>
                <c:pt idx="21">
                  <c:v>0.927296679385056</c:v>
                </c:pt>
                <c:pt idx="22">
                  <c:v>1.0030090915999512</c:v>
                </c:pt>
                <c:pt idx="23">
                  <c:v>0.99329558589901024</c:v>
                </c:pt>
                <c:pt idx="24">
                  <c:v>1.0619724923226626</c:v>
                </c:pt>
                <c:pt idx="25">
                  <c:v>1.180119060523168</c:v>
                </c:pt>
                <c:pt idx="26">
                  <c:v>1.1652668095804639</c:v>
                </c:pt>
                <c:pt idx="27">
                  <c:v>1.1451324430732528</c:v>
                </c:pt>
                <c:pt idx="28">
                  <c:v>1.0976850287064175</c:v>
                </c:pt>
                <c:pt idx="29">
                  <c:v>1.0634288295194787</c:v>
                </c:pt>
                <c:pt idx="30">
                  <c:v>1.0716232634685721</c:v>
                </c:pt>
                <c:pt idx="31">
                  <c:v>1.1334421400234722</c:v>
                </c:pt>
                <c:pt idx="32">
                  <c:v>1.4225136165811865</c:v>
                </c:pt>
                <c:pt idx="33">
                  <c:v>1.5201303114804705</c:v>
                </c:pt>
                <c:pt idx="34">
                  <c:v>1.6882647904168906</c:v>
                </c:pt>
                <c:pt idx="35">
                  <c:v>1.7449698498446873</c:v>
                </c:pt>
                <c:pt idx="36">
                  <c:v>1.8682706612115241</c:v>
                </c:pt>
                <c:pt idx="37">
                  <c:v>2.2055096116063662</c:v>
                </c:pt>
                <c:pt idx="38">
                  <c:v>2.3983848349388488</c:v>
                </c:pt>
                <c:pt idx="39">
                  <c:v>2.3910601188239973</c:v>
                </c:pt>
                <c:pt idx="40">
                  <c:v>2.3837704063801488</c:v>
                </c:pt>
                <c:pt idx="41">
                  <c:v>2.4728253049994833</c:v>
                </c:pt>
                <c:pt idx="42">
                  <c:v>2.5246212552269203</c:v>
                </c:pt>
                <c:pt idx="43">
                  <c:v>2.7475680564256271</c:v>
                </c:pt>
                <c:pt idx="44">
                  <c:v>3.2532962302986079</c:v>
                </c:pt>
                <c:pt idx="45">
                  <c:v>3.328714876736679</c:v>
                </c:pt>
                <c:pt idx="46">
                  <c:v>3.2609063560094351</c:v>
                </c:pt>
                <c:pt idx="47">
                  <c:v>3.2716527276241529</c:v>
                </c:pt>
                <c:pt idx="48">
                  <c:v>3.2920402499003898</c:v>
                </c:pt>
                <c:pt idx="49">
                  <c:v>2.9389163531250269</c:v>
                </c:pt>
                <c:pt idx="50">
                  <c:v>2.7528574993784316</c:v>
                </c:pt>
                <c:pt idx="51">
                  <c:v>2.4925387051775965</c:v>
                </c:pt>
                <c:pt idx="52">
                  <c:v>2.4835830627342004</c:v>
                </c:pt>
                <c:pt idx="53">
                  <c:v>2.4994276197243015</c:v>
                </c:pt>
                <c:pt idx="54">
                  <c:v>2.467399126014763</c:v>
                </c:pt>
                <c:pt idx="55">
                  <c:v>2.2538085672883228</c:v>
                </c:pt>
                <c:pt idx="56">
                  <c:v>2.1278069609508106</c:v>
                </c:pt>
                <c:pt idx="57">
                  <c:v>2.2751097600687471</c:v>
                </c:pt>
                <c:pt idx="58">
                  <c:v>2.27413990328869</c:v>
                </c:pt>
                <c:pt idx="59">
                  <c:v>2.2542906688869722</c:v>
                </c:pt>
                <c:pt idx="60">
                  <c:v>2.1153074103407312</c:v>
                </c:pt>
                <c:pt idx="61">
                  <c:v>1.9974583055391484</c:v>
                </c:pt>
                <c:pt idx="62">
                  <c:v>1.9003384239638588</c:v>
                </c:pt>
                <c:pt idx="63">
                  <c:v>1.8572757490448211</c:v>
                </c:pt>
                <c:pt idx="64">
                  <c:v>1.8527628325950964</c:v>
                </c:pt>
                <c:pt idx="65">
                  <c:v>1.6026375242211615</c:v>
                </c:pt>
                <c:pt idx="66">
                  <c:v>1.523014869998357</c:v>
                </c:pt>
                <c:pt idx="67">
                  <c:v>1.5337674365466318</c:v>
                </c:pt>
                <c:pt idx="68">
                  <c:v>1.4712591851896264</c:v>
                </c:pt>
                <c:pt idx="69">
                  <c:v>1.5060921070860966</c:v>
                </c:pt>
                <c:pt idx="70">
                  <c:v>1.2694009242683781</c:v>
                </c:pt>
                <c:pt idx="71">
                  <c:v>0.86957719237397513</c:v>
                </c:pt>
                <c:pt idx="72">
                  <c:v>0.58416677710197307</c:v>
                </c:pt>
                <c:pt idx="73">
                  <c:v>0.31390522562031692</c:v>
                </c:pt>
                <c:pt idx="74">
                  <c:v>0.12030969369028828</c:v>
                </c:pt>
                <c:pt idx="75">
                  <c:v>-5.1954751136529947E-2</c:v>
                </c:pt>
                <c:pt idx="76">
                  <c:v>-0.14606914775882079</c:v>
                </c:pt>
                <c:pt idx="77">
                  <c:v>-0.1952564569112811</c:v>
                </c:pt>
                <c:pt idx="78">
                  <c:v>-0.1378509939766395</c:v>
                </c:pt>
                <c:pt idx="79">
                  <c:v>-0.17019496262839437</c:v>
                </c:pt>
                <c:pt idx="80">
                  <c:v>-0.13924785508216672</c:v>
                </c:pt>
                <c:pt idx="81">
                  <c:v>-9.8190468525248265E-2</c:v>
                </c:pt>
                <c:pt idx="82">
                  <c:v>0.11518750843253171</c:v>
                </c:pt>
                <c:pt idx="83">
                  <c:v>0.12365131483809567</c:v>
                </c:pt>
                <c:pt idx="84">
                  <c:v>8.4867475309833934E-2</c:v>
                </c:pt>
                <c:pt idx="85">
                  <c:v>0.11279170173955917</c:v>
                </c:pt>
                <c:pt idx="86">
                  <c:v>8.8930612803971076E-2</c:v>
                </c:pt>
                <c:pt idx="87">
                  <c:v>5.3352227798903674E-2</c:v>
                </c:pt>
                <c:pt idx="88">
                  <c:v>0.12846828641907729</c:v>
                </c:pt>
                <c:pt idx="89">
                  <c:v>0.10668160394527644</c:v>
                </c:pt>
                <c:pt idx="90">
                  <c:v>9.442194121619632E-2</c:v>
                </c:pt>
                <c:pt idx="91">
                  <c:v>-2.2979811772138592E-3</c:v>
                </c:pt>
                <c:pt idx="92">
                  <c:v>-8.1729776265975468E-2</c:v>
                </c:pt>
                <c:pt idx="93">
                  <c:v>-1.5861591540670229E-2</c:v>
                </c:pt>
                <c:pt idx="94">
                  <c:v>4.1905674799020472E-2</c:v>
                </c:pt>
                <c:pt idx="95">
                  <c:v>0.24979842539791339</c:v>
                </c:pt>
                <c:pt idx="96">
                  <c:v>0.34057423219779981</c:v>
                </c:pt>
                <c:pt idx="97">
                  <c:v>0.33957643153963113</c:v>
                </c:pt>
                <c:pt idx="98">
                  <c:v>0.34756415950333014</c:v>
                </c:pt>
                <c:pt idx="99">
                  <c:v>0.18584298403990057</c:v>
                </c:pt>
                <c:pt idx="100">
                  <c:v>0.12409261757260305</c:v>
                </c:pt>
                <c:pt idx="101">
                  <c:v>0.13983940832833522</c:v>
                </c:pt>
                <c:pt idx="102">
                  <c:v>0.28701920926353219</c:v>
                </c:pt>
                <c:pt idx="103">
                  <c:v>0.40415108924369836</c:v>
                </c:pt>
                <c:pt idx="104">
                  <c:v>0.5112838913565988</c:v>
                </c:pt>
                <c:pt idx="105">
                  <c:v>0.53558388818528369</c:v>
                </c:pt>
                <c:pt idx="106">
                  <c:v>0.48945836449532282</c:v>
                </c:pt>
                <c:pt idx="107">
                  <c:v>0.66356184622573466</c:v>
                </c:pt>
                <c:pt idx="108">
                  <c:v>0.77540028059682942</c:v>
                </c:pt>
                <c:pt idx="109">
                  <c:v>0.74699531364345417</c:v>
                </c:pt>
                <c:pt idx="110">
                  <c:v>0.86930379101075139</c:v>
                </c:pt>
                <c:pt idx="111">
                  <c:v>1.0199905508276699</c:v>
                </c:pt>
                <c:pt idx="112">
                  <c:v>1.1678181723170826</c:v>
                </c:pt>
                <c:pt idx="113">
                  <c:v>1.3855471424819241</c:v>
                </c:pt>
                <c:pt idx="114">
                  <c:v>1.7439573965760509</c:v>
                </c:pt>
                <c:pt idx="115">
                  <c:v>1.63695607309985</c:v>
                </c:pt>
                <c:pt idx="116">
                  <c:v>1.6109116633316318</c:v>
                </c:pt>
                <c:pt idx="117">
                  <c:v>2.3285058743216136</c:v>
                </c:pt>
                <c:pt idx="118">
                  <c:v>2.5592375043123146</c:v>
                </c:pt>
                <c:pt idx="119">
                  <c:v>2.8389907461310888</c:v>
                </c:pt>
                <c:pt idx="120">
                  <c:v>2.8656955482290414</c:v>
                </c:pt>
                <c:pt idx="121">
                  <c:v>2.8797883504697932</c:v>
                </c:pt>
                <c:pt idx="122">
                  <c:v>2.726862608222874</c:v>
                </c:pt>
                <c:pt idx="123">
                  <c:v>2.9904783918901372</c:v>
                </c:pt>
                <c:pt idx="124">
                  <c:v>3.0357850972636249</c:v>
                </c:pt>
                <c:pt idx="125">
                  <c:v>2.9509170354069676</c:v>
                </c:pt>
                <c:pt idx="126">
                  <c:v>3.0208949894289083</c:v>
                </c:pt>
                <c:pt idx="127">
                  <c:v>2.82667572553268</c:v>
                </c:pt>
                <c:pt idx="128">
                  <c:v>2.8064168972013954</c:v>
                </c:pt>
                <c:pt idx="129">
                  <c:v>2.6409680687590682</c:v>
                </c:pt>
                <c:pt idx="130">
                  <c:v>2.5095065382788229</c:v>
                </c:pt>
                <c:pt idx="131">
                  <c:v>2.3871887369122349</c:v>
                </c:pt>
                <c:pt idx="132">
                  <c:v>2.3165114226878436</c:v>
                </c:pt>
                <c:pt idx="133">
                  <c:v>2.2173947512848637</c:v>
                </c:pt>
                <c:pt idx="134">
                  <c:v>2.2626067434744885</c:v>
                </c:pt>
                <c:pt idx="135">
                  <c:v>2.2173298642882346</c:v>
                </c:pt>
                <c:pt idx="136">
                  <c:v>2.0392828528399072</c:v>
                </c:pt>
                <c:pt idx="137">
                  <c:v>1.8393800153856246</c:v>
                </c:pt>
                <c:pt idx="138">
                  <c:v>1.6651448493336407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4-4D62-80F3-1A2F35248BFB}"/>
            </c:ext>
          </c:extLst>
        </c:ser>
        <c:ser>
          <c:idx val="1"/>
          <c:order val="1"/>
          <c:tx>
            <c:strRef>
              <c:f>EXIMRxXMY!$V$2</c:f>
              <c:strCache>
                <c:ptCount val="1"/>
                <c:pt idx="0">
                  <c:v>Trades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  <a:prstDash val="dash"/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EXIMRxXMY!$V$3:$V$141</c:f>
              <c:numCache>
                <c:formatCode>0.00000</c:formatCode>
                <c:ptCount val="139"/>
                <c:pt idx="0">
                  <c:v>0.26473542342708534</c:v>
                </c:pt>
                <c:pt idx="1">
                  <c:v>0.50597127162652189</c:v>
                </c:pt>
                <c:pt idx="2">
                  <c:v>0.36388694787660381</c:v>
                </c:pt>
                <c:pt idx="3">
                  <c:v>0.29432037358783159</c:v>
                </c:pt>
                <c:pt idx="4">
                  <c:v>0.4014937568572477</c:v>
                </c:pt>
                <c:pt idx="5">
                  <c:v>0.61492158476461767</c:v>
                </c:pt>
                <c:pt idx="6">
                  <c:v>0.45832253379261778</c:v>
                </c:pt>
                <c:pt idx="7">
                  <c:v>0.29756805088296395</c:v>
                </c:pt>
                <c:pt idx="8">
                  <c:v>0.32089313161829475</c:v>
                </c:pt>
                <c:pt idx="9">
                  <c:v>0.2466937149538812</c:v>
                </c:pt>
                <c:pt idx="10">
                  <c:v>0.41823631259813765</c:v>
                </c:pt>
                <c:pt idx="11">
                  <c:v>0.31460464098012347</c:v>
                </c:pt>
                <c:pt idx="12">
                  <c:v>-7.2661525774281296E-2</c:v>
                </c:pt>
                <c:pt idx="13">
                  <c:v>1.1451707664639573E-2</c:v>
                </c:pt>
                <c:pt idx="14">
                  <c:v>7.3032140545883528E-2</c:v>
                </c:pt>
                <c:pt idx="15">
                  <c:v>-0.11803453565890412</c:v>
                </c:pt>
                <c:pt idx="16">
                  <c:v>-8.8805004640186702E-2</c:v>
                </c:pt>
                <c:pt idx="17">
                  <c:v>-6.5277897738477086E-2</c:v>
                </c:pt>
                <c:pt idx="18">
                  <c:v>2.1451396146606346E-2</c:v>
                </c:pt>
                <c:pt idx="19">
                  <c:v>4.2145120334595713E-2</c:v>
                </c:pt>
                <c:pt idx="20">
                  <c:v>-1.9082823119172098E-2</c:v>
                </c:pt>
                <c:pt idx="21">
                  <c:v>-2.094633783449687E-2</c:v>
                </c:pt>
                <c:pt idx="22">
                  <c:v>-8.0720289473667994E-2</c:v>
                </c:pt>
                <c:pt idx="23">
                  <c:v>-1.5347250890962271E-2</c:v>
                </c:pt>
                <c:pt idx="24">
                  <c:v>-0.10603526212018445</c:v>
                </c:pt>
                <c:pt idx="25">
                  <c:v>-0.52881321979969609</c:v>
                </c:pt>
                <c:pt idx="26">
                  <c:v>-0.43251970879555052</c:v>
                </c:pt>
                <c:pt idx="27">
                  <c:v>-0.33046791100801004</c:v>
                </c:pt>
                <c:pt idx="28">
                  <c:v>-0.21252471831933817</c:v>
                </c:pt>
                <c:pt idx="29">
                  <c:v>-0.17086162807304303</c:v>
                </c:pt>
                <c:pt idx="30">
                  <c:v>-1.2126114328139402E-3</c:v>
                </c:pt>
                <c:pt idx="31">
                  <c:v>-0.21173530051506897</c:v>
                </c:pt>
                <c:pt idx="32">
                  <c:v>-0.31444709265248239</c:v>
                </c:pt>
                <c:pt idx="33">
                  <c:v>-0.35839608112264282</c:v>
                </c:pt>
                <c:pt idx="34">
                  <c:v>-0.41463034009845884</c:v>
                </c:pt>
                <c:pt idx="35">
                  <c:v>-0.46801691185408961</c:v>
                </c:pt>
                <c:pt idx="36">
                  <c:v>-0.31828070343046594</c:v>
                </c:pt>
                <c:pt idx="37">
                  <c:v>-3.9480732340148407E-2</c:v>
                </c:pt>
                <c:pt idx="38">
                  <c:v>-0.18640813445797444</c:v>
                </c:pt>
                <c:pt idx="39">
                  <c:v>-0.13929771287040729</c:v>
                </c:pt>
                <c:pt idx="40">
                  <c:v>3.3119904628515467E-2</c:v>
                </c:pt>
                <c:pt idx="41">
                  <c:v>-0.21738526895418295</c:v>
                </c:pt>
                <c:pt idx="42">
                  <c:v>-0.12553698149898387</c:v>
                </c:pt>
                <c:pt idx="43">
                  <c:v>0.26637352714646934</c:v>
                </c:pt>
                <c:pt idx="44">
                  <c:v>-9.4864778722721588E-2</c:v>
                </c:pt>
                <c:pt idx="45">
                  <c:v>-0.18656247753949434</c:v>
                </c:pt>
                <c:pt idx="46">
                  <c:v>-0.32640692682670275</c:v>
                </c:pt>
                <c:pt idx="47">
                  <c:v>-0.46122890590178911</c:v>
                </c:pt>
                <c:pt idx="48">
                  <c:v>-0.34930531963397454</c:v>
                </c:pt>
                <c:pt idx="49">
                  <c:v>-0.28784926622468038</c:v>
                </c:pt>
                <c:pt idx="50">
                  <c:v>-0.27208617179380884</c:v>
                </c:pt>
                <c:pt idx="51">
                  <c:v>-0.1119659424915246</c:v>
                </c:pt>
                <c:pt idx="52">
                  <c:v>-0.1334387601797436</c:v>
                </c:pt>
                <c:pt idx="53">
                  <c:v>-0.27995428573797515</c:v>
                </c:pt>
                <c:pt idx="54">
                  <c:v>-0.35837225909818982</c:v>
                </c:pt>
                <c:pt idx="55">
                  <c:v>-0.3846686332821328</c:v>
                </c:pt>
                <c:pt idx="56">
                  <c:v>-0.34997896214972918</c:v>
                </c:pt>
                <c:pt idx="57">
                  <c:v>-0.34540384079523123</c:v>
                </c:pt>
                <c:pt idx="58">
                  <c:v>-0.32785863951582711</c:v>
                </c:pt>
                <c:pt idx="59">
                  <c:v>-0.38454917462836036</c:v>
                </c:pt>
                <c:pt idx="60">
                  <c:v>-0.27888639961356754</c:v>
                </c:pt>
                <c:pt idx="61">
                  <c:v>-0.48934931881717236</c:v>
                </c:pt>
                <c:pt idx="62">
                  <c:v>-0.45549148152166602</c:v>
                </c:pt>
                <c:pt idx="63">
                  <c:v>-0.39370897899658241</c:v>
                </c:pt>
                <c:pt idx="64">
                  <c:v>-0.32340186456113934</c:v>
                </c:pt>
                <c:pt idx="65">
                  <c:v>-0.35075009517275751</c:v>
                </c:pt>
                <c:pt idx="66">
                  <c:v>-0.39747599727563504</c:v>
                </c:pt>
                <c:pt idx="67">
                  <c:v>-0.25332682305520338</c:v>
                </c:pt>
                <c:pt idx="68">
                  <c:v>-0.16225634273775907</c:v>
                </c:pt>
                <c:pt idx="69">
                  <c:v>-0.48303290096271556</c:v>
                </c:pt>
                <c:pt idx="70">
                  <c:v>-0.47476776108025398</c:v>
                </c:pt>
                <c:pt idx="71">
                  <c:v>-0.33567596020454077</c:v>
                </c:pt>
                <c:pt idx="72">
                  <c:v>-0.36688579739779492</c:v>
                </c:pt>
                <c:pt idx="73">
                  <c:v>-0.54950680357981563</c:v>
                </c:pt>
                <c:pt idx="74">
                  <c:v>-0.53773648815514619</c:v>
                </c:pt>
                <c:pt idx="75">
                  <c:v>-0.83687703595078189</c:v>
                </c:pt>
                <c:pt idx="76">
                  <c:v>-0.97697405417688021</c:v>
                </c:pt>
                <c:pt idx="77">
                  <c:v>-0.73966376780722476</c:v>
                </c:pt>
                <c:pt idx="78">
                  <c:v>-0.59916496097120575</c:v>
                </c:pt>
                <c:pt idx="79">
                  <c:v>-0.49272700503732897</c:v>
                </c:pt>
                <c:pt idx="80">
                  <c:v>-0.19373297558489266</c:v>
                </c:pt>
                <c:pt idx="81">
                  <c:v>-0.13368269772657643</c:v>
                </c:pt>
                <c:pt idx="82">
                  <c:v>-2.5960157267734586E-2</c:v>
                </c:pt>
                <c:pt idx="83">
                  <c:v>0.18561119874311957</c:v>
                </c:pt>
                <c:pt idx="84">
                  <c:v>0.17600992255215203</c:v>
                </c:pt>
                <c:pt idx="85">
                  <c:v>2.7724588736396491E-3</c:v>
                </c:pt>
                <c:pt idx="86">
                  <c:v>-0.21478981070905317</c:v>
                </c:pt>
                <c:pt idx="87">
                  <c:v>-0.42941274887424774</c:v>
                </c:pt>
                <c:pt idx="88">
                  <c:v>-0.3327234299650077</c:v>
                </c:pt>
                <c:pt idx="89">
                  <c:v>-0.20408040130508301</c:v>
                </c:pt>
                <c:pt idx="90">
                  <c:v>-0.32486007596966043</c:v>
                </c:pt>
                <c:pt idx="91">
                  <c:v>-0.15778863446580543</c:v>
                </c:pt>
                <c:pt idx="92">
                  <c:v>2.6448159311068389E-2</c:v>
                </c:pt>
                <c:pt idx="93">
                  <c:v>-0.4791741251826015</c:v>
                </c:pt>
                <c:pt idx="94">
                  <c:v>-0.36539963032774775</c:v>
                </c:pt>
                <c:pt idx="95">
                  <c:v>-0.55919384870373801</c:v>
                </c:pt>
                <c:pt idx="96">
                  <c:v>-0.4914630969451379</c:v>
                </c:pt>
                <c:pt idx="97">
                  <c:v>-0.26152891608058149</c:v>
                </c:pt>
                <c:pt idx="98">
                  <c:v>-0.15055317718463859</c:v>
                </c:pt>
                <c:pt idx="99">
                  <c:v>-0.12711324211149855</c:v>
                </c:pt>
                <c:pt idx="100">
                  <c:v>-0.38258510604907392</c:v>
                </c:pt>
                <c:pt idx="101">
                  <c:v>-0.17706296096663718</c:v>
                </c:pt>
                <c:pt idx="102">
                  <c:v>0.22098194934075968</c:v>
                </c:pt>
                <c:pt idx="103">
                  <c:v>0.53253249472326114</c:v>
                </c:pt>
                <c:pt idx="104">
                  <c:v>0.32152867842632976</c:v>
                </c:pt>
                <c:pt idx="105">
                  <c:v>0.19405996480628979</c:v>
                </c:pt>
                <c:pt idx="106">
                  <c:v>0.16779803883915223</c:v>
                </c:pt>
                <c:pt idx="107">
                  <c:v>-0.16613108309302466</c:v>
                </c:pt>
                <c:pt idx="108">
                  <c:v>-0.1816124252187532</c:v>
                </c:pt>
                <c:pt idx="109">
                  <c:v>-0.19270087852896639</c:v>
                </c:pt>
                <c:pt idx="110">
                  <c:v>-0.12822365588944643</c:v>
                </c:pt>
                <c:pt idx="111">
                  <c:v>0.11836295199686465</c:v>
                </c:pt>
                <c:pt idx="112">
                  <c:v>0.38456541187376869</c:v>
                </c:pt>
                <c:pt idx="113">
                  <c:v>0.77856730200506497</c:v>
                </c:pt>
                <c:pt idx="114">
                  <c:v>1.3092127313955113</c:v>
                </c:pt>
                <c:pt idx="115">
                  <c:v>0.98740801498495601</c:v>
                </c:pt>
                <c:pt idx="116">
                  <c:v>-6.9104257481697202E-3</c:v>
                </c:pt>
                <c:pt idx="117">
                  <c:v>-4.6008600821804684E-2</c:v>
                </c:pt>
                <c:pt idx="118">
                  <c:v>0.19120764985235922</c:v>
                </c:pt>
                <c:pt idx="119">
                  <c:v>0.36945369327882643</c:v>
                </c:pt>
                <c:pt idx="120">
                  <c:v>0.62935184166516822</c:v>
                </c:pt>
                <c:pt idx="121">
                  <c:v>0.46216926423796639</c:v>
                </c:pt>
                <c:pt idx="122">
                  <c:v>0.21124411878574276</c:v>
                </c:pt>
                <c:pt idx="123">
                  <c:v>-4.8261105788610585E-2</c:v>
                </c:pt>
                <c:pt idx="124">
                  <c:v>0.21530370098545018</c:v>
                </c:pt>
                <c:pt idx="125">
                  <c:v>0.28838342235145692</c:v>
                </c:pt>
                <c:pt idx="126">
                  <c:v>0.28861978217888484</c:v>
                </c:pt>
                <c:pt idx="127">
                  <c:v>0.78338183929798388</c:v>
                </c:pt>
                <c:pt idx="128">
                  <c:v>0.75626076436799705</c:v>
                </c:pt>
                <c:pt idx="129">
                  <c:v>0.6699280970792576</c:v>
                </c:pt>
                <c:pt idx="130">
                  <c:v>0.4000132398171562</c:v>
                </c:pt>
                <c:pt idx="131">
                  <c:v>0.38721531742726589</c:v>
                </c:pt>
                <c:pt idx="132">
                  <c:v>0.3941701351129831</c:v>
                </c:pt>
                <c:pt idx="133">
                  <c:v>0.36563351855450943</c:v>
                </c:pt>
                <c:pt idx="134">
                  <c:v>0.4495844580141391</c:v>
                </c:pt>
                <c:pt idx="135">
                  <c:v>0.34561505726517178</c:v>
                </c:pt>
                <c:pt idx="136">
                  <c:v>0.50719434593133439</c:v>
                </c:pt>
                <c:pt idx="137">
                  <c:v>0.42475669279054956</c:v>
                </c:pt>
                <c:pt idx="138">
                  <c:v>0.46412565280505907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4-4D62-80F3-1A2F35248BFB}"/>
            </c:ext>
          </c:extLst>
        </c:ser>
        <c:ser>
          <c:idx val="2"/>
          <c:order val="2"/>
          <c:tx>
            <c:strRef>
              <c:f>EXIMRxXMY!$W$2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ysDash"/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EXIMRxXMY!$W$3:$W$141</c:f>
              <c:numCache>
                <c:formatCode>0.00000</c:formatCode>
                <c:ptCount val="139"/>
                <c:pt idx="0">
                  <c:v>0.19274427441802083</c:v>
                </c:pt>
                <c:pt idx="1">
                  <c:v>0.44634149815727148</c:v>
                </c:pt>
                <c:pt idx="2">
                  <c:v>0.98245906587934029</c:v>
                </c:pt>
                <c:pt idx="3">
                  <c:v>1.05441849222294</c:v>
                </c:pt>
                <c:pt idx="4">
                  <c:v>0.88553005972611509</c:v>
                </c:pt>
                <c:pt idx="5">
                  <c:v>0.78705307301685634</c:v>
                </c:pt>
                <c:pt idx="6">
                  <c:v>1.0293713669582416</c:v>
                </c:pt>
                <c:pt idx="7">
                  <c:v>0.70773582277328284</c:v>
                </c:pt>
                <c:pt idx="8">
                  <c:v>0.47831542660179621</c:v>
                </c:pt>
                <c:pt idx="9">
                  <c:v>0.7480302068636403</c:v>
                </c:pt>
                <c:pt idx="10">
                  <c:v>-0.20599456156466692</c:v>
                </c:pt>
                <c:pt idx="11">
                  <c:v>-0.27616699751358009</c:v>
                </c:pt>
                <c:pt idx="12">
                  <c:v>0.11371134895466041</c:v>
                </c:pt>
                <c:pt idx="13">
                  <c:v>-0.50034000842011395</c:v>
                </c:pt>
                <c:pt idx="14">
                  <c:v>-0.81987294408215128</c:v>
                </c:pt>
                <c:pt idx="15">
                  <c:v>-0.75946399952242505</c:v>
                </c:pt>
                <c:pt idx="16">
                  <c:v>-1.1160353900733191</c:v>
                </c:pt>
                <c:pt idx="17">
                  <c:v>-1.2968019424988773</c:v>
                </c:pt>
                <c:pt idx="18">
                  <c:v>-1.4750996742193934</c:v>
                </c:pt>
                <c:pt idx="19">
                  <c:v>-1.6100257119165315</c:v>
                </c:pt>
                <c:pt idx="20">
                  <c:v>-1.5020043565538368</c:v>
                </c:pt>
                <c:pt idx="21">
                  <c:v>-1.9651645249813496</c:v>
                </c:pt>
                <c:pt idx="22">
                  <c:v>-1.9813155185504554</c:v>
                </c:pt>
                <c:pt idx="23">
                  <c:v>-2.0830848456551698</c:v>
                </c:pt>
                <c:pt idx="24">
                  <c:v>-1.685318081749019</c:v>
                </c:pt>
                <c:pt idx="25">
                  <c:v>-1.6960288183910028</c:v>
                </c:pt>
                <c:pt idx="26">
                  <c:v>-1.7830970923082394</c:v>
                </c:pt>
                <c:pt idx="27">
                  <c:v>-1.5176500629478284</c:v>
                </c:pt>
                <c:pt idx="28">
                  <c:v>-1.4669053764520226</c:v>
                </c:pt>
                <c:pt idx="29">
                  <c:v>-1.2738622819505963</c:v>
                </c:pt>
                <c:pt idx="30">
                  <c:v>-1.1560041358769801</c:v>
                </c:pt>
                <c:pt idx="31">
                  <c:v>-0.85289351213609632</c:v>
                </c:pt>
                <c:pt idx="32">
                  <c:v>-0.40126783114208359</c:v>
                </c:pt>
                <c:pt idx="33">
                  <c:v>-2.0606130827337348E-2</c:v>
                </c:pt>
                <c:pt idx="34">
                  <c:v>-0.14180175546186113</c:v>
                </c:pt>
                <c:pt idx="35">
                  <c:v>-0.12816000426574528</c:v>
                </c:pt>
                <c:pt idx="36">
                  <c:v>-8.9939237949778331E-2</c:v>
                </c:pt>
                <c:pt idx="37">
                  <c:v>-0.21929197284880544</c:v>
                </c:pt>
                <c:pt idx="38">
                  <c:v>-0.12957043867557488</c:v>
                </c:pt>
                <c:pt idx="39">
                  <c:v>-0.17272460042163848</c:v>
                </c:pt>
                <c:pt idx="40">
                  <c:v>-0.16794585588984778</c:v>
                </c:pt>
                <c:pt idx="41">
                  <c:v>0.11851906615001605</c:v>
                </c:pt>
                <c:pt idx="42">
                  <c:v>0.14010822407585874</c:v>
                </c:pt>
                <c:pt idx="43">
                  <c:v>1.3902216270169604E-2</c:v>
                </c:pt>
                <c:pt idx="44">
                  <c:v>5.800098845536656E-2</c:v>
                </c:pt>
                <c:pt idx="45">
                  <c:v>0.26367044359923858</c:v>
                </c:pt>
                <c:pt idx="46">
                  <c:v>0.40337932003753652</c:v>
                </c:pt>
                <c:pt idx="47">
                  <c:v>0.51518236688281305</c:v>
                </c:pt>
                <c:pt idx="48">
                  <c:v>0.53589397994941823</c:v>
                </c:pt>
                <c:pt idx="49">
                  <c:v>0.65305987339466876</c:v>
                </c:pt>
                <c:pt idx="50">
                  <c:v>0.87458312169237329</c:v>
                </c:pt>
                <c:pt idx="51">
                  <c:v>0.81162658007155297</c:v>
                </c:pt>
                <c:pt idx="52">
                  <c:v>0.65806467776608912</c:v>
                </c:pt>
                <c:pt idx="53">
                  <c:v>0.68077646768862399</c:v>
                </c:pt>
                <c:pt idx="54">
                  <c:v>0.62234416103324686</c:v>
                </c:pt>
                <c:pt idx="55">
                  <c:v>0.76423437384952964</c:v>
                </c:pt>
                <c:pt idx="56">
                  <c:v>0.72876249522236158</c:v>
                </c:pt>
                <c:pt idx="57">
                  <c:v>0.57309602737810916</c:v>
                </c:pt>
                <c:pt idx="58">
                  <c:v>0.66140523604448787</c:v>
                </c:pt>
                <c:pt idx="59">
                  <c:v>0.68240965879726834</c:v>
                </c:pt>
                <c:pt idx="60">
                  <c:v>0.71441848422874488</c:v>
                </c:pt>
                <c:pt idx="61">
                  <c:v>1.0225010683526297</c:v>
                </c:pt>
                <c:pt idx="62">
                  <c:v>1.4854272708495311</c:v>
                </c:pt>
                <c:pt idx="63">
                  <c:v>1.5061573955107612</c:v>
                </c:pt>
                <c:pt idx="64">
                  <c:v>1.2679458059555404</c:v>
                </c:pt>
                <c:pt idx="65">
                  <c:v>1.460167352823605</c:v>
                </c:pt>
                <c:pt idx="66">
                  <c:v>1.3321267125101062</c:v>
                </c:pt>
                <c:pt idx="67">
                  <c:v>1.6426289454202398</c:v>
                </c:pt>
                <c:pt idx="68">
                  <c:v>1.4140640921649885</c:v>
                </c:pt>
                <c:pt idx="69">
                  <c:v>1.6606301572183557</c:v>
                </c:pt>
                <c:pt idx="70">
                  <c:v>1.7398486818923775</c:v>
                </c:pt>
                <c:pt idx="71">
                  <c:v>1.7943875672570582</c:v>
                </c:pt>
                <c:pt idx="72">
                  <c:v>1.7581275324828116</c:v>
                </c:pt>
                <c:pt idx="73">
                  <c:v>1.7940148177182544</c:v>
                </c:pt>
                <c:pt idx="74">
                  <c:v>1.7916484640774508</c:v>
                </c:pt>
                <c:pt idx="75">
                  <c:v>2.1903083987910543</c:v>
                </c:pt>
                <c:pt idx="76">
                  <c:v>1.9865406149731293</c:v>
                </c:pt>
                <c:pt idx="77">
                  <c:v>1.6985262531744356</c:v>
                </c:pt>
                <c:pt idx="78">
                  <c:v>1.4736524100512498</c:v>
                </c:pt>
                <c:pt idx="79">
                  <c:v>1.4447228116702613</c:v>
                </c:pt>
                <c:pt idx="80">
                  <c:v>0.98181111976938529</c:v>
                </c:pt>
                <c:pt idx="81">
                  <c:v>0.88906680113017245</c:v>
                </c:pt>
                <c:pt idx="82">
                  <c:v>0.52274992046989066</c:v>
                </c:pt>
                <c:pt idx="83">
                  <c:v>0.30170646394329997</c:v>
                </c:pt>
                <c:pt idx="84">
                  <c:v>0.35744750566521294</c:v>
                </c:pt>
                <c:pt idx="85">
                  <c:v>0.40316615398484851</c:v>
                </c:pt>
                <c:pt idx="86">
                  <c:v>0.26445029264684106</c:v>
                </c:pt>
                <c:pt idx="87">
                  <c:v>0.25636040044082881</c:v>
                </c:pt>
                <c:pt idx="88">
                  <c:v>4.0047220562938447E-2</c:v>
                </c:pt>
                <c:pt idx="89">
                  <c:v>-6.2236929028694009E-2</c:v>
                </c:pt>
                <c:pt idx="90">
                  <c:v>-5.1489033115153071E-2</c:v>
                </c:pt>
                <c:pt idx="91">
                  <c:v>-0.42099841978098113</c:v>
                </c:pt>
                <c:pt idx="92">
                  <c:v>-0.38001257255949528</c:v>
                </c:pt>
                <c:pt idx="93">
                  <c:v>-0.2946448492265431</c:v>
                </c:pt>
                <c:pt idx="94">
                  <c:v>-0.28449688452305399</c:v>
                </c:pt>
                <c:pt idx="95">
                  <c:v>-0.28296657282575849</c:v>
                </c:pt>
                <c:pt idx="96">
                  <c:v>-0.42005447400474188</c:v>
                </c:pt>
                <c:pt idx="97">
                  <c:v>-0.84599783570602094</c:v>
                </c:pt>
                <c:pt idx="98">
                  <c:v>-0.96583671434165286</c:v>
                </c:pt>
                <c:pt idx="99">
                  <c:v>-0.8236178938586024</c:v>
                </c:pt>
                <c:pt idx="100">
                  <c:v>-0.57659902219180836</c:v>
                </c:pt>
                <c:pt idx="101">
                  <c:v>-0.6458122566026262</c:v>
                </c:pt>
                <c:pt idx="102">
                  <c:v>-1.0395263306893963</c:v>
                </c:pt>
                <c:pt idx="103">
                  <c:v>-1.3564940523890772</c:v>
                </c:pt>
                <c:pt idx="104">
                  <c:v>-1.1709288823026613</c:v>
                </c:pt>
                <c:pt idx="105">
                  <c:v>-1.0529576695522538</c:v>
                </c:pt>
                <c:pt idx="106">
                  <c:v>-1.0966509312859443</c:v>
                </c:pt>
                <c:pt idx="107">
                  <c:v>-0.64262334629198992</c:v>
                </c:pt>
                <c:pt idx="108">
                  <c:v>-0.73495277557011873</c:v>
                </c:pt>
                <c:pt idx="109">
                  <c:v>-0.57108177893857059</c:v>
                </c:pt>
                <c:pt idx="110">
                  <c:v>-0.40634272517015041</c:v>
                </c:pt>
                <c:pt idx="111">
                  <c:v>-0.24774897393168058</c:v>
                </c:pt>
                <c:pt idx="112">
                  <c:v>-0.50526363524285756</c:v>
                </c:pt>
                <c:pt idx="113">
                  <c:v>-0.52260829790977992</c:v>
                </c:pt>
                <c:pt idx="114">
                  <c:v>-1.061958258145308</c:v>
                </c:pt>
                <c:pt idx="115">
                  <c:v>-0.93809076406183878</c:v>
                </c:pt>
                <c:pt idx="116">
                  <c:v>-0.18371358487041561</c:v>
                </c:pt>
                <c:pt idx="117">
                  <c:v>-0.32752732802296669</c:v>
                </c:pt>
                <c:pt idx="118">
                  <c:v>-0.68326597617601359</c:v>
                </c:pt>
                <c:pt idx="119">
                  <c:v>-0.89535078552876202</c:v>
                </c:pt>
                <c:pt idx="120">
                  <c:v>-1.174235136159947</c:v>
                </c:pt>
                <c:pt idx="121">
                  <c:v>-1.3382284799821522</c:v>
                </c:pt>
                <c:pt idx="122">
                  <c:v>-1.143068466255891</c:v>
                </c:pt>
                <c:pt idx="123">
                  <c:v>-0.97902634306346303</c:v>
                </c:pt>
                <c:pt idx="124">
                  <c:v>-1.1850573595613374</c:v>
                </c:pt>
                <c:pt idx="125">
                  <c:v>-1.0747719557059978</c:v>
                </c:pt>
                <c:pt idx="126">
                  <c:v>-1.109446081584528</c:v>
                </c:pt>
                <c:pt idx="127">
                  <c:v>-1.2248530901183989</c:v>
                </c:pt>
                <c:pt idx="128">
                  <c:v>-1.2080386042483591</c:v>
                </c:pt>
                <c:pt idx="129">
                  <c:v>-1.00357927914586</c:v>
                </c:pt>
                <c:pt idx="130">
                  <c:v>-0.68207075605973666</c:v>
                </c:pt>
                <c:pt idx="131">
                  <c:v>-0.44678627567216833</c:v>
                </c:pt>
                <c:pt idx="132">
                  <c:v>-0.40826734963303535</c:v>
                </c:pt>
                <c:pt idx="133">
                  <c:v>-0.36109165928782061</c:v>
                </c:pt>
                <c:pt idx="134">
                  <c:v>-0.33127395107068303</c:v>
                </c:pt>
                <c:pt idx="135">
                  <c:v>-3.0201596770370154E-2</c:v>
                </c:pt>
                <c:pt idx="136">
                  <c:v>-0.27100888473957685</c:v>
                </c:pt>
                <c:pt idx="137">
                  <c:v>-6.6250474934485923E-2</c:v>
                </c:pt>
                <c:pt idx="138">
                  <c:v>0.19705019447995226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4-4D62-80F3-1A2F35248BFB}"/>
            </c:ext>
          </c:extLst>
        </c:ser>
        <c:ser>
          <c:idx val="3"/>
          <c:order val="3"/>
          <c:tx>
            <c:strRef>
              <c:f>EXIMRxXMY!$X$2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EXIMRxXMY!$X$3:$X$141</c:f>
              <c:numCache>
                <c:formatCode>0.00000</c:formatCode>
                <c:ptCount val="139"/>
                <c:pt idx="0">
                  <c:v>-0.65802013914345225</c:v>
                </c:pt>
                <c:pt idx="1">
                  <c:v>-0.70683866753070979</c:v>
                </c:pt>
                <c:pt idx="2">
                  <c:v>-0.77677177667823116</c:v>
                </c:pt>
                <c:pt idx="3">
                  <c:v>-0.85457659041907053</c:v>
                </c:pt>
                <c:pt idx="4">
                  <c:v>-0.89277419577398776</c:v>
                </c:pt>
                <c:pt idx="5">
                  <c:v>-0.95135633837362377</c:v>
                </c:pt>
                <c:pt idx="6">
                  <c:v>-1.0182788320825282</c:v>
                </c:pt>
                <c:pt idx="7">
                  <c:v>-1.0330816827084974</c:v>
                </c:pt>
                <c:pt idx="8">
                  <c:v>-1.0910195780967462</c:v>
                </c:pt>
                <c:pt idx="9">
                  <c:v>-1.138364845478111</c:v>
                </c:pt>
                <c:pt idx="10">
                  <c:v>-1.1741207185689393</c:v>
                </c:pt>
                <c:pt idx="11">
                  <c:v>-1.2361037845167375</c:v>
                </c:pt>
                <c:pt idx="12">
                  <c:v>-1.2807034043902528</c:v>
                </c:pt>
                <c:pt idx="13">
                  <c:v>-1.3087778414959494</c:v>
                </c:pt>
                <c:pt idx="14">
                  <c:v>-1.3354266912210297</c:v>
                </c:pt>
                <c:pt idx="15">
                  <c:v>-1.3662542599988106</c:v>
                </c:pt>
                <c:pt idx="16">
                  <c:v>-1.3776152594521349</c:v>
                </c:pt>
                <c:pt idx="17">
                  <c:v>-1.3917050411669543</c:v>
                </c:pt>
                <c:pt idx="18">
                  <c:v>-1.408219886496469</c:v>
                </c:pt>
                <c:pt idx="19">
                  <c:v>-1.4199050674585498</c:v>
                </c:pt>
                <c:pt idx="20">
                  <c:v>-1.4596739199639037</c:v>
                </c:pt>
                <c:pt idx="21">
                  <c:v>-1.4631664887363669</c:v>
                </c:pt>
                <c:pt idx="22">
                  <c:v>-1.5006405375936724</c:v>
                </c:pt>
                <c:pt idx="23">
                  <c:v>-1.4995057799902767</c:v>
                </c:pt>
                <c:pt idx="24">
                  <c:v>-1.5229573302687491</c:v>
                </c:pt>
                <c:pt idx="25">
                  <c:v>-1.5186304022456592</c:v>
                </c:pt>
                <c:pt idx="26">
                  <c:v>-1.5237349686269943</c:v>
                </c:pt>
                <c:pt idx="27">
                  <c:v>-1.5375722671363659</c:v>
                </c:pt>
                <c:pt idx="28">
                  <c:v>-1.5720880834292073</c:v>
                </c:pt>
                <c:pt idx="29">
                  <c:v>-1.5784280596877089</c:v>
                </c:pt>
                <c:pt idx="30">
                  <c:v>-1.5874013973492391</c:v>
                </c:pt>
                <c:pt idx="31">
                  <c:v>-1.6049557487069779</c:v>
                </c:pt>
                <c:pt idx="32">
                  <c:v>-1.6118191716763857</c:v>
                </c:pt>
                <c:pt idx="33">
                  <c:v>-1.6328781212532688</c:v>
                </c:pt>
                <c:pt idx="34">
                  <c:v>-1.633421534477862</c:v>
                </c:pt>
                <c:pt idx="35">
                  <c:v>-1.6334298607075404</c:v>
                </c:pt>
                <c:pt idx="36">
                  <c:v>-1.6400623219139694</c:v>
                </c:pt>
                <c:pt idx="37">
                  <c:v>-1.6339548966249717</c:v>
                </c:pt>
                <c:pt idx="38">
                  <c:v>-1.639707247690732</c:v>
                </c:pt>
                <c:pt idx="39">
                  <c:v>-1.6413314348876589</c:v>
                </c:pt>
                <c:pt idx="40">
                  <c:v>-1.635400581875734</c:v>
                </c:pt>
                <c:pt idx="41">
                  <c:v>-1.6489217978688968</c:v>
                </c:pt>
                <c:pt idx="42">
                  <c:v>-1.6619827305971777</c:v>
                </c:pt>
                <c:pt idx="43">
                  <c:v>-1.6707409593135381</c:v>
                </c:pt>
                <c:pt idx="44">
                  <c:v>-1.6721123296771978</c:v>
                </c:pt>
                <c:pt idx="45">
                  <c:v>-1.6679263313255523</c:v>
                </c:pt>
                <c:pt idx="46">
                  <c:v>-1.6715680093706808</c:v>
                </c:pt>
                <c:pt idx="47">
                  <c:v>-1.6702749223155058</c:v>
                </c:pt>
                <c:pt idx="48">
                  <c:v>-1.6731753998871142</c:v>
                </c:pt>
                <c:pt idx="49">
                  <c:v>-1.684531161142544</c:v>
                </c:pt>
                <c:pt idx="50">
                  <c:v>-1.6858973520914551</c:v>
                </c:pt>
                <c:pt idx="51">
                  <c:v>-1.6867809772679203</c:v>
                </c:pt>
                <c:pt idx="52">
                  <c:v>-1.6943305111103364</c:v>
                </c:pt>
                <c:pt idx="53">
                  <c:v>-1.6951382278768203</c:v>
                </c:pt>
                <c:pt idx="54">
                  <c:v>-1.7006852459827053</c:v>
                </c:pt>
                <c:pt idx="55">
                  <c:v>-1.6934768636331776</c:v>
                </c:pt>
                <c:pt idx="56">
                  <c:v>-1.6960969219387134</c:v>
                </c:pt>
                <c:pt idx="57">
                  <c:v>-1.6997978622296235</c:v>
                </c:pt>
                <c:pt idx="58">
                  <c:v>-1.6973952358124815</c:v>
                </c:pt>
                <c:pt idx="59">
                  <c:v>-1.7033801183352129</c:v>
                </c:pt>
                <c:pt idx="60">
                  <c:v>-1.7015691375602249</c:v>
                </c:pt>
                <c:pt idx="61">
                  <c:v>-1.7003316216632973</c:v>
                </c:pt>
                <c:pt idx="62">
                  <c:v>-1.6943491480219957</c:v>
                </c:pt>
                <c:pt idx="63">
                  <c:v>-1.69816027381209</c:v>
                </c:pt>
                <c:pt idx="64">
                  <c:v>-1.6959759607028713</c:v>
                </c:pt>
                <c:pt idx="65">
                  <c:v>-1.6986935510168766</c:v>
                </c:pt>
                <c:pt idx="66">
                  <c:v>-1.7025730126879917</c:v>
                </c:pt>
                <c:pt idx="67">
                  <c:v>-1.6933448854628697</c:v>
                </c:pt>
                <c:pt idx="68">
                  <c:v>-1.6934117700807441</c:v>
                </c:pt>
                <c:pt idx="69">
                  <c:v>-1.6880083557507919</c:v>
                </c:pt>
                <c:pt idx="70">
                  <c:v>-1.6849094038060075</c:v>
                </c:pt>
                <c:pt idx="71">
                  <c:v>-1.6892306993533046</c:v>
                </c:pt>
                <c:pt idx="72">
                  <c:v>-1.6843266686349221</c:v>
                </c:pt>
                <c:pt idx="73">
                  <c:v>-1.6821616332135243</c:v>
                </c:pt>
                <c:pt idx="74">
                  <c:v>-1.6838204949954061</c:v>
                </c:pt>
                <c:pt idx="75">
                  <c:v>-1.6763374034943492</c:v>
                </c:pt>
                <c:pt idx="76">
                  <c:v>-1.68836698032812</c:v>
                </c:pt>
                <c:pt idx="77">
                  <c:v>-1.6886002926631194</c:v>
                </c:pt>
                <c:pt idx="78">
                  <c:v>-1.6824793357772792</c:v>
                </c:pt>
                <c:pt idx="79">
                  <c:v>-1.6837323470616812</c:v>
                </c:pt>
                <c:pt idx="80">
                  <c:v>-1.6821773207843567</c:v>
                </c:pt>
                <c:pt idx="81">
                  <c:v>-1.6784471469392472</c:v>
                </c:pt>
                <c:pt idx="82">
                  <c:v>-1.6746723098751424</c:v>
                </c:pt>
                <c:pt idx="83">
                  <c:v>-1.6778633032194885</c:v>
                </c:pt>
                <c:pt idx="84">
                  <c:v>-1.6799980780025505</c:v>
                </c:pt>
                <c:pt idx="85">
                  <c:v>-1.6902545570185734</c:v>
                </c:pt>
                <c:pt idx="86">
                  <c:v>-1.7005224353960608</c:v>
                </c:pt>
                <c:pt idx="87">
                  <c:v>-1.7073969636338895</c:v>
                </c:pt>
                <c:pt idx="88">
                  <c:v>-1.7054048044197434</c:v>
                </c:pt>
                <c:pt idx="89">
                  <c:v>-1.7023720076907101</c:v>
                </c:pt>
                <c:pt idx="90">
                  <c:v>-1.7030284238221154</c:v>
                </c:pt>
                <c:pt idx="91">
                  <c:v>-1.7015512543618569</c:v>
                </c:pt>
                <c:pt idx="92">
                  <c:v>-1.7088018872475723</c:v>
                </c:pt>
                <c:pt idx="93">
                  <c:v>-1.7068825583748675</c:v>
                </c:pt>
                <c:pt idx="94">
                  <c:v>-1.7047318885481824</c:v>
                </c:pt>
                <c:pt idx="95">
                  <c:v>-1.7006842429844626</c:v>
                </c:pt>
                <c:pt idx="96">
                  <c:v>-1.6956475431403109</c:v>
                </c:pt>
                <c:pt idx="97">
                  <c:v>-1.6906008349450912</c:v>
                </c:pt>
                <c:pt idx="98">
                  <c:v>-1.6933504025625536</c:v>
                </c:pt>
                <c:pt idx="99">
                  <c:v>-1.6878885642714583</c:v>
                </c:pt>
                <c:pt idx="100">
                  <c:v>-1.6877151587784813</c:v>
                </c:pt>
                <c:pt idx="101">
                  <c:v>-1.6863968661463828</c:v>
                </c:pt>
                <c:pt idx="102">
                  <c:v>-1.6915869629178484</c:v>
                </c:pt>
                <c:pt idx="103">
                  <c:v>-1.6922294073455866</c:v>
                </c:pt>
                <c:pt idx="104">
                  <c:v>-1.6884411519794615</c:v>
                </c:pt>
                <c:pt idx="105">
                  <c:v>-1.6850439209512551</c:v>
                </c:pt>
                <c:pt idx="106">
                  <c:v>-1.6849636245289163</c:v>
                </c:pt>
                <c:pt idx="107">
                  <c:v>-1.6825090169851498</c:v>
                </c:pt>
                <c:pt idx="108">
                  <c:v>-1.6844872934190251</c:v>
                </c:pt>
                <c:pt idx="109">
                  <c:v>-1.6854840831477509</c:v>
                </c:pt>
                <c:pt idx="110">
                  <c:v>-1.6850071762089409</c:v>
                </c:pt>
                <c:pt idx="111">
                  <c:v>-1.6873059481145065</c:v>
                </c:pt>
                <c:pt idx="112">
                  <c:v>-1.6874888354603488</c:v>
                </c:pt>
                <c:pt idx="113">
                  <c:v>-1.6848416300224942</c:v>
                </c:pt>
                <c:pt idx="114">
                  <c:v>-1.6895560875412972</c:v>
                </c:pt>
                <c:pt idx="115">
                  <c:v>-1.6805674980303045</c:v>
                </c:pt>
                <c:pt idx="116">
                  <c:v>-1.6811002041024217</c:v>
                </c:pt>
                <c:pt idx="117">
                  <c:v>-1.6957268360790683</c:v>
                </c:pt>
                <c:pt idx="118">
                  <c:v>-1.6987654680525781</c:v>
                </c:pt>
                <c:pt idx="119">
                  <c:v>-1.6984490544308986</c:v>
                </c:pt>
                <c:pt idx="120">
                  <c:v>-1.6994795023248326</c:v>
                </c:pt>
                <c:pt idx="121">
                  <c:v>-1.6984246638995966</c:v>
                </c:pt>
                <c:pt idx="122">
                  <c:v>-1.6906369369923704</c:v>
                </c:pt>
                <c:pt idx="123">
                  <c:v>-1.6931541483183001</c:v>
                </c:pt>
                <c:pt idx="124">
                  <c:v>-1.6958914131531921</c:v>
                </c:pt>
                <c:pt idx="125">
                  <c:v>-1.691797093679952</c:v>
                </c:pt>
                <c:pt idx="126">
                  <c:v>-1.6932647384556225</c:v>
                </c:pt>
                <c:pt idx="127">
                  <c:v>-1.6890701484939443</c:v>
                </c:pt>
                <c:pt idx="128">
                  <c:v>-1.690692307105002</c:v>
                </c:pt>
                <c:pt idx="129">
                  <c:v>-1.6852708943569963</c:v>
                </c:pt>
                <c:pt idx="130">
                  <c:v>-1.6803957604361814</c:v>
                </c:pt>
                <c:pt idx="131">
                  <c:v>-1.6796284107293407</c:v>
                </c:pt>
                <c:pt idx="132">
                  <c:v>-1.6787926619401365</c:v>
                </c:pt>
                <c:pt idx="133">
                  <c:v>-1.6742215823297433</c:v>
                </c:pt>
                <c:pt idx="134">
                  <c:v>-1.673573666886403</c:v>
                </c:pt>
                <c:pt idx="135">
                  <c:v>-1.6695642977725695</c:v>
                </c:pt>
                <c:pt idx="136">
                  <c:v>-1.6668600030738805</c:v>
                </c:pt>
                <c:pt idx="137">
                  <c:v>-1.6601373235370347</c:v>
                </c:pt>
                <c:pt idx="138">
                  <c:v>-1.6562218296956774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4-4D62-80F3-1A2F35248BFB}"/>
            </c:ext>
          </c:extLst>
        </c:ser>
        <c:ser>
          <c:idx val="4"/>
          <c:order val="4"/>
          <c:tx>
            <c:strRef>
              <c:f>EXIMRxXMY!$Y$2</c:f>
              <c:strCache>
                <c:ptCount val="1"/>
                <c:pt idx="0">
                  <c:v>Joint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EXIMRxXMY!$T$3:$T$143</c:f>
              <c:numCache>
                <c:formatCode>General</c:formatCode>
                <c:ptCount val="141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  <c:pt idx="139">
                  <c:v>2014.75</c:v>
                </c:pt>
                <c:pt idx="140">
                  <c:v>2015</c:v>
                </c:pt>
              </c:numCache>
            </c:numRef>
          </c:cat>
          <c:val>
            <c:numRef>
              <c:f>EXIMRxXMY!$Y$3:$Y$141</c:f>
              <c:numCache>
                <c:formatCode>0.00000</c:formatCode>
                <c:ptCount val="139"/>
                <c:pt idx="0">
                  <c:v>-0.21099026821304928</c:v>
                </c:pt>
                <c:pt idx="1">
                  <c:v>-0.72887120284747553</c:v>
                </c:pt>
                <c:pt idx="2">
                  <c:v>-1.1153837058800928</c:v>
                </c:pt>
                <c:pt idx="3">
                  <c:v>-0.854840812085498</c:v>
                </c:pt>
                <c:pt idx="4">
                  <c:v>-0.81878078817283373</c:v>
                </c:pt>
                <c:pt idx="5">
                  <c:v>-0.87851700318493409</c:v>
                </c:pt>
                <c:pt idx="6">
                  <c:v>-0.8512655793234194</c:v>
                </c:pt>
                <c:pt idx="7">
                  <c:v>-0.8480586937071255</c:v>
                </c:pt>
                <c:pt idx="8">
                  <c:v>-0.80998760725727759</c:v>
                </c:pt>
                <c:pt idx="9">
                  <c:v>-0.95075923291365161</c:v>
                </c:pt>
                <c:pt idx="10">
                  <c:v>-0.5912202480063663</c:v>
                </c:pt>
                <c:pt idx="11">
                  <c:v>-0.56372702065351932</c:v>
                </c:pt>
                <c:pt idx="12">
                  <c:v>-0.57053668897351395</c:v>
                </c:pt>
                <c:pt idx="13">
                  <c:v>-0.28631360257441818</c:v>
                </c:pt>
                <c:pt idx="14">
                  <c:v>-5.5147957672025516E-2</c:v>
                </c:pt>
                <c:pt idx="15">
                  <c:v>3.0750598007784014E-2</c:v>
                </c:pt>
                <c:pt idx="16">
                  <c:v>0.19901953771707448</c:v>
                </c:pt>
                <c:pt idx="17">
                  <c:v>0.18730054591080991</c:v>
                </c:pt>
                <c:pt idx="18">
                  <c:v>0.12504208839009756</c:v>
                </c:pt>
                <c:pt idx="19">
                  <c:v>7.3900580123742454E-2</c:v>
                </c:pt>
                <c:pt idx="20">
                  <c:v>-2.2686192954599615E-2</c:v>
                </c:pt>
                <c:pt idx="21">
                  <c:v>8.507056803156221E-2</c:v>
                </c:pt>
                <c:pt idx="22">
                  <c:v>0.12271982078287591</c:v>
                </c:pt>
                <c:pt idx="23">
                  <c:v>3.9419889868454128E-2</c:v>
                </c:pt>
                <c:pt idx="24">
                  <c:v>-0.10781555862323033</c:v>
                </c:pt>
                <c:pt idx="25">
                  <c:v>-7.7267473319873492E-2</c:v>
                </c:pt>
                <c:pt idx="26">
                  <c:v>-0.14954361588553322</c:v>
                </c:pt>
                <c:pt idx="27">
                  <c:v>-0.30597555922032793</c:v>
                </c:pt>
                <c:pt idx="28">
                  <c:v>-0.30440436494467837</c:v>
                </c:pt>
                <c:pt idx="29">
                  <c:v>-0.42682260271920525</c:v>
                </c:pt>
                <c:pt idx="30">
                  <c:v>-0.57856038026554746</c:v>
                </c:pt>
                <c:pt idx="31">
                  <c:v>-0.62066922729218099</c:v>
                </c:pt>
                <c:pt idx="32">
                  <c:v>-0.8720396354458233</c:v>
                </c:pt>
                <c:pt idx="33">
                  <c:v>-1.0037381011061075</c:v>
                </c:pt>
                <c:pt idx="34">
                  <c:v>-1.0486121973824893</c:v>
                </c:pt>
                <c:pt idx="35">
                  <c:v>-1.0962764985601963</c:v>
                </c:pt>
                <c:pt idx="36">
                  <c:v>-1.2374444707283947</c:v>
                </c:pt>
                <c:pt idx="37">
                  <c:v>-1.4881429927661276</c:v>
                </c:pt>
                <c:pt idx="38">
                  <c:v>-1.5435982882185093</c:v>
                </c:pt>
                <c:pt idx="39">
                  <c:v>-1.5794319612473935</c:v>
                </c:pt>
                <c:pt idx="40">
                  <c:v>-1.6954174454670277</c:v>
                </c:pt>
                <c:pt idx="41">
                  <c:v>-1.6933895794993523</c:v>
                </c:pt>
                <c:pt idx="42">
                  <c:v>-1.7521811643305001</c:v>
                </c:pt>
                <c:pt idx="43">
                  <c:v>-1.9552436782760236</c:v>
                </c:pt>
                <c:pt idx="44">
                  <c:v>-2.0125557433397891</c:v>
                </c:pt>
                <c:pt idx="45">
                  <c:v>-2.0676669110706558</c:v>
                </c:pt>
                <c:pt idx="46">
                  <c:v>-2.0342408111141559</c:v>
                </c:pt>
                <c:pt idx="47">
                  <c:v>-2.0262897575156322</c:v>
                </c:pt>
                <c:pt idx="48">
                  <c:v>-2.0890738569516309</c:v>
                </c:pt>
                <c:pt idx="49">
                  <c:v>-2.0340468631700799</c:v>
                </c:pt>
                <c:pt idx="50">
                  <c:v>-2.0414684692256992</c:v>
                </c:pt>
                <c:pt idx="51">
                  <c:v>-2.0382294662511953</c:v>
                </c:pt>
                <c:pt idx="52">
                  <c:v>-2.0111285782034662</c:v>
                </c:pt>
                <c:pt idx="53">
                  <c:v>-1.9851548060117354</c:v>
                </c:pt>
                <c:pt idx="54">
                  <c:v>-1.9494070470639784</c:v>
                </c:pt>
                <c:pt idx="55">
                  <c:v>-1.9423036709371082</c:v>
                </c:pt>
                <c:pt idx="56">
                  <c:v>-1.9361703768487029</c:v>
                </c:pt>
                <c:pt idx="57">
                  <c:v>-1.9705710608951064</c:v>
                </c:pt>
                <c:pt idx="58">
                  <c:v>-2.0156469873672389</c:v>
                </c:pt>
                <c:pt idx="59">
                  <c:v>-1.9990862223878691</c:v>
                </c:pt>
                <c:pt idx="60">
                  <c:v>-2.0342455259181635</c:v>
                </c:pt>
                <c:pt idx="61">
                  <c:v>-1.9849689034591838</c:v>
                </c:pt>
                <c:pt idx="62">
                  <c:v>-2.0400892811111659</c:v>
                </c:pt>
                <c:pt idx="63">
                  <c:v>-2.0631983481425644</c:v>
                </c:pt>
                <c:pt idx="64">
                  <c:v>-2.097386820994469</c:v>
                </c:pt>
                <c:pt idx="65">
                  <c:v>-2.0618392493682567</c:v>
                </c:pt>
                <c:pt idx="66">
                  <c:v>-2.0337907325108189</c:v>
                </c:pt>
                <c:pt idx="67">
                  <c:v>-2.138418259279868</c:v>
                </c:pt>
                <c:pt idx="68">
                  <c:v>-2.1733997462126871</c:v>
                </c:pt>
                <c:pt idx="69">
                  <c:v>-2.0999928990886954</c:v>
                </c:pt>
                <c:pt idx="70">
                  <c:v>-2.0942328823326308</c:v>
                </c:pt>
                <c:pt idx="71">
                  <c:v>-2.0888738310497033</c:v>
                </c:pt>
                <c:pt idx="72">
                  <c:v>-2.0741402121650294</c:v>
                </c:pt>
                <c:pt idx="73">
                  <c:v>-2.0027871004701083</c:v>
                </c:pt>
                <c:pt idx="74">
                  <c:v>-1.9924276379885544</c:v>
                </c:pt>
                <c:pt idx="75">
                  <c:v>-1.9127124122842121</c:v>
                </c:pt>
                <c:pt idx="76">
                  <c:v>-1.81868565931418</c:v>
                </c:pt>
                <c:pt idx="77">
                  <c:v>-1.9244982807750914</c:v>
                </c:pt>
                <c:pt idx="78">
                  <c:v>-2.0558267958629246</c:v>
                </c:pt>
                <c:pt idx="79">
                  <c:v>-2.1061800567284541</c:v>
                </c:pt>
                <c:pt idx="80">
                  <c:v>-2.2827034606634271</c:v>
                </c:pt>
                <c:pt idx="81">
                  <c:v>-2.3686276179613648</c:v>
                </c:pt>
                <c:pt idx="82">
                  <c:v>-2.5394357542736961</c:v>
                </c:pt>
                <c:pt idx="83">
                  <c:v>-2.6300172536480515</c:v>
                </c:pt>
                <c:pt idx="84">
                  <c:v>-2.6152104371765059</c:v>
                </c:pt>
                <c:pt idx="85">
                  <c:v>-2.480527856782488</c:v>
                </c:pt>
                <c:pt idx="86">
                  <c:v>-2.3486727452083116</c:v>
                </c:pt>
                <c:pt idx="87">
                  <c:v>-2.2285514640864728</c:v>
                </c:pt>
                <c:pt idx="88">
                  <c:v>-2.3340042492481885</c:v>
                </c:pt>
                <c:pt idx="89">
                  <c:v>-2.4395561086760527</c:v>
                </c:pt>
                <c:pt idx="90">
                  <c:v>-2.4147087392051856</c:v>
                </c:pt>
                <c:pt idx="91">
                  <c:v>-2.5331940596771076</c:v>
                </c:pt>
                <c:pt idx="92">
                  <c:v>-2.5121866440182039</c:v>
                </c:pt>
                <c:pt idx="93">
                  <c:v>-2.4060627924035805</c:v>
                </c:pt>
                <c:pt idx="94">
                  <c:v>-2.4950408210917621</c:v>
                </c:pt>
                <c:pt idx="95">
                  <c:v>-2.553139551333774</c:v>
                </c:pt>
                <c:pt idx="96">
                  <c:v>-2.7033243165578424</c:v>
                </c:pt>
                <c:pt idx="97">
                  <c:v>-2.9481190260013523</c:v>
                </c:pt>
                <c:pt idx="98">
                  <c:v>-2.9902401331405595</c:v>
                </c:pt>
                <c:pt idx="99">
                  <c:v>-3.0385631590272384</c:v>
                </c:pt>
                <c:pt idx="100">
                  <c:v>-2.9081913964808326</c:v>
                </c:pt>
                <c:pt idx="101">
                  <c:v>-3.0227144732918285</c:v>
                </c:pt>
                <c:pt idx="102">
                  <c:v>-3.2084022313461333</c:v>
                </c:pt>
                <c:pt idx="103">
                  <c:v>-3.4136349011671911</c:v>
                </c:pt>
                <c:pt idx="104">
                  <c:v>-3.40753691843328</c:v>
                </c:pt>
                <c:pt idx="105">
                  <c:v>-3.4131244217952759</c:v>
                </c:pt>
                <c:pt idx="106">
                  <c:v>-3.4194527562834329</c:v>
                </c:pt>
                <c:pt idx="107">
                  <c:v>-3.2663265157601744</c:v>
                </c:pt>
                <c:pt idx="108">
                  <c:v>-3.2879797085789968</c:v>
                </c:pt>
                <c:pt idx="109">
                  <c:v>-3.2162173031052266</c:v>
                </c:pt>
                <c:pt idx="110">
                  <c:v>-3.217192289170252</c:v>
                </c:pt>
                <c:pt idx="111">
                  <c:v>-3.2297661922308256</c:v>
                </c:pt>
                <c:pt idx="112">
                  <c:v>-3.4200720152957347</c:v>
                </c:pt>
                <c:pt idx="113">
                  <c:v>-3.6037665803477004</c:v>
                </c:pt>
                <c:pt idx="114">
                  <c:v>-3.9232146536762169</c:v>
                </c:pt>
                <c:pt idx="115">
                  <c:v>-3.8809706939231541</c:v>
                </c:pt>
                <c:pt idx="116">
                  <c:v>-3.2728530478722169</c:v>
                </c:pt>
                <c:pt idx="117">
                  <c:v>-3.2070036056668023</c:v>
                </c:pt>
                <c:pt idx="118">
                  <c:v>-3.3965688895823911</c:v>
                </c:pt>
                <c:pt idx="119">
                  <c:v>-3.564860690705284</c:v>
                </c:pt>
                <c:pt idx="120">
                  <c:v>-3.7334995529534627</c:v>
                </c:pt>
                <c:pt idx="121">
                  <c:v>-3.787414412871418</c:v>
                </c:pt>
                <c:pt idx="122">
                  <c:v>-3.7529324879311021</c:v>
                </c:pt>
                <c:pt idx="123">
                  <c:v>-3.6052102178608361</c:v>
                </c:pt>
                <c:pt idx="124">
                  <c:v>-3.7365077177635548</c:v>
                </c:pt>
                <c:pt idx="125">
                  <c:v>-3.7607668892262716</c:v>
                </c:pt>
                <c:pt idx="126">
                  <c:v>-3.755993552476927</c:v>
                </c:pt>
                <c:pt idx="127">
                  <c:v>-3.9683708970540574</c:v>
                </c:pt>
                <c:pt idx="128">
                  <c:v>-3.9279636593414526</c:v>
                </c:pt>
                <c:pt idx="129">
                  <c:v>-3.8712057241128495</c:v>
                </c:pt>
                <c:pt idx="130">
                  <c:v>-3.7093232566463441</c:v>
                </c:pt>
                <c:pt idx="131">
                  <c:v>-3.5874599870407238</c:v>
                </c:pt>
                <c:pt idx="132">
                  <c:v>-3.5812432333211719</c:v>
                </c:pt>
                <c:pt idx="133">
                  <c:v>-3.6225702264115465</c:v>
                </c:pt>
                <c:pt idx="134">
                  <c:v>-3.6388964443366136</c:v>
                </c:pt>
                <c:pt idx="135">
                  <c:v>-3.5044830715012645</c:v>
                </c:pt>
                <c:pt idx="136">
                  <c:v>-3.7279379163062205</c:v>
                </c:pt>
                <c:pt idx="137">
                  <c:v>-3.7031553009999385</c:v>
                </c:pt>
                <c:pt idx="138">
                  <c:v>-3.6069899106493177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4-4D62-80F3-1A2F3524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95"/>
        <c:axId val="651827448"/>
        <c:axId val="651826792"/>
      </c:barChart>
      <c:lineChart>
        <c:grouping val="standard"/>
        <c:varyColors val="0"/>
        <c:ser>
          <c:idx val="5"/>
          <c:order val="5"/>
          <c:tx>
            <c:strRef>
              <c:f>EXIMRxXMY!$Z$2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EXIMRxXMY!$T$3:$T$141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cat>
          <c:val>
            <c:numRef>
              <c:f>EXIMRxXMY!$Z$3:$Z$141</c:f>
              <c:numCache>
                <c:formatCode>0.00000</c:formatCode>
                <c:ptCount val="139"/>
                <c:pt idx="0">
                  <c:v>-0.40592375830698202</c:v>
                </c:pt>
                <c:pt idx="1">
                  <c:v>0.11641928267421174</c:v>
                </c:pt>
                <c:pt idx="2">
                  <c:v>0.51977560054268168</c:v>
                </c:pt>
                <c:pt idx="3">
                  <c:v>0.18897983032786311</c:v>
                </c:pt>
                <c:pt idx="4">
                  <c:v>6.4818313684562645E-2</c:v>
                </c:pt>
                <c:pt idx="5">
                  <c:v>8.6313552016291373E-2</c:v>
                </c:pt>
                <c:pt idx="6">
                  <c:v>2.9297469808420996E-2</c:v>
                </c:pt>
                <c:pt idx="7">
                  <c:v>-0.10388590669434536</c:v>
                </c:pt>
                <c:pt idx="8">
                  <c:v>-0.18995724538653924</c:v>
                </c:pt>
                <c:pt idx="9">
                  <c:v>-6.3625759090670156E-2</c:v>
                </c:pt>
                <c:pt idx="10">
                  <c:v>-0.58465947845972333</c:v>
                </c:pt>
                <c:pt idx="11">
                  <c:v>-0.61092892690125578</c:v>
                </c:pt>
                <c:pt idx="12">
                  <c:v>-0.64634091915969449</c:v>
                </c:pt>
                <c:pt idx="13">
                  <c:v>-1.0579754266984964</c:v>
                </c:pt>
                <c:pt idx="14">
                  <c:v>-1.4160075032535162</c:v>
                </c:pt>
                <c:pt idx="15">
                  <c:v>-1.5843134199956186</c:v>
                </c:pt>
                <c:pt idx="16">
                  <c:v>-1.9549925833756705</c:v>
                </c:pt>
                <c:pt idx="17">
                  <c:v>-2.0920989761198689</c:v>
                </c:pt>
                <c:pt idx="18">
                  <c:v>-2.1468272883051531</c:v>
                </c:pt>
                <c:pt idx="19">
                  <c:v>-2.2435996445328894</c:v>
                </c:pt>
                <c:pt idx="20">
                  <c:v>-2.0640901825657365</c:v>
                </c:pt>
                <c:pt idx="21">
                  <c:v>-2.4369101041355954</c:v>
                </c:pt>
                <c:pt idx="22">
                  <c:v>-2.4369474332349688</c:v>
                </c:pt>
                <c:pt idx="23">
                  <c:v>-2.5652224007689446</c:v>
                </c:pt>
                <c:pt idx="24">
                  <c:v>-2.3601537404385202</c:v>
                </c:pt>
                <c:pt idx="25">
                  <c:v>-2.6406208532330635</c:v>
                </c:pt>
                <c:pt idx="26">
                  <c:v>-2.7236285760358534</c:v>
                </c:pt>
                <c:pt idx="27">
                  <c:v>-2.5465333572392792</c:v>
                </c:pt>
                <c:pt idx="28">
                  <c:v>-2.4582375144388289</c:v>
                </c:pt>
                <c:pt idx="29">
                  <c:v>-2.3865457429110748</c:v>
                </c:pt>
                <c:pt idx="30">
                  <c:v>-2.2515552614560086</c:v>
                </c:pt>
                <c:pt idx="31">
                  <c:v>-2.156811648626852</c:v>
                </c:pt>
                <c:pt idx="32">
                  <c:v>-1.7770601143355886</c:v>
                </c:pt>
                <c:pt idx="33">
                  <c:v>-1.4954881228288859</c:v>
                </c:pt>
                <c:pt idx="34">
                  <c:v>-1.5502010370037806</c:v>
                </c:pt>
                <c:pt idx="35">
                  <c:v>-1.5809134255428843</c:v>
                </c:pt>
                <c:pt idx="36">
                  <c:v>-1.4174560728110843</c:v>
                </c:pt>
                <c:pt idx="37">
                  <c:v>-1.1753609829736869</c:v>
                </c:pt>
                <c:pt idx="38">
                  <c:v>-1.1008992741039418</c:v>
                </c:pt>
                <c:pt idx="39">
                  <c:v>-1.1417255906031005</c:v>
                </c:pt>
                <c:pt idx="40">
                  <c:v>-1.0818735722239454</c:v>
                </c:pt>
                <c:pt idx="41">
                  <c:v>-0.96835227517293276</c:v>
                </c:pt>
                <c:pt idx="42">
                  <c:v>-0.87497139712388228</c:v>
                </c:pt>
                <c:pt idx="43">
                  <c:v>-0.59814083774729576</c:v>
                </c:pt>
                <c:pt idx="44">
                  <c:v>-0.46823563298573395</c:v>
                </c:pt>
                <c:pt idx="45">
                  <c:v>-0.32977039959978516</c:v>
                </c:pt>
                <c:pt idx="46">
                  <c:v>-0.36793007126456778</c:v>
                </c:pt>
                <c:pt idx="47">
                  <c:v>-0.37095849122596058</c:v>
                </c:pt>
                <c:pt idx="48">
                  <c:v>-0.2836203466229118</c:v>
                </c:pt>
                <c:pt idx="49">
                  <c:v>-0.41445106401760862</c:v>
                </c:pt>
                <c:pt idx="50">
                  <c:v>-0.37201137204015799</c:v>
                </c:pt>
                <c:pt idx="51">
                  <c:v>-0.53281110076149074</c:v>
                </c:pt>
                <c:pt idx="52">
                  <c:v>-0.69725010899325679</c:v>
                </c:pt>
                <c:pt idx="53">
                  <c:v>-0.78004323221360528</c:v>
                </c:pt>
                <c:pt idx="54">
                  <c:v>-0.91872126509686369</c:v>
                </c:pt>
                <c:pt idx="55">
                  <c:v>-1.0024062267145664</c:v>
                </c:pt>
                <c:pt idx="56">
                  <c:v>-1.1256768047639731</c:v>
                </c:pt>
                <c:pt idx="57">
                  <c:v>-1.1675669764731049</c:v>
                </c:pt>
                <c:pt idx="58">
                  <c:v>-1.1053557233623694</c:v>
                </c:pt>
                <c:pt idx="59">
                  <c:v>-1.1503151876672018</c:v>
                </c:pt>
                <c:pt idx="60">
                  <c:v>-1.1849751685224799</c:v>
                </c:pt>
                <c:pt idx="61">
                  <c:v>-1.1546904700478755</c:v>
                </c:pt>
                <c:pt idx="62">
                  <c:v>-0.80416421584143805</c:v>
                </c:pt>
                <c:pt idx="63">
                  <c:v>-0.79163445639565488</c:v>
                </c:pt>
                <c:pt idx="64">
                  <c:v>-0.99605600770784286</c:v>
                </c:pt>
                <c:pt idx="65">
                  <c:v>-1.0484780185131242</c:v>
                </c:pt>
                <c:pt idx="66">
                  <c:v>-1.2786981599659826</c:v>
                </c:pt>
                <c:pt idx="67">
                  <c:v>-0.90869358583106974</c:v>
                </c:pt>
                <c:pt idx="68">
                  <c:v>-1.1437445816765752</c:v>
                </c:pt>
                <c:pt idx="69">
                  <c:v>-1.104311891497751</c:v>
                </c:pt>
                <c:pt idx="70">
                  <c:v>-1.244660441058137</c:v>
                </c:pt>
                <c:pt idx="71">
                  <c:v>-1.4498157309765149</c:v>
                </c:pt>
                <c:pt idx="72">
                  <c:v>-1.7830583686129615</c:v>
                </c:pt>
                <c:pt idx="73">
                  <c:v>-2.1265354939248766</c:v>
                </c:pt>
                <c:pt idx="74">
                  <c:v>-2.3020264633713676</c:v>
                </c:pt>
                <c:pt idx="75">
                  <c:v>-2.2875732040748189</c:v>
                </c:pt>
                <c:pt idx="76">
                  <c:v>-2.6435552266048719</c:v>
                </c:pt>
                <c:pt idx="77">
                  <c:v>-2.8494925449822812</c:v>
                </c:pt>
                <c:pt idx="78">
                  <c:v>-3.0016696765367992</c:v>
                </c:pt>
                <c:pt idx="79">
                  <c:v>-3.0081115597855974</c:v>
                </c:pt>
                <c:pt idx="80">
                  <c:v>-3.3160504923454579</c:v>
                </c:pt>
                <c:pt idx="81">
                  <c:v>-3.389881130022264</c:v>
                </c:pt>
                <c:pt idx="82">
                  <c:v>-3.6021307925141506</c:v>
                </c:pt>
                <c:pt idx="83">
                  <c:v>-3.6969115793430247</c:v>
                </c:pt>
                <c:pt idx="84">
                  <c:v>-3.6768836116518577</c:v>
                </c:pt>
                <c:pt idx="85">
                  <c:v>-3.6520520992030141</c:v>
                </c:pt>
                <c:pt idx="86">
                  <c:v>-3.9106040858626137</c:v>
                </c:pt>
                <c:pt idx="87">
                  <c:v>-4.0556485483548776</c:v>
                </c:pt>
                <c:pt idx="88">
                  <c:v>-4.2036169766509239</c:v>
                </c:pt>
                <c:pt idx="89">
                  <c:v>-4.3015638427552636</c:v>
                </c:pt>
                <c:pt idx="90">
                  <c:v>-4.3996643308959182</c:v>
                </c:pt>
                <c:pt idx="91">
                  <c:v>-4.8158303494629653</c:v>
                </c:pt>
                <c:pt idx="92">
                  <c:v>-4.6562827207801787</c:v>
                </c:pt>
                <c:pt idx="93">
                  <c:v>-4.9026259167282626</c:v>
                </c:pt>
                <c:pt idx="94">
                  <c:v>-4.8077635496917255</c:v>
                </c:pt>
                <c:pt idx="95">
                  <c:v>-4.8461857904498196</c:v>
                </c:pt>
                <c:pt idx="96">
                  <c:v>-4.9699151984502334</c:v>
                </c:pt>
                <c:pt idx="97">
                  <c:v>-5.406670181193415</c:v>
                </c:pt>
                <c:pt idx="98">
                  <c:v>-5.4524162677260746</c:v>
                </c:pt>
                <c:pt idx="99">
                  <c:v>-5.4913398752288973</c:v>
                </c:pt>
                <c:pt idx="100">
                  <c:v>-5.4309980659275929</c:v>
                </c:pt>
                <c:pt idx="101">
                  <c:v>-5.3921471486791397</c:v>
                </c:pt>
                <c:pt idx="102">
                  <c:v>-5.4315143663490861</c:v>
                </c:pt>
                <c:pt idx="103">
                  <c:v>-5.5256747769348955</c:v>
                </c:pt>
                <c:pt idx="104">
                  <c:v>-5.4340943829324742</c:v>
                </c:pt>
                <c:pt idx="105">
                  <c:v>-5.4214821593072111</c:v>
                </c:pt>
                <c:pt idx="106">
                  <c:v>-5.5438109087638185</c:v>
                </c:pt>
                <c:pt idx="107">
                  <c:v>-5.0940281159046039</c:v>
                </c:pt>
                <c:pt idx="108">
                  <c:v>-5.1136319221900646</c:v>
                </c:pt>
                <c:pt idx="109">
                  <c:v>-4.9184887300770601</c:v>
                </c:pt>
                <c:pt idx="110">
                  <c:v>-4.5674620554280381</c:v>
                </c:pt>
                <c:pt idx="111">
                  <c:v>-4.0264676114524782</c:v>
                </c:pt>
                <c:pt idx="112">
                  <c:v>-4.0604409018080894</c:v>
                </c:pt>
                <c:pt idx="113">
                  <c:v>-3.6471020637929854</c:v>
                </c:pt>
                <c:pt idx="114">
                  <c:v>-3.6215588713912603</c:v>
                </c:pt>
                <c:pt idx="115">
                  <c:v>-3.8752648679304911</c:v>
                </c:pt>
                <c:pt idx="116">
                  <c:v>-3.533665599261592</c:v>
                </c:pt>
                <c:pt idx="117">
                  <c:v>-2.9477604962690283</c:v>
                </c:pt>
                <c:pt idx="118">
                  <c:v>-3.0281551796463089</c:v>
                </c:pt>
                <c:pt idx="119">
                  <c:v>-2.9502160912550295</c:v>
                </c:pt>
                <c:pt idx="120">
                  <c:v>-3.1121668015440322</c:v>
                </c:pt>
                <c:pt idx="121">
                  <c:v>-3.4821099420454074</c:v>
                </c:pt>
                <c:pt idx="122">
                  <c:v>-3.648531164170747</c:v>
                </c:pt>
                <c:pt idx="123">
                  <c:v>-3.3351734231410726</c:v>
                </c:pt>
                <c:pt idx="124">
                  <c:v>-3.3663676922290096</c:v>
                </c:pt>
                <c:pt idx="125">
                  <c:v>-3.2880354808537966</c:v>
                </c:pt>
                <c:pt idx="126">
                  <c:v>-3.2491896009092844</c:v>
                </c:pt>
                <c:pt idx="127">
                  <c:v>-3.2722365708357368</c:v>
                </c:pt>
                <c:pt idx="128">
                  <c:v>-3.2640169091254214</c:v>
                </c:pt>
                <c:pt idx="129">
                  <c:v>-3.2491597317773797</c:v>
                </c:pt>
                <c:pt idx="130">
                  <c:v>-3.1622699950462829</c:v>
                </c:pt>
                <c:pt idx="131">
                  <c:v>-2.9394706191027318</c:v>
                </c:pt>
                <c:pt idx="132">
                  <c:v>-2.9576216870935172</c:v>
                </c:pt>
                <c:pt idx="133">
                  <c:v>-3.074855198189737</c:v>
                </c:pt>
                <c:pt idx="134">
                  <c:v>-2.931552860805072</c:v>
                </c:pt>
                <c:pt idx="135">
                  <c:v>-2.641304044490798</c:v>
                </c:pt>
                <c:pt idx="136">
                  <c:v>-3.1193296053484363</c:v>
                </c:pt>
                <c:pt idx="137">
                  <c:v>-3.165406391295285</c:v>
                </c:pt>
                <c:pt idx="138">
                  <c:v>-2.9368910437263431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4-4D62-80F3-1A2F3524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27448"/>
        <c:axId val="651826792"/>
      </c:lineChart>
      <c:catAx>
        <c:axId val="65182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826792"/>
        <c:crossesAt val="-100"/>
        <c:auto val="1"/>
        <c:lblAlgn val="ctr"/>
        <c:lblOffset val="100"/>
        <c:tickLblSkip val="20"/>
        <c:tickMarkSkip val="20"/>
        <c:noMultiLvlLbl val="1"/>
      </c:catAx>
      <c:valAx>
        <c:axId val="65182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82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517204580196"/>
          <c:y val="4.8519978875560407E-2"/>
          <c:w val="0.78015932623806639"/>
          <c:h val="0.12300204852442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77999031993562E-2"/>
          <c:y val="2.8149298819964141E-2"/>
          <c:w val="0.87926300014626202"/>
          <c:h val="0.88090085516897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Exclusion!$B$2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Exclusion!$A$3:$A$141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Exclusion!$B$3:$B$141</c:f>
              <c:numCache>
                <c:formatCode>General</c:formatCode>
                <c:ptCount val="139"/>
                <c:pt idx="0">
                  <c:v>-0.40592375830971467</c:v>
                </c:pt>
                <c:pt idx="1">
                  <c:v>0.11641928267421173</c:v>
                </c:pt>
                <c:pt idx="2">
                  <c:v>0.51977560054268168</c:v>
                </c:pt>
                <c:pt idx="3">
                  <c:v>0.18897983032786309</c:v>
                </c:pt>
                <c:pt idx="4">
                  <c:v>6.4818313684562645E-2</c:v>
                </c:pt>
                <c:pt idx="5">
                  <c:v>8.6313552016291373E-2</c:v>
                </c:pt>
                <c:pt idx="6">
                  <c:v>2.9297469808420937E-2</c:v>
                </c:pt>
                <c:pt idx="7">
                  <c:v>-0.10388590669434536</c:v>
                </c:pt>
                <c:pt idx="8">
                  <c:v>-0.18995724538653924</c:v>
                </c:pt>
                <c:pt idx="9">
                  <c:v>-6.3625759090670156E-2</c:v>
                </c:pt>
                <c:pt idx="10">
                  <c:v>-0.58465947845972333</c:v>
                </c:pt>
                <c:pt idx="11">
                  <c:v>-0.61092892690125589</c:v>
                </c:pt>
                <c:pt idx="12">
                  <c:v>-0.64634091915969449</c:v>
                </c:pt>
                <c:pt idx="13">
                  <c:v>-1.0579754266984964</c:v>
                </c:pt>
                <c:pt idx="14">
                  <c:v>-1.4160075032535162</c:v>
                </c:pt>
                <c:pt idx="15">
                  <c:v>-1.5843134199956186</c:v>
                </c:pt>
                <c:pt idx="16">
                  <c:v>-1.9549925833756707</c:v>
                </c:pt>
                <c:pt idx="17">
                  <c:v>-2.0920989761198685</c:v>
                </c:pt>
                <c:pt idx="18">
                  <c:v>-2.1468272883051531</c:v>
                </c:pt>
                <c:pt idx="19">
                  <c:v>-2.2435996445328894</c:v>
                </c:pt>
                <c:pt idx="20">
                  <c:v>-2.0640901825657361</c:v>
                </c:pt>
                <c:pt idx="21">
                  <c:v>-2.4369101041355954</c:v>
                </c:pt>
                <c:pt idx="22">
                  <c:v>-2.4369474332349692</c:v>
                </c:pt>
                <c:pt idx="23">
                  <c:v>-2.5652224007689446</c:v>
                </c:pt>
                <c:pt idx="24">
                  <c:v>-2.3601537404385202</c:v>
                </c:pt>
                <c:pt idx="25">
                  <c:v>-2.6406208532330631</c:v>
                </c:pt>
                <c:pt idx="26">
                  <c:v>-2.7236285760358534</c:v>
                </c:pt>
                <c:pt idx="27">
                  <c:v>-2.5465333572392792</c:v>
                </c:pt>
                <c:pt idx="28">
                  <c:v>-2.4582375144388289</c:v>
                </c:pt>
                <c:pt idx="29">
                  <c:v>-2.3865457429110748</c:v>
                </c:pt>
                <c:pt idx="30">
                  <c:v>-2.2515552614560086</c:v>
                </c:pt>
                <c:pt idx="31">
                  <c:v>-2.156811648626852</c:v>
                </c:pt>
                <c:pt idx="32">
                  <c:v>-1.7770601143355886</c:v>
                </c:pt>
                <c:pt idx="33">
                  <c:v>-1.4954881228288859</c:v>
                </c:pt>
                <c:pt idx="34">
                  <c:v>-1.5502010370037806</c:v>
                </c:pt>
                <c:pt idx="35">
                  <c:v>-1.5809134255428845</c:v>
                </c:pt>
                <c:pt idx="36">
                  <c:v>-1.4174560728110845</c:v>
                </c:pt>
                <c:pt idx="37">
                  <c:v>-1.1753609829736866</c:v>
                </c:pt>
                <c:pt idx="38">
                  <c:v>-1.1008992741039416</c:v>
                </c:pt>
                <c:pt idx="39">
                  <c:v>-1.1417255906031005</c:v>
                </c:pt>
                <c:pt idx="40">
                  <c:v>-1.0818735722239454</c:v>
                </c:pt>
                <c:pt idx="41">
                  <c:v>-0.96835227517293287</c:v>
                </c:pt>
                <c:pt idx="42">
                  <c:v>-0.87497139712388239</c:v>
                </c:pt>
                <c:pt idx="43">
                  <c:v>-0.59814083774729587</c:v>
                </c:pt>
                <c:pt idx="44">
                  <c:v>-0.46823563298573395</c:v>
                </c:pt>
                <c:pt idx="45">
                  <c:v>-0.32977039959978516</c:v>
                </c:pt>
                <c:pt idx="46">
                  <c:v>-0.36793007126456784</c:v>
                </c:pt>
                <c:pt idx="47">
                  <c:v>-0.37095849122596064</c:v>
                </c:pt>
                <c:pt idx="48">
                  <c:v>-0.2836203466229118</c:v>
                </c:pt>
                <c:pt idx="49">
                  <c:v>-0.41445106401760873</c:v>
                </c:pt>
                <c:pt idx="50">
                  <c:v>-0.37201137204015794</c:v>
                </c:pt>
                <c:pt idx="51">
                  <c:v>-0.53281110076149063</c:v>
                </c:pt>
                <c:pt idx="52">
                  <c:v>-0.69725010899325668</c:v>
                </c:pt>
                <c:pt idx="53">
                  <c:v>-0.78004323221360528</c:v>
                </c:pt>
                <c:pt idx="54">
                  <c:v>-0.91872126509686358</c:v>
                </c:pt>
                <c:pt idx="55">
                  <c:v>-1.0024062267145664</c:v>
                </c:pt>
                <c:pt idx="56">
                  <c:v>-1.1256768047639734</c:v>
                </c:pt>
                <c:pt idx="57">
                  <c:v>-1.1675669764731049</c:v>
                </c:pt>
                <c:pt idx="58">
                  <c:v>-1.1053557233623694</c:v>
                </c:pt>
                <c:pt idx="59">
                  <c:v>-1.1503151876672018</c:v>
                </c:pt>
                <c:pt idx="60">
                  <c:v>-1.1849751685224801</c:v>
                </c:pt>
                <c:pt idx="61">
                  <c:v>-1.1546904700478755</c:v>
                </c:pt>
                <c:pt idx="62">
                  <c:v>-0.80416421584143816</c:v>
                </c:pt>
                <c:pt idx="63">
                  <c:v>-0.79163445639565466</c:v>
                </c:pt>
                <c:pt idx="64">
                  <c:v>-0.99605600770784297</c:v>
                </c:pt>
                <c:pt idx="65">
                  <c:v>-1.0484780185131242</c:v>
                </c:pt>
                <c:pt idx="66">
                  <c:v>-1.2786981599659824</c:v>
                </c:pt>
                <c:pt idx="67">
                  <c:v>-0.90869358583106963</c:v>
                </c:pt>
                <c:pt idx="68">
                  <c:v>-1.143744581676575</c:v>
                </c:pt>
                <c:pt idx="69">
                  <c:v>-1.104311891497751</c:v>
                </c:pt>
                <c:pt idx="70">
                  <c:v>-1.244660441058137</c:v>
                </c:pt>
                <c:pt idx="71">
                  <c:v>-1.4498157309765152</c:v>
                </c:pt>
                <c:pt idx="72">
                  <c:v>-1.7830583686129615</c:v>
                </c:pt>
                <c:pt idx="73">
                  <c:v>-2.1265354939248766</c:v>
                </c:pt>
                <c:pt idx="74">
                  <c:v>-2.3020264633713676</c:v>
                </c:pt>
                <c:pt idx="75">
                  <c:v>-2.2875732040748189</c:v>
                </c:pt>
                <c:pt idx="76">
                  <c:v>-2.6435552266048719</c:v>
                </c:pt>
                <c:pt idx="77">
                  <c:v>-2.8494925449822812</c:v>
                </c:pt>
                <c:pt idx="78">
                  <c:v>-3.0016696765367996</c:v>
                </c:pt>
                <c:pt idx="79">
                  <c:v>-3.0081115597855974</c:v>
                </c:pt>
                <c:pt idx="80">
                  <c:v>-3.3160504923454575</c:v>
                </c:pt>
                <c:pt idx="81">
                  <c:v>-3.3898811300222635</c:v>
                </c:pt>
                <c:pt idx="82">
                  <c:v>-3.6021307925141506</c:v>
                </c:pt>
                <c:pt idx="83">
                  <c:v>-3.6969115793430243</c:v>
                </c:pt>
                <c:pt idx="84">
                  <c:v>-3.6768836116518582</c:v>
                </c:pt>
                <c:pt idx="85">
                  <c:v>-3.6520520992030137</c:v>
                </c:pt>
                <c:pt idx="86">
                  <c:v>-3.9106040858626141</c:v>
                </c:pt>
                <c:pt idx="87">
                  <c:v>-4.0556485483548768</c:v>
                </c:pt>
                <c:pt idx="88">
                  <c:v>-4.203616976650923</c:v>
                </c:pt>
                <c:pt idx="89">
                  <c:v>-4.3015638427552636</c:v>
                </c:pt>
                <c:pt idx="90">
                  <c:v>-4.3996643308959182</c:v>
                </c:pt>
                <c:pt idx="91">
                  <c:v>-4.8158303494629653</c:v>
                </c:pt>
                <c:pt idx="92">
                  <c:v>-4.6562827207801796</c:v>
                </c:pt>
                <c:pt idx="93">
                  <c:v>-4.9026259167282626</c:v>
                </c:pt>
                <c:pt idx="94">
                  <c:v>-4.8077635496917255</c:v>
                </c:pt>
                <c:pt idx="95">
                  <c:v>-4.8461857904498196</c:v>
                </c:pt>
                <c:pt idx="96">
                  <c:v>-4.9699151984502334</c:v>
                </c:pt>
                <c:pt idx="97">
                  <c:v>-5.406670181193415</c:v>
                </c:pt>
                <c:pt idx="98">
                  <c:v>-5.4524162677260746</c:v>
                </c:pt>
                <c:pt idx="99">
                  <c:v>-5.4913398752288964</c:v>
                </c:pt>
                <c:pt idx="100">
                  <c:v>-5.4309980659275938</c:v>
                </c:pt>
                <c:pt idx="101">
                  <c:v>-5.3921471486791397</c:v>
                </c:pt>
                <c:pt idx="102">
                  <c:v>-5.4315143663490852</c:v>
                </c:pt>
                <c:pt idx="103">
                  <c:v>-5.5256747769348955</c:v>
                </c:pt>
                <c:pt idx="104">
                  <c:v>-5.434094382932475</c:v>
                </c:pt>
                <c:pt idx="105">
                  <c:v>-5.4214821593072102</c:v>
                </c:pt>
                <c:pt idx="106">
                  <c:v>-5.5438109087638185</c:v>
                </c:pt>
                <c:pt idx="107">
                  <c:v>-5.0940281159046039</c:v>
                </c:pt>
                <c:pt idx="108">
                  <c:v>-5.1136319221900655</c:v>
                </c:pt>
                <c:pt idx="109">
                  <c:v>-4.9184887300770601</c:v>
                </c:pt>
                <c:pt idx="110">
                  <c:v>-4.5674620554280381</c:v>
                </c:pt>
                <c:pt idx="111">
                  <c:v>-4.0264676114524782</c:v>
                </c:pt>
                <c:pt idx="112">
                  <c:v>-4.0604409018080894</c:v>
                </c:pt>
                <c:pt idx="113">
                  <c:v>-3.6471020637929854</c:v>
                </c:pt>
                <c:pt idx="114">
                  <c:v>-3.6215588713912603</c:v>
                </c:pt>
                <c:pt idx="115">
                  <c:v>-3.8752648679304915</c:v>
                </c:pt>
                <c:pt idx="116">
                  <c:v>-3.533665599261592</c:v>
                </c:pt>
                <c:pt idx="117">
                  <c:v>-2.9477604962690278</c:v>
                </c:pt>
                <c:pt idx="118">
                  <c:v>-3.0281551796463089</c:v>
                </c:pt>
                <c:pt idx="119">
                  <c:v>-2.950216091255029</c:v>
                </c:pt>
                <c:pt idx="120">
                  <c:v>-3.1121668015440327</c:v>
                </c:pt>
                <c:pt idx="121">
                  <c:v>-3.4821099420454078</c:v>
                </c:pt>
                <c:pt idx="122">
                  <c:v>-3.6485311641707474</c:v>
                </c:pt>
                <c:pt idx="123">
                  <c:v>-3.335173423141073</c:v>
                </c:pt>
                <c:pt idx="124">
                  <c:v>-3.3663676922290096</c:v>
                </c:pt>
                <c:pt idx="125">
                  <c:v>-3.2880354808537966</c:v>
                </c:pt>
                <c:pt idx="126">
                  <c:v>-3.2491896009092844</c:v>
                </c:pt>
                <c:pt idx="127">
                  <c:v>-3.2722365708357368</c:v>
                </c:pt>
                <c:pt idx="128">
                  <c:v>-3.2640169091254219</c:v>
                </c:pt>
                <c:pt idx="129">
                  <c:v>-3.2491597317773797</c:v>
                </c:pt>
                <c:pt idx="130">
                  <c:v>-3.1622699950462825</c:v>
                </c:pt>
                <c:pt idx="131">
                  <c:v>-2.9394706191027322</c:v>
                </c:pt>
                <c:pt idx="132">
                  <c:v>-2.9576216870935177</c:v>
                </c:pt>
                <c:pt idx="133">
                  <c:v>-3.074855198189737</c:v>
                </c:pt>
                <c:pt idx="134">
                  <c:v>-2.931552860805072</c:v>
                </c:pt>
                <c:pt idx="135">
                  <c:v>-2.641304044490798</c:v>
                </c:pt>
                <c:pt idx="136">
                  <c:v>-3.1193296053484363</c:v>
                </c:pt>
                <c:pt idx="137">
                  <c:v>-3.1654063912952846</c:v>
                </c:pt>
                <c:pt idx="138">
                  <c:v>-2.9368910437263436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2-48F6-B65A-8C3608CA9617}"/>
            </c:ext>
          </c:extLst>
        </c:ser>
        <c:ser>
          <c:idx val="1"/>
          <c:order val="1"/>
          <c:tx>
            <c:strRef>
              <c:f>Exclusion!$C$2</c:f>
              <c:strCache>
                <c:ptCount val="1"/>
                <c:pt idx="0">
                  <c:v>No tech. shocks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Exclusion!$A$3:$A$141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Exclusion!$C$3:$C$141</c:f>
              <c:numCache>
                <c:formatCode>General</c:formatCode>
                <c:ptCount val="139"/>
                <c:pt idx="0">
                  <c:v>-0.40883900313456478</c:v>
                </c:pt>
                <c:pt idx="1">
                  <c:v>-0.20453451556866845</c:v>
                </c:pt>
                <c:pt idx="2">
                  <c:v>-4.3675852579272444E-2</c:v>
                </c:pt>
                <c:pt idx="3">
                  <c:v>-9.7718648033179714E-2</c:v>
                </c:pt>
                <c:pt idx="4">
                  <c:v>-0.19636742417645872</c:v>
                </c:pt>
                <c:pt idx="5">
                  <c:v>-0.18702718073344091</c:v>
                </c:pt>
                <c:pt idx="6">
                  <c:v>-0.18653154470999025</c:v>
                </c:pt>
                <c:pt idx="7">
                  <c:v>-0.51248858974075218</c:v>
                </c:pt>
                <c:pt idx="8">
                  <c:v>-0.65911088299425502</c:v>
                </c:pt>
                <c:pt idx="9">
                  <c:v>-0.59517310404804369</c:v>
                </c:pt>
                <c:pt idx="10">
                  <c:v>-1.0724277059664606</c:v>
                </c:pt>
                <c:pt idx="11">
                  <c:v>-1.1662153833286282</c:v>
                </c:pt>
                <c:pt idx="12">
                  <c:v>-1.2044971344451569</c:v>
                </c:pt>
                <c:pt idx="13">
                  <c:v>-1.546400546906104</c:v>
                </c:pt>
                <c:pt idx="14">
                  <c:v>-1.7643959643031919</c:v>
                </c:pt>
                <c:pt idx="15">
                  <c:v>-1.8866618478109871</c:v>
                </c:pt>
                <c:pt idx="16">
                  <c:v>-2.1648226355202058</c:v>
                </c:pt>
                <c:pt idx="17">
                  <c:v>-2.323462917344171</c:v>
                </c:pt>
                <c:pt idx="18">
                  <c:v>-2.4343836239032712</c:v>
                </c:pt>
                <c:pt idx="19">
                  <c:v>-2.574202312055037</c:v>
                </c:pt>
                <c:pt idx="20">
                  <c:v>-2.5157923753229054</c:v>
                </c:pt>
                <c:pt idx="21">
                  <c:v>-2.8887492963679664</c:v>
                </c:pt>
                <c:pt idx="22">
                  <c:v>-2.9133401525258185</c:v>
                </c:pt>
                <c:pt idx="23">
                  <c:v>-3.0543552686389246</c:v>
                </c:pt>
                <c:pt idx="24">
                  <c:v>-2.8880701927194306</c:v>
                </c:pt>
                <c:pt idx="25">
                  <c:v>-3.2383111186751568</c:v>
                </c:pt>
                <c:pt idx="26">
                  <c:v>-3.3291663757919343</c:v>
                </c:pt>
                <c:pt idx="27">
                  <c:v>-3.1552217890753509</c:v>
                </c:pt>
                <c:pt idx="28">
                  <c:v>-3.0302740733389282</c:v>
                </c:pt>
                <c:pt idx="29">
                  <c:v>-2.9547958748691028</c:v>
                </c:pt>
                <c:pt idx="30">
                  <c:v>-2.8358926043407489</c:v>
                </c:pt>
                <c:pt idx="31">
                  <c:v>-2.7746812612229896</c:v>
                </c:pt>
                <c:pt idx="32">
                  <c:v>-2.5717791038976459</c:v>
                </c:pt>
                <c:pt idx="33">
                  <c:v>-2.3484571083212775</c:v>
                </c:pt>
                <c:pt idx="34">
                  <c:v>-2.5090859260444711</c:v>
                </c:pt>
                <c:pt idx="35">
                  <c:v>-2.593000728780936</c:v>
                </c:pt>
                <c:pt idx="36">
                  <c:v>-2.5182061885013871</c:v>
                </c:pt>
                <c:pt idx="37">
                  <c:v>-2.5170598817886529</c:v>
                </c:pt>
                <c:pt idx="38">
                  <c:v>-2.5728413313343812</c:v>
                </c:pt>
                <c:pt idx="39">
                  <c:v>-2.6368137127772084</c:v>
                </c:pt>
                <c:pt idx="40">
                  <c:v>-2.6259130595778339</c:v>
                </c:pt>
                <c:pt idx="41">
                  <c:v>-2.5626768939674509</c:v>
                </c:pt>
                <c:pt idx="42">
                  <c:v>-2.5003392172510304</c:v>
                </c:pt>
                <c:pt idx="43">
                  <c:v>-2.3821858206380453</c:v>
                </c:pt>
                <c:pt idx="44">
                  <c:v>-2.5883069973345831</c:v>
                </c:pt>
                <c:pt idx="45">
                  <c:v>-2.5613839502685893</c:v>
                </c:pt>
                <c:pt idx="46">
                  <c:v>-2.57738427220335</c:v>
                </c:pt>
                <c:pt idx="47">
                  <c:v>-2.6307249528319674</c:v>
                </c:pt>
                <c:pt idx="48">
                  <c:v>-2.5871589448792549</c:v>
                </c:pt>
                <c:pt idx="49">
                  <c:v>-2.462708469938991</c:v>
                </c:pt>
                <c:pt idx="50">
                  <c:v>-2.3222433524627051</c:v>
                </c:pt>
                <c:pt idx="51">
                  <c:v>-2.3159712587355239</c:v>
                </c:pt>
                <c:pt idx="52">
                  <c:v>-2.4588066025311139</c:v>
                </c:pt>
                <c:pt idx="53">
                  <c:v>-2.5656495790836082</c:v>
                </c:pt>
                <c:pt idx="54">
                  <c:v>-2.673829767517784</c:v>
                </c:pt>
                <c:pt idx="55">
                  <c:v>-2.6460274161567456</c:v>
                </c:pt>
                <c:pt idx="56">
                  <c:v>-2.6792509163684692</c:v>
                </c:pt>
                <c:pt idx="57">
                  <c:v>-2.8299121126899709</c:v>
                </c:pt>
                <c:pt idx="58">
                  <c:v>-2.7987936335349404</c:v>
                </c:pt>
                <c:pt idx="59">
                  <c:v>-2.8214734800602543</c:v>
                </c:pt>
                <c:pt idx="60">
                  <c:v>-2.7725326652454982</c:v>
                </c:pt>
                <c:pt idx="61">
                  <c:v>-2.673512927672693</c:v>
                </c:pt>
                <c:pt idx="62">
                  <c:v>-2.2958593353627164</c:v>
                </c:pt>
                <c:pt idx="63">
                  <c:v>-2.249114284573499</c:v>
                </c:pt>
                <c:pt idx="64">
                  <c:v>-2.459852949978766</c:v>
                </c:pt>
                <c:pt idx="65">
                  <c:v>-2.3098271876203653</c:v>
                </c:pt>
                <c:pt idx="66">
                  <c:v>-2.4626404977535508</c:v>
                </c:pt>
                <c:pt idx="67">
                  <c:v>-2.1542991622843415</c:v>
                </c:pt>
                <c:pt idx="68">
                  <c:v>-2.3343684319077331</c:v>
                </c:pt>
                <c:pt idx="69">
                  <c:v>-2.3475732920324295</c:v>
                </c:pt>
                <c:pt idx="70">
                  <c:v>-2.2927209495382224</c:v>
                </c:pt>
                <c:pt idx="71">
                  <c:v>-2.1384533496647284</c:v>
                </c:pt>
                <c:pt idx="72">
                  <c:v>-2.2199997386398933</c:v>
                </c:pt>
                <c:pt idx="73">
                  <c:v>-2.317482344644195</c:v>
                </c:pt>
                <c:pt idx="74">
                  <c:v>-2.3154755278575525</c:v>
                </c:pt>
                <c:pt idx="75">
                  <c:v>-2.1508447699669664</c:v>
                </c:pt>
                <c:pt idx="76">
                  <c:v>-2.4066996305676187</c:v>
                </c:pt>
                <c:pt idx="77">
                  <c:v>-2.5577640212818382</c:v>
                </c:pt>
                <c:pt idx="78">
                  <c:v>-2.7488738478178543</c:v>
                </c:pt>
                <c:pt idx="79">
                  <c:v>-2.7231554101165729</c:v>
                </c:pt>
                <c:pt idx="80">
                  <c:v>-3.0416971778011157</c:v>
                </c:pt>
                <c:pt idx="81">
                  <c:v>-3.1463743182835326</c:v>
                </c:pt>
                <c:pt idx="82">
                  <c:v>-3.543691337667048</c:v>
                </c:pt>
                <c:pt idx="83">
                  <c:v>-3.6390250950885212</c:v>
                </c:pt>
                <c:pt idx="84">
                  <c:v>-3.5812068859439146</c:v>
                </c:pt>
                <c:pt idx="85">
                  <c:v>-3.5731314595704409</c:v>
                </c:pt>
                <c:pt idx="86">
                  <c:v>-3.7882445497150519</c:v>
                </c:pt>
                <c:pt idx="87">
                  <c:v>-3.8875611117700046</c:v>
                </c:pt>
                <c:pt idx="88">
                  <c:v>-4.0920061608849352</c:v>
                </c:pt>
                <c:pt idx="89">
                  <c:v>-4.1673435898545872</c:v>
                </c:pt>
                <c:pt idx="90">
                  <c:v>-4.2466709453709752</c:v>
                </c:pt>
                <c:pt idx="91">
                  <c:v>-4.5548980936175472</c:v>
                </c:pt>
                <c:pt idx="92">
                  <c:v>-4.3263723495170696</c:v>
                </c:pt>
                <c:pt idx="93">
                  <c:v>-4.6140560039045839</c:v>
                </c:pt>
                <c:pt idx="94">
                  <c:v>-4.5739173978002796</c:v>
                </c:pt>
                <c:pt idx="95">
                  <c:v>-4.8004011873152503</c:v>
                </c:pt>
                <c:pt idx="96">
                  <c:v>-5.0102491989885918</c:v>
                </c:pt>
                <c:pt idx="97">
                  <c:v>-5.4323723811833418</c:v>
                </c:pt>
                <c:pt idx="98">
                  <c:v>-5.4773573753387401</c:v>
                </c:pt>
                <c:pt idx="99">
                  <c:v>-5.3668380101809534</c:v>
                </c:pt>
                <c:pt idx="100">
                  <c:v>-5.2454380667587692</c:v>
                </c:pt>
                <c:pt idx="101">
                  <c:v>-5.2223131430982539</c:v>
                </c:pt>
                <c:pt idx="102">
                  <c:v>-5.393165181868337</c:v>
                </c:pt>
                <c:pt idx="103">
                  <c:v>-5.5957226927169046</c:v>
                </c:pt>
                <c:pt idx="104">
                  <c:v>-5.6234916966251394</c:v>
                </c:pt>
                <c:pt idx="105">
                  <c:v>-5.6438880783960679</c:v>
                </c:pt>
                <c:pt idx="106">
                  <c:v>-5.7096914849972071</c:v>
                </c:pt>
                <c:pt idx="107">
                  <c:v>-5.4672052338197981</c:v>
                </c:pt>
                <c:pt idx="108">
                  <c:v>-5.594610867273456</c:v>
                </c:pt>
                <c:pt idx="109">
                  <c:v>-5.3745103060200288</c:v>
                </c:pt>
                <c:pt idx="110">
                  <c:v>-5.1740216712006948</c:v>
                </c:pt>
                <c:pt idx="111">
                  <c:v>-4.8184181021756345</c:v>
                </c:pt>
                <c:pt idx="112">
                  <c:v>-5.0171797054818619</c:v>
                </c:pt>
                <c:pt idx="113">
                  <c:v>-4.8969287802513159</c:v>
                </c:pt>
                <c:pt idx="114">
                  <c:v>-5.2678979412224578</c:v>
                </c:pt>
                <c:pt idx="115">
                  <c:v>-5.4241817667239198</c:v>
                </c:pt>
                <c:pt idx="116">
                  <c:v>-5.0232070112537146</c:v>
                </c:pt>
                <c:pt idx="117">
                  <c:v>-5.1917486563765349</c:v>
                </c:pt>
                <c:pt idx="118">
                  <c:v>-5.5321358563962484</c:v>
                </c:pt>
                <c:pt idx="119">
                  <c:v>-5.8377055110058471</c:v>
                </c:pt>
                <c:pt idx="120">
                  <c:v>-6.013403595574494</c:v>
                </c:pt>
                <c:pt idx="121">
                  <c:v>-6.3863950405929595</c:v>
                </c:pt>
                <c:pt idx="122">
                  <c:v>-6.4533111325794428</c:v>
                </c:pt>
                <c:pt idx="123">
                  <c:v>-6.4699703998627873</c:v>
                </c:pt>
                <c:pt idx="124">
                  <c:v>-6.5233450099150669</c:v>
                </c:pt>
                <c:pt idx="125">
                  <c:v>-6.406961376589928</c:v>
                </c:pt>
                <c:pt idx="126">
                  <c:v>-6.4246070900346055</c:v>
                </c:pt>
                <c:pt idx="127">
                  <c:v>-6.245552606230178</c:v>
                </c:pt>
                <c:pt idx="128">
                  <c:v>-6.170757107576863</c:v>
                </c:pt>
                <c:pt idx="129">
                  <c:v>-5.9944395961552974</c:v>
                </c:pt>
                <c:pt idx="130">
                  <c:v>-5.7835095582222209</c:v>
                </c:pt>
                <c:pt idx="131">
                  <c:v>-5.4038409520472497</c:v>
                </c:pt>
                <c:pt idx="132">
                  <c:v>-5.3267253933001166</c:v>
                </c:pt>
                <c:pt idx="133">
                  <c:v>-5.3604271288197447</c:v>
                </c:pt>
                <c:pt idx="134">
                  <c:v>-5.2888231760690649</c:v>
                </c:pt>
                <c:pt idx="135">
                  <c:v>-4.997676568259501</c:v>
                </c:pt>
                <c:pt idx="136">
                  <c:v>-5.2395430074243414</c:v>
                </c:pt>
                <c:pt idx="137">
                  <c:v>-5.0864358103950282</c:v>
                </c:pt>
                <c:pt idx="138">
                  <c:v>-4.663607828491446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2-48F6-B65A-8C3608CA9617}"/>
            </c:ext>
          </c:extLst>
        </c:ser>
        <c:ser>
          <c:idx val="2"/>
          <c:order val="2"/>
          <c:tx>
            <c:strRef>
              <c:f>Exclusion!$D$2</c:f>
              <c:strCache>
                <c:ptCount val="1"/>
                <c:pt idx="0">
                  <c:v>No trade shocks</c:v>
                </c:pt>
              </c:strCache>
            </c:strRef>
          </c:tx>
          <c:spPr>
            <a:ln w="38100" cap="rnd">
              <a:solidFill>
                <a:srgbClr val="08AADC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Exclusion!$A$3:$A$141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Exclusion!$D$3:$D$141</c:f>
              <c:numCache>
                <c:formatCode>General</c:formatCode>
                <c:ptCount val="139"/>
                <c:pt idx="0">
                  <c:v>-0.54936875021217868</c:v>
                </c:pt>
                <c:pt idx="1">
                  <c:v>-0.15857226608845312</c:v>
                </c:pt>
                <c:pt idx="2">
                  <c:v>0.32681714920098071</c:v>
                </c:pt>
                <c:pt idx="3">
                  <c:v>2.9729366019132373E-2</c:v>
                </c:pt>
                <c:pt idx="4">
                  <c:v>-0.15314857112459102</c:v>
                </c:pt>
                <c:pt idx="5">
                  <c:v>-0.25077774404883807</c:v>
                </c:pt>
                <c:pt idx="6">
                  <c:v>-0.22619388844614394</c:v>
                </c:pt>
                <c:pt idx="7">
                  <c:v>-0.25986262997366549</c:v>
                </c:pt>
                <c:pt idx="8">
                  <c:v>-0.36734448294019934</c:v>
                </c:pt>
                <c:pt idx="9">
                  <c:v>-0.20119108572692973</c:v>
                </c:pt>
                <c:pt idx="10">
                  <c:v>-0.81187312060965433</c:v>
                </c:pt>
                <c:pt idx="11">
                  <c:v>-0.81886753761136855</c:v>
                </c:pt>
                <c:pt idx="12">
                  <c:v>-0.63098423761964773</c:v>
                </c:pt>
                <c:pt idx="13">
                  <c:v>-1.0871629569038932</c:v>
                </c:pt>
                <c:pt idx="14">
                  <c:v>-1.4454931206499453</c:v>
                </c:pt>
                <c:pt idx="15">
                  <c:v>-1.4890894244471182</c:v>
                </c:pt>
                <c:pt idx="16">
                  <c:v>-1.7908248799446447</c:v>
                </c:pt>
                <c:pt idx="17">
                  <c:v>-1.8832276670393546</c:v>
                </c:pt>
                <c:pt idx="18">
                  <c:v>-1.9460451934654157</c:v>
                </c:pt>
                <c:pt idx="19">
                  <c:v>-1.9931865302420242</c:v>
                </c:pt>
                <c:pt idx="20">
                  <c:v>-1.8634392651464873</c:v>
                </c:pt>
                <c:pt idx="21">
                  <c:v>-2.1211370838908863</c:v>
                </c:pt>
                <c:pt idx="22">
                  <c:v>-2.1430445704099181</c:v>
                </c:pt>
                <c:pt idx="23">
                  <c:v>-2.1932031917141352</c:v>
                </c:pt>
                <c:pt idx="24">
                  <c:v>-1.9721133656732581</c:v>
                </c:pt>
                <c:pt idx="25">
                  <c:v>-1.9183567920434954</c:v>
                </c:pt>
                <c:pt idx="26">
                  <c:v>-1.9738965641902841</c:v>
                </c:pt>
                <c:pt idx="27">
                  <c:v>-1.8544432784764866</c:v>
                </c:pt>
                <c:pt idx="28">
                  <c:v>-1.8870254804779478</c:v>
                </c:pt>
                <c:pt idx="29">
                  <c:v>-1.8045701124187095</c:v>
                </c:pt>
                <c:pt idx="30">
                  <c:v>-1.7488047643022364</c:v>
                </c:pt>
                <c:pt idx="31">
                  <c:v>-1.5813342473343381</c:v>
                </c:pt>
                <c:pt idx="32">
                  <c:v>-1.2260577328063169</c:v>
                </c:pt>
                <c:pt idx="33">
                  <c:v>-0.99943432523113163</c:v>
                </c:pt>
                <c:pt idx="34">
                  <c:v>-0.99592242870223058</c:v>
                </c:pt>
                <c:pt idx="35">
                  <c:v>-0.96947713787465795</c:v>
                </c:pt>
                <c:pt idx="36">
                  <c:v>-0.9050940504974011</c:v>
                </c:pt>
                <c:pt idx="37">
                  <c:v>-0.82816371685462742</c:v>
                </c:pt>
                <c:pt idx="38">
                  <c:v>-0.70416257633516599</c:v>
                </c:pt>
                <c:pt idx="39">
                  <c:v>-0.73755537188575071</c:v>
                </c:pt>
                <c:pt idx="40">
                  <c:v>-0.7421674326872203</c:v>
                </c:pt>
                <c:pt idx="41">
                  <c:v>-0.56589120928445802</c:v>
                </c:pt>
                <c:pt idx="42">
                  <c:v>-0.54403085040086907</c:v>
                </c:pt>
                <c:pt idx="43">
                  <c:v>-0.52227551564758568</c:v>
                </c:pt>
                <c:pt idx="44">
                  <c:v>-0.27836008826870318</c:v>
                </c:pt>
                <c:pt idx="45">
                  <c:v>-0.14035337622366292</c:v>
                </c:pt>
                <c:pt idx="46">
                  <c:v>-0.10562803629849285</c:v>
                </c:pt>
                <c:pt idx="47">
                  <c:v>-5.0020259400803506E-2</c:v>
                </c:pt>
                <c:pt idx="48">
                  <c:v>-3.8689522073778661E-2</c:v>
                </c:pt>
                <c:pt idx="49">
                  <c:v>-0.14705520326369131</c:v>
                </c:pt>
                <c:pt idx="50">
                  <c:v>-0.12441699804169375</c:v>
                </c:pt>
                <c:pt idx="51">
                  <c:v>-0.28190344093993441</c:v>
                </c:pt>
                <c:pt idx="52">
                  <c:v>-0.37502096192861939</c:v>
                </c:pt>
                <c:pt idx="53">
                  <c:v>-0.36405691445532951</c:v>
                </c:pt>
                <c:pt idx="54">
                  <c:v>-0.41703917562080506</c:v>
                </c:pt>
                <c:pt idx="55">
                  <c:v>-0.44228404596716236</c:v>
                </c:pt>
                <c:pt idx="56">
                  <c:v>-0.52286405340363662</c:v>
                </c:pt>
                <c:pt idx="57">
                  <c:v>-0.54704428251589465</c:v>
                </c:pt>
                <c:pt idx="58">
                  <c:v>-0.50730241709196167</c:v>
                </c:pt>
                <c:pt idx="59">
                  <c:v>-0.51301409020349242</c:v>
                </c:pt>
                <c:pt idx="60">
                  <c:v>-0.56179491028647799</c:v>
                </c:pt>
                <c:pt idx="61">
                  <c:v>-0.46097281988576311</c:v>
                </c:pt>
                <c:pt idx="62">
                  <c:v>-0.2732911713074635</c:v>
                </c:pt>
                <c:pt idx="63">
                  <c:v>-0.28765602287723224</c:v>
                </c:pt>
                <c:pt idx="64">
                  <c:v>-0.41432538900852961</c:v>
                </c:pt>
                <c:pt idx="65">
                  <c:v>-0.43109906973968154</c:v>
                </c:pt>
                <c:pt idx="66">
                  <c:v>-0.53574540830123218</c:v>
                </c:pt>
                <c:pt idx="67">
                  <c:v>-0.37810582363542128</c:v>
                </c:pt>
                <c:pt idx="68">
                  <c:v>-0.52330019611640088</c:v>
                </c:pt>
                <c:pt idx="69">
                  <c:v>-0.38838995528625364</c:v>
                </c:pt>
                <c:pt idx="70">
                  <c:v>-0.45306352189439136</c:v>
                </c:pt>
                <c:pt idx="71">
                  <c:v>-0.60001608153445818</c:v>
                </c:pt>
                <c:pt idx="72">
                  <c:v>-0.73848558760708549</c:v>
                </c:pt>
                <c:pt idx="73">
                  <c:v>-0.83513088519532774</c:v>
                </c:pt>
                <c:pt idx="74">
                  <c:v>-0.92007896501885866</c:v>
                </c:pt>
                <c:pt idx="75">
                  <c:v>-0.80025430177803358</c:v>
                </c:pt>
                <c:pt idx="76">
                  <c:v>-0.94524211306084471</c:v>
                </c:pt>
                <c:pt idx="77">
                  <c:v>-1.1071857820182445</c:v>
                </c:pt>
                <c:pt idx="78">
                  <c:v>-1.1929571247725885</c:v>
                </c:pt>
                <c:pt idx="79">
                  <c:v>-1.2243550974409974</c:v>
                </c:pt>
                <c:pt idx="80">
                  <c:v>-1.4391268306951548</c:v>
                </c:pt>
                <c:pt idx="81">
                  <c:v>-1.4692283236346249</c:v>
                </c:pt>
                <c:pt idx="82">
                  <c:v>-1.5671082537580177</c:v>
                </c:pt>
                <c:pt idx="83">
                  <c:v>-1.6788103273787773</c:v>
                </c:pt>
                <c:pt idx="84">
                  <c:v>-1.6713237642258303</c:v>
                </c:pt>
                <c:pt idx="85">
                  <c:v>-1.6515078041990026</c:v>
                </c:pt>
                <c:pt idx="86">
                  <c:v>-1.7436518854918459</c:v>
                </c:pt>
                <c:pt idx="87">
                  <c:v>-1.7720543041044929</c:v>
                </c:pt>
                <c:pt idx="88">
                  <c:v>-1.8544589531912721</c:v>
                </c:pt>
                <c:pt idx="89">
                  <c:v>-1.9148363976531577</c:v>
                </c:pt>
                <c:pt idx="90">
                  <c:v>-1.9185532993352028</c:v>
                </c:pt>
                <c:pt idx="91">
                  <c:v>-2.1451373285276927</c:v>
                </c:pt>
                <c:pt idx="92">
                  <c:v>-2.1678983242630547</c:v>
                </c:pt>
                <c:pt idx="93">
                  <c:v>-2.1020274618742461</c:v>
                </c:pt>
                <c:pt idx="94">
                  <c:v>-2.0763634371295225</c:v>
                </c:pt>
                <c:pt idx="95">
                  <c:v>-1.9952497728429015</c:v>
                </c:pt>
                <c:pt idx="96">
                  <c:v>-2.0279507588094177</c:v>
                </c:pt>
                <c:pt idx="97">
                  <c:v>-2.2454471574188299</c:v>
                </c:pt>
                <c:pt idx="98">
                  <c:v>-2.3122729268280175</c:v>
                </c:pt>
                <c:pt idx="99">
                  <c:v>-2.295194556726103</c:v>
                </c:pt>
                <c:pt idx="100">
                  <c:v>-2.1952762206106273</c:v>
                </c:pt>
                <c:pt idx="101">
                  <c:v>-2.2282039083692173</c:v>
                </c:pt>
                <c:pt idx="102">
                  <c:v>-2.3902325219181377</c:v>
                </c:pt>
                <c:pt idx="103">
                  <c:v>-2.5188149896035976</c:v>
                </c:pt>
                <c:pt idx="104">
                  <c:v>-2.3789000250716694</c:v>
                </c:pt>
                <c:pt idx="105">
                  <c:v>-2.3058184822551633</c:v>
                </c:pt>
                <c:pt idx="106">
                  <c:v>-2.3499706066597499</c:v>
                </c:pt>
                <c:pt idx="107">
                  <c:v>-2.0432879033319713</c:v>
                </c:pt>
                <c:pt idx="108">
                  <c:v>-2.0541589009136145</c:v>
                </c:pt>
                <c:pt idx="109">
                  <c:v>-1.9815413663675572</c:v>
                </c:pt>
                <c:pt idx="110">
                  <c:v>-1.8474147560715755</c:v>
                </c:pt>
                <c:pt idx="111">
                  <c:v>-1.7062615200951812</c:v>
                </c:pt>
                <c:pt idx="112">
                  <c:v>-1.7887063491218731</c:v>
                </c:pt>
                <c:pt idx="113">
                  <c:v>-1.7089886843194</c:v>
                </c:pt>
                <c:pt idx="114">
                  <c:v>-1.8688529759992354</c:v>
                </c:pt>
                <c:pt idx="115">
                  <c:v>-1.8345364091244993</c:v>
                </c:pt>
                <c:pt idx="116">
                  <c:v>-1.4298429088174254</c:v>
                </c:pt>
                <c:pt idx="117">
                  <c:v>-1.2184320020867334</c:v>
                </c:pt>
                <c:pt idx="118">
                  <c:v>-1.32529710618392</c:v>
                </c:pt>
                <c:pt idx="119">
                  <c:v>-1.3273603566205054</c:v>
                </c:pt>
                <c:pt idx="120">
                  <c:v>-1.4815964930405008</c:v>
                </c:pt>
                <c:pt idx="121">
                  <c:v>-1.5739918159035777</c:v>
                </c:pt>
                <c:pt idx="122">
                  <c:v>-1.5210974384958582</c:v>
                </c:pt>
                <c:pt idx="123">
                  <c:v>-1.3161437146242458</c:v>
                </c:pt>
                <c:pt idx="124">
                  <c:v>-1.4247521006338468</c:v>
                </c:pt>
                <c:pt idx="125">
                  <c:v>-1.3964980837031582</c:v>
                </c:pt>
                <c:pt idx="126">
                  <c:v>-1.3926663921063307</c:v>
                </c:pt>
                <c:pt idx="127">
                  <c:v>-1.548459467517693</c:v>
                </c:pt>
                <c:pt idx="128">
                  <c:v>-1.5556792606242908</c:v>
                </c:pt>
                <c:pt idx="129">
                  <c:v>-1.5068228586636225</c:v>
                </c:pt>
                <c:pt idx="130">
                  <c:v>-1.3747461877966878</c:v>
                </c:pt>
                <c:pt idx="131">
                  <c:v>-1.2944159721824875</c:v>
                </c:pt>
                <c:pt idx="132">
                  <c:v>-1.3086268028276535</c:v>
                </c:pt>
                <c:pt idx="133">
                  <c:v>-1.3271425439891984</c:v>
                </c:pt>
                <c:pt idx="134">
                  <c:v>-1.2949900655615791</c:v>
                </c:pt>
                <c:pt idx="135">
                  <c:v>-1.1365346885157299</c:v>
                </c:pt>
                <c:pt idx="136">
                  <c:v>-1.3653516642371208</c:v>
                </c:pt>
                <c:pt idx="137">
                  <c:v>-1.3328886857538038</c:v>
                </c:pt>
                <c:pt idx="138">
                  <c:v>-1.2570700163354076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2-48F6-B65A-8C3608CA9617}"/>
            </c:ext>
          </c:extLst>
        </c:ser>
        <c:ser>
          <c:idx val="3"/>
          <c:order val="3"/>
          <c:tx>
            <c:strRef>
              <c:f>Exclusion!$E$2</c:f>
              <c:strCache>
                <c:ptCount val="1"/>
                <c:pt idx="0">
                  <c:v>No discount shocks</c:v>
                </c:pt>
              </c:strCache>
            </c:strRef>
          </c:tx>
          <c:spPr>
            <a:ln w="50800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Exclusion!$A$3:$A$141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Exclusion!$E$3:$E$141</c:f>
              <c:numCache>
                <c:formatCode>General</c:formatCode>
                <c:ptCount val="139"/>
                <c:pt idx="0">
                  <c:v>-0.51133354787732732</c:v>
                </c:pt>
                <c:pt idx="1">
                  <c:v>-0.13199517277256384</c:v>
                </c:pt>
                <c:pt idx="2">
                  <c:v>-1.9441075951507198E-2</c:v>
                </c:pt>
                <c:pt idx="3">
                  <c:v>-0.38116905028258297</c:v>
                </c:pt>
                <c:pt idx="4">
                  <c:v>-0.42730164179179464</c:v>
                </c:pt>
                <c:pt idx="5">
                  <c:v>-0.34866303662026776</c:v>
                </c:pt>
                <c:pt idx="6">
                  <c:v>-0.53436689392571324</c:v>
                </c:pt>
                <c:pt idx="7">
                  <c:v>-0.50729570586980721</c:v>
                </c:pt>
                <c:pt idx="8">
                  <c:v>-0.45906215021874608</c:v>
                </c:pt>
                <c:pt idx="9">
                  <c:v>-0.48497015955178974</c:v>
                </c:pt>
                <c:pt idx="10">
                  <c:v>-0.46838788939302572</c:v>
                </c:pt>
                <c:pt idx="11">
                  <c:v>-0.45807554003783219</c:v>
                </c:pt>
                <c:pt idx="12">
                  <c:v>-0.70958865459590448</c:v>
                </c:pt>
                <c:pt idx="13">
                  <c:v>-0.77697255595052162</c:v>
                </c:pt>
                <c:pt idx="14">
                  <c:v>-0.9495352658384083</c:v>
                </c:pt>
                <c:pt idx="15">
                  <c:v>-1.1479735024396427</c:v>
                </c:pt>
                <c:pt idx="16">
                  <c:v>-1.2995166681836927</c:v>
                </c:pt>
                <c:pt idx="17">
                  <c:v>-1.317193262888074</c:v>
                </c:pt>
                <c:pt idx="18">
                  <c:v>-1.2543079377653716</c:v>
                </c:pt>
                <c:pt idx="19">
                  <c:v>-1.2521637769589271</c:v>
                </c:pt>
                <c:pt idx="20">
                  <c:v>-1.1501910458639026</c:v>
                </c:pt>
                <c:pt idx="21">
                  <c:v>-1.2135352341729162</c:v>
                </c:pt>
                <c:pt idx="22">
                  <c:v>-1.2175255128693641</c:v>
                </c:pt>
                <c:pt idx="23">
                  <c:v>-1.2480388397874389</c:v>
                </c:pt>
                <c:pt idx="24">
                  <c:v>-1.2910302360924486</c:v>
                </c:pt>
                <c:pt idx="25">
                  <c:v>-1.5284809050777124</c:v>
                </c:pt>
                <c:pt idx="26">
                  <c:v>-1.5331571236435246</c:v>
                </c:pt>
                <c:pt idx="27">
                  <c:v>-1.5250474333306494</c:v>
                </c:pt>
                <c:pt idx="28">
                  <c:v>-1.4873413465532683</c:v>
                </c:pt>
                <c:pt idx="29">
                  <c:v>-1.5305897047619568</c:v>
                </c:pt>
                <c:pt idx="30">
                  <c:v>-1.4672661189047074</c:v>
                </c:pt>
                <c:pt idx="31">
                  <c:v>-1.5761430719833591</c:v>
                </c:pt>
                <c:pt idx="32">
                  <c:v>-1.4997271127014182</c:v>
                </c:pt>
                <c:pt idx="33">
                  <c:v>-1.4808911553479858</c:v>
                </c:pt>
                <c:pt idx="34">
                  <c:v>-1.4509465812511582</c:v>
                </c:pt>
                <c:pt idx="35">
                  <c:v>-1.4895624497532483</c:v>
                </c:pt>
                <c:pt idx="36">
                  <c:v>-1.352805118087147</c:v>
                </c:pt>
                <c:pt idx="37">
                  <c:v>-1.0139730175651103</c:v>
                </c:pt>
                <c:pt idx="38">
                  <c:v>-1.0043998916249477</c:v>
                </c:pt>
                <c:pt idx="39">
                  <c:v>-1.0111876234130566</c:v>
                </c:pt>
                <c:pt idx="40">
                  <c:v>-0.95176683373237836</c:v>
                </c:pt>
                <c:pt idx="41">
                  <c:v>-1.0600310142186049</c:v>
                </c:pt>
                <c:pt idx="42">
                  <c:v>-0.98318410171759785</c:v>
                </c:pt>
                <c:pt idx="43">
                  <c:v>-0.60894238248249133</c:v>
                </c:pt>
                <c:pt idx="44">
                  <c:v>-0.51406404661276139</c:v>
                </c:pt>
                <c:pt idx="45">
                  <c:v>-0.5427082440934069</c:v>
                </c:pt>
                <c:pt idx="46">
                  <c:v>-0.69677100504578626</c:v>
                </c:pt>
                <c:pt idx="47">
                  <c:v>-0.7989516123793925</c:v>
                </c:pt>
                <c:pt idx="48">
                  <c:v>-0.73317473451217297</c:v>
                </c:pt>
                <c:pt idx="49">
                  <c:v>-0.95697732485600939</c:v>
                </c:pt>
                <c:pt idx="50">
                  <c:v>-1.1055323065173446</c:v>
                </c:pt>
                <c:pt idx="51">
                  <c:v>-1.2180041297340465</c:v>
                </c:pt>
                <c:pt idx="52">
                  <c:v>-1.2534975598310778</c:v>
                </c:pt>
                <c:pt idx="53">
                  <c:v>-1.3631669546568992</c:v>
                </c:pt>
                <c:pt idx="54">
                  <c:v>-1.4535275427631602</c:v>
                </c:pt>
                <c:pt idx="55">
                  <c:v>-1.6722661153794096</c:v>
                </c:pt>
                <c:pt idx="56">
                  <c:v>-1.7675149431108605</c:v>
                </c:pt>
                <c:pt idx="57">
                  <c:v>-1.6772709806449464</c:v>
                </c:pt>
                <c:pt idx="58">
                  <c:v>-1.7031919226835877</c:v>
                </c:pt>
                <c:pt idx="59">
                  <c:v>-1.7675949289357451</c:v>
                </c:pt>
                <c:pt idx="60">
                  <c:v>-1.8375854622052086</c:v>
                </c:pt>
                <c:pt idx="61">
                  <c:v>-2.0998777476316479</c:v>
                </c:pt>
                <c:pt idx="62">
                  <c:v>-2.1996829894299696</c:v>
                </c:pt>
                <c:pt idx="63">
                  <c:v>-2.2090680281338462</c:v>
                </c:pt>
                <c:pt idx="64">
                  <c:v>-2.2076101470155791</c:v>
                </c:pt>
                <c:pt idx="65">
                  <c:v>-2.4397634560726673</c:v>
                </c:pt>
                <c:pt idx="66">
                  <c:v>-2.5504904520782068</c:v>
                </c:pt>
                <c:pt idx="67">
                  <c:v>-2.5162925729742263</c:v>
                </c:pt>
                <c:pt idx="68">
                  <c:v>-2.5386207006466193</c:v>
                </c:pt>
                <c:pt idx="69">
                  <c:v>-2.7762982932152287</c:v>
                </c:pt>
                <c:pt idx="70">
                  <c:v>-3.0076716743706298</c:v>
                </c:pt>
                <c:pt idx="71">
                  <c:v>-3.2415173851308898</c:v>
                </c:pt>
                <c:pt idx="72">
                  <c:v>-3.5524488719398404</c:v>
                </c:pt>
                <c:pt idx="73">
                  <c:v>-3.9408274367096099</c:v>
                </c:pt>
                <c:pt idx="74">
                  <c:v>-4.111093336349505</c:v>
                </c:pt>
                <c:pt idx="75">
                  <c:v>-4.5367186924125322</c:v>
                </c:pt>
                <c:pt idx="76">
                  <c:v>-4.6526994930303545</c:v>
                </c:pt>
                <c:pt idx="77">
                  <c:v>-4.5788070158404537</c:v>
                </c:pt>
                <c:pt idx="78">
                  <c:v>-4.5367120876101721</c:v>
                </c:pt>
                <c:pt idx="79">
                  <c:v>-4.5184660028388013</c:v>
                </c:pt>
                <c:pt idx="80">
                  <c:v>-4.3568565395792573</c:v>
                </c:pt>
                <c:pt idx="81">
                  <c:v>-4.346740444551692</c:v>
                </c:pt>
                <c:pt idx="82">
                  <c:v>-4.1802995114265133</c:v>
                </c:pt>
                <c:pt idx="83">
                  <c:v>-4.0304718270634021</c:v>
                </c:pt>
                <c:pt idx="84">
                  <c:v>-4.0710550824596794</c:v>
                </c:pt>
                <c:pt idx="85">
                  <c:v>-4.0891360374533718</c:v>
                </c:pt>
                <c:pt idx="86">
                  <c:v>-4.1930290116168116</c:v>
                </c:pt>
                <c:pt idx="87">
                  <c:v>-4.326567785546569</c:v>
                </c:pt>
                <c:pt idx="88">
                  <c:v>-4.2467028534509268</c:v>
                </c:pt>
                <c:pt idx="89">
                  <c:v>-4.2343067991051253</c:v>
                </c:pt>
                <c:pt idx="90">
                  <c:v>-4.3436985353181106</c:v>
                </c:pt>
                <c:pt idx="91">
                  <c:v>-4.3555010801901695</c:v>
                </c:pt>
                <c:pt idx="92">
                  <c:v>-4.2466710755251125</c:v>
                </c:pt>
                <c:pt idx="93">
                  <c:v>-4.5802718405455014</c:v>
                </c:pt>
                <c:pt idx="94">
                  <c:v>-4.4932240673564126</c:v>
                </c:pt>
                <c:pt idx="95">
                  <c:v>-4.5252934616317368</c:v>
                </c:pt>
                <c:pt idx="96">
                  <c:v>-4.4829540540166235</c:v>
                </c:pt>
                <c:pt idx="97">
                  <c:v>-4.4077699353700437</c:v>
                </c:pt>
                <c:pt idx="98">
                  <c:v>-4.3140270451692153</c:v>
                </c:pt>
                <c:pt idx="99">
                  <c:v>-4.5110196348755602</c:v>
                </c:pt>
                <c:pt idx="100">
                  <c:v>-4.7452136584410809</c:v>
                </c:pt>
                <c:pt idx="101">
                  <c:v>-4.6187505967807674</c:v>
                </c:pt>
                <c:pt idx="102">
                  <c:v>-4.1864175816980103</c:v>
                </c:pt>
                <c:pt idx="103">
                  <c:v>-3.8846177936726876</c:v>
                </c:pt>
                <c:pt idx="104">
                  <c:v>-3.990616166132936</c:v>
                </c:pt>
                <c:pt idx="105">
                  <c:v>-4.1062054715038894</c:v>
                </c:pt>
                <c:pt idx="106">
                  <c:v>-4.1739679582321312</c:v>
                </c:pt>
                <c:pt idx="107">
                  <c:v>-4.278215790407419</c:v>
                </c:pt>
                <c:pt idx="108">
                  <c:v>-4.1773683644276307</c:v>
                </c:pt>
                <c:pt idx="109">
                  <c:v>-4.194235632506242</c:v>
                </c:pt>
                <c:pt idx="110">
                  <c:v>-4.0470339430052977</c:v>
                </c:pt>
                <c:pt idx="111">
                  <c:v>-3.7081498030699205</c:v>
                </c:pt>
                <c:pt idx="112">
                  <c:v>-3.402031517324708</c:v>
                </c:pt>
                <c:pt idx="113">
                  <c:v>-2.948752260335445</c:v>
                </c:pt>
                <c:pt idx="114">
                  <c:v>-2.1818340983954037</c:v>
                </c:pt>
                <c:pt idx="115">
                  <c:v>-2.5853995334202882</c:v>
                </c:pt>
                <c:pt idx="116">
                  <c:v>-3.2852258147753086</c:v>
                </c:pt>
                <c:pt idx="117">
                  <c:v>-2.5035622736865344</c:v>
                </c:pt>
                <c:pt idx="118">
                  <c:v>-2.0895629696296707</c:v>
                </c:pt>
                <c:pt idx="119">
                  <c:v>-1.6847821549348156</c:v>
                </c:pt>
                <c:pt idx="120">
                  <c:v>-1.4518692618196407</c:v>
                </c:pt>
                <c:pt idx="121">
                  <c:v>-1.5749306112496859</c:v>
                </c:pt>
                <c:pt idx="122">
                  <c:v>-1.9859887570000017</c:v>
                </c:pt>
                <c:pt idx="123">
                  <c:v>-1.8925648980281158</c:v>
                </c:pt>
                <c:pt idx="124">
                  <c:v>-1.6260128961785349</c:v>
                </c:pt>
                <c:pt idx="125">
                  <c:v>-1.6904561617902119</c:v>
                </c:pt>
                <c:pt idx="126">
                  <c:v>-1.6018008580995382</c:v>
                </c:pt>
                <c:pt idx="127">
                  <c:v>-1.4521070475646263</c:v>
                </c:pt>
                <c:pt idx="128">
                  <c:v>-1.482017837307976</c:v>
                </c:pt>
                <c:pt idx="129">
                  <c:v>-1.7599903297040778</c:v>
                </c:pt>
                <c:pt idx="130">
                  <c:v>-2.1433148701067539</c:v>
                </c:pt>
                <c:pt idx="131">
                  <c:v>-2.2780468702336578</c:v>
                </c:pt>
                <c:pt idx="132">
                  <c:v>-2.3539436388675683</c:v>
                </c:pt>
                <c:pt idx="133">
                  <c:v>-2.533297270808768</c:v>
                </c:pt>
                <c:pt idx="134">
                  <c:v>-2.4307446693435044</c:v>
                </c:pt>
                <c:pt idx="135">
                  <c:v>-2.5949877644740678</c:v>
                </c:pt>
                <c:pt idx="136">
                  <c:v>-2.7033539668057203</c:v>
                </c:pt>
                <c:pt idx="137">
                  <c:v>-3.062241145124954</c:v>
                </c:pt>
                <c:pt idx="138">
                  <c:v>-3.2426271926721335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2-48F6-B65A-8C3608CA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41224"/>
        <c:axId val="820945160"/>
      </c:scatterChart>
      <c:valAx>
        <c:axId val="820941224"/>
        <c:scaling>
          <c:orientation val="minMax"/>
          <c:max val="2015.25"/>
          <c:min val="19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0945160"/>
        <c:crossesAt val="-100"/>
        <c:crossBetween val="midCat"/>
      </c:valAx>
      <c:valAx>
        <c:axId val="820945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094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72092070421774E-2"/>
          <c:y val="4.1263882938509064E-2"/>
          <c:w val="0.87544241999759154"/>
          <c:h val="4.7858865154162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95882922042152"/>
          <c:y val="2.6101141924959218E-2"/>
          <c:w val="0.82204874853606258"/>
          <c:h val="0.80872143268676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Exclusion!$J$2</c:f>
              <c:strCache>
                <c:ptCount val="1"/>
                <c:pt idx="0">
                  <c:v>Data</c:v>
                </c:pt>
              </c:strCache>
            </c:strRef>
          </c:tx>
          <c:spPr>
            <a:ln w="1016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Exclusion!$I$3:$I$141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Exclusion!$J$3:$J$141</c:f>
              <c:numCache>
                <c:formatCode>General</c:formatCode>
                <c:ptCount val="139"/>
                <c:pt idx="0">
                  <c:v>-0.40592375830971467</c:v>
                </c:pt>
                <c:pt idx="1">
                  <c:v>0.11641928267421173</c:v>
                </c:pt>
                <c:pt idx="2">
                  <c:v>0.51977560054268168</c:v>
                </c:pt>
                <c:pt idx="3">
                  <c:v>0.18897983032786309</c:v>
                </c:pt>
                <c:pt idx="4">
                  <c:v>6.4818313684562645E-2</c:v>
                </c:pt>
                <c:pt idx="5">
                  <c:v>8.6313552016291373E-2</c:v>
                </c:pt>
                <c:pt idx="6">
                  <c:v>2.9297469808420937E-2</c:v>
                </c:pt>
                <c:pt idx="7">
                  <c:v>-0.10388590669434536</c:v>
                </c:pt>
                <c:pt idx="8">
                  <c:v>-0.18995724538653924</c:v>
                </c:pt>
                <c:pt idx="9">
                  <c:v>-6.3625759090670156E-2</c:v>
                </c:pt>
                <c:pt idx="10">
                  <c:v>-0.58465947845972333</c:v>
                </c:pt>
                <c:pt idx="11">
                  <c:v>-0.61092892690125589</c:v>
                </c:pt>
                <c:pt idx="12">
                  <c:v>-0.64634091915969449</c:v>
                </c:pt>
                <c:pt idx="13">
                  <c:v>-1.0579754266984964</c:v>
                </c:pt>
                <c:pt idx="14">
                  <c:v>-1.4160075032535162</c:v>
                </c:pt>
                <c:pt idx="15">
                  <c:v>-1.5843134199956186</c:v>
                </c:pt>
                <c:pt idx="16">
                  <c:v>-1.9549925833756707</c:v>
                </c:pt>
                <c:pt idx="17">
                  <c:v>-2.0920989761198685</c:v>
                </c:pt>
                <c:pt idx="18">
                  <c:v>-2.1468272883051531</c:v>
                </c:pt>
                <c:pt idx="19">
                  <c:v>-2.2435996445328894</c:v>
                </c:pt>
                <c:pt idx="20">
                  <c:v>-2.0640901825657361</c:v>
                </c:pt>
                <c:pt idx="21">
                  <c:v>-2.4369101041355954</c:v>
                </c:pt>
                <c:pt idx="22">
                  <c:v>-2.4369474332349692</c:v>
                </c:pt>
                <c:pt idx="23">
                  <c:v>-2.5652224007689446</c:v>
                </c:pt>
                <c:pt idx="24">
                  <c:v>-2.3601537404385202</c:v>
                </c:pt>
                <c:pt idx="25">
                  <c:v>-2.6406208532330631</c:v>
                </c:pt>
                <c:pt idx="26">
                  <c:v>-2.7236285760358534</c:v>
                </c:pt>
                <c:pt idx="27">
                  <c:v>-2.5465333572392792</c:v>
                </c:pt>
                <c:pt idx="28">
                  <c:v>-2.4582375144388289</c:v>
                </c:pt>
                <c:pt idx="29">
                  <c:v>-2.3865457429110748</c:v>
                </c:pt>
                <c:pt idx="30">
                  <c:v>-2.2515552614560086</c:v>
                </c:pt>
                <c:pt idx="31">
                  <c:v>-2.156811648626852</c:v>
                </c:pt>
                <c:pt idx="32">
                  <c:v>-1.7770601143355886</c:v>
                </c:pt>
                <c:pt idx="33">
                  <c:v>-1.4954881228288859</c:v>
                </c:pt>
                <c:pt idx="34">
                  <c:v>-1.5502010370037806</c:v>
                </c:pt>
                <c:pt idx="35">
                  <c:v>-1.5809134255428845</c:v>
                </c:pt>
                <c:pt idx="36">
                  <c:v>-1.4174560728110845</c:v>
                </c:pt>
                <c:pt idx="37">
                  <c:v>-1.1753609829736866</c:v>
                </c:pt>
                <c:pt idx="38">
                  <c:v>-1.1008992741039416</c:v>
                </c:pt>
                <c:pt idx="39">
                  <c:v>-1.1417255906031005</c:v>
                </c:pt>
                <c:pt idx="40">
                  <c:v>-1.0818735722239454</c:v>
                </c:pt>
                <c:pt idx="41">
                  <c:v>-0.96835227517293287</c:v>
                </c:pt>
                <c:pt idx="42">
                  <c:v>-0.87497139712388239</c:v>
                </c:pt>
                <c:pt idx="43">
                  <c:v>-0.59814083774729587</c:v>
                </c:pt>
                <c:pt idx="44">
                  <c:v>-0.46823563298573395</c:v>
                </c:pt>
                <c:pt idx="45">
                  <c:v>-0.32977039959978516</c:v>
                </c:pt>
                <c:pt idx="46">
                  <c:v>-0.36793007126456784</c:v>
                </c:pt>
                <c:pt idx="47">
                  <c:v>-0.37095849122596064</c:v>
                </c:pt>
                <c:pt idx="48">
                  <c:v>-0.2836203466229118</c:v>
                </c:pt>
                <c:pt idx="49">
                  <c:v>-0.41445106401760873</c:v>
                </c:pt>
                <c:pt idx="50">
                  <c:v>-0.37201137204015794</c:v>
                </c:pt>
                <c:pt idx="51">
                  <c:v>-0.53281110076149063</c:v>
                </c:pt>
                <c:pt idx="52">
                  <c:v>-0.69725010899325668</c:v>
                </c:pt>
                <c:pt idx="53">
                  <c:v>-0.78004323221360528</c:v>
                </c:pt>
                <c:pt idx="54">
                  <c:v>-0.91872126509686358</c:v>
                </c:pt>
                <c:pt idx="55">
                  <c:v>-1.0024062267145664</c:v>
                </c:pt>
                <c:pt idx="56">
                  <c:v>-1.1256768047639734</c:v>
                </c:pt>
                <c:pt idx="57">
                  <c:v>-1.1675669764731049</c:v>
                </c:pt>
                <c:pt idx="58">
                  <c:v>-1.1053557233623694</c:v>
                </c:pt>
                <c:pt idx="59">
                  <c:v>-1.1503151876672018</c:v>
                </c:pt>
                <c:pt idx="60">
                  <c:v>-1.1849751685224801</c:v>
                </c:pt>
                <c:pt idx="61">
                  <c:v>-1.1546904700478755</c:v>
                </c:pt>
                <c:pt idx="62">
                  <c:v>-0.80416421584143816</c:v>
                </c:pt>
                <c:pt idx="63">
                  <c:v>-0.79163445639565466</c:v>
                </c:pt>
                <c:pt idx="64">
                  <c:v>-0.99605600770784297</c:v>
                </c:pt>
                <c:pt idx="65">
                  <c:v>-1.0484780185131242</c:v>
                </c:pt>
                <c:pt idx="66">
                  <c:v>-1.2786981599659824</c:v>
                </c:pt>
                <c:pt idx="67">
                  <c:v>-0.90869358583106963</c:v>
                </c:pt>
                <c:pt idx="68">
                  <c:v>-1.143744581676575</c:v>
                </c:pt>
                <c:pt idx="69">
                  <c:v>-1.104311891497751</c:v>
                </c:pt>
                <c:pt idx="70">
                  <c:v>-1.244660441058137</c:v>
                </c:pt>
                <c:pt idx="71">
                  <c:v>-1.4498157309765152</c:v>
                </c:pt>
                <c:pt idx="72">
                  <c:v>-1.7830583686129615</c:v>
                </c:pt>
                <c:pt idx="73">
                  <c:v>-2.1265354939248766</c:v>
                </c:pt>
                <c:pt idx="74">
                  <c:v>-2.3020264633713676</c:v>
                </c:pt>
                <c:pt idx="75">
                  <c:v>-2.2875732040748189</c:v>
                </c:pt>
                <c:pt idx="76">
                  <c:v>-2.6435552266048719</c:v>
                </c:pt>
                <c:pt idx="77">
                  <c:v>-2.8494925449822812</c:v>
                </c:pt>
                <c:pt idx="78">
                  <c:v>-3.0016696765367996</c:v>
                </c:pt>
                <c:pt idx="79">
                  <c:v>-3.0081115597855974</c:v>
                </c:pt>
                <c:pt idx="80">
                  <c:v>-3.3160504923454575</c:v>
                </c:pt>
                <c:pt idx="81">
                  <c:v>-3.3898811300222635</c:v>
                </c:pt>
                <c:pt idx="82">
                  <c:v>-3.6021307925141506</c:v>
                </c:pt>
                <c:pt idx="83">
                  <c:v>-3.6969115793430243</c:v>
                </c:pt>
                <c:pt idx="84">
                  <c:v>-3.6768836116518582</c:v>
                </c:pt>
                <c:pt idx="85">
                  <c:v>-3.6520520992030137</c:v>
                </c:pt>
                <c:pt idx="86">
                  <c:v>-3.9106040858626141</c:v>
                </c:pt>
                <c:pt idx="87">
                  <c:v>-4.0556485483548768</c:v>
                </c:pt>
                <c:pt idx="88">
                  <c:v>-4.203616976650923</c:v>
                </c:pt>
                <c:pt idx="89">
                  <c:v>-4.3015638427552636</c:v>
                </c:pt>
                <c:pt idx="90">
                  <c:v>-4.3996643308959182</c:v>
                </c:pt>
                <c:pt idx="91">
                  <c:v>-4.8158303494629653</c:v>
                </c:pt>
                <c:pt idx="92">
                  <c:v>-4.6562827207801796</c:v>
                </c:pt>
                <c:pt idx="93">
                  <c:v>-4.9026259167282626</c:v>
                </c:pt>
                <c:pt idx="94">
                  <c:v>-4.8077635496917255</c:v>
                </c:pt>
                <c:pt idx="95">
                  <c:v>-4.8461857904498196</c:v>
                </c:pt>
                <c:pt idx="96">
                  <c:v>-4.9699151984502334</c:v>
                </c:pt>
                <c:pt idx="97">
                  <c:v>-5.406670181193415</c:v>
                </c:pt>
                <c:pt idx="98">
                  <c:v>-5.4524162677260746</c:v>
                </c:pt>
                <c:pt idx="99">
                  <c:v>-5.4913398752288964</c:v>
                </c:pt>
                <c:pt idx="100">
                  <c:v>-5.4309980659275938</c:v>
                </c:pt>
                <c:pt idx="101">
                  <c:v>-5.3921471486791397</c:v>
                </c:pt>
                <c:pt idx="102">
                  <c:v>-5.4315143663490852</c:v>
                </c:pt>
                <c:pt idx="103">
                  <c:v>-5.5256747769348955</c:v>
                </c:pt>
                <c:pt idx="104">
                  <c:v>-5.434094382932475</c:v>
                </c:pt>
                <c:pt idx="105">
                  <c:v>-5.4214821593072102</c:v>
                </c:pt>
                <c:pt idx="106">
                  <c:v>-5.5438109087638185</c:v>
                </c:pt>
                <c:pt idx="107">
                  <c:v>-5.0940281159046039</c:v>
                </c:pt>
                <c:pt idx="108">
                  <c:v>-5.1136319221900655</c:v>
                </c:pt>
                <c:pt idx="109">
                  <c:v>-4.9184887300770601</c:v>
                </c:pt>
                <c:pt idx="110">
                  <c:v>-4.5674620554280381</c:v>
                </c:pt>
                <c:pt idx="111">
                  <c:v>-4.0264676114524782</c:v>
                </c:pt>
                <c:pt idx="112">
                  <c:v>-4.0604409018080894</c:v>
                </c:pt>
                <c:pt idx="113">
                  <c:v>-3.6471020637929854</c:v>
                </c:pt>
                <c:pt idx="114">
                  <c:v>-3.6215588713912603</c:v>
                </c:pt>
                <c:pt idx="115">
                  <c:v>-3.8752648679304915</c:v>
                </c:pt>
                <c:pt idx="116">
                  <c:v>-3.533665599261592</c:v>
                </c:pt>
                <c:pt idx="117">
                  <c:v>-2.9477604962690278</c:v>
                </c:pt>
                <c:pt idx="118">
                  <c:v>-3.0281551796463089</c:v>
                </c:pt>
                <c:pt idx="119">
                  <c:v>-2.950216091255029</c:v>
                </c:pt>
                <c:pt idx="120">
                  <c:v>-3.1121668015440327</c:v>
                </c:pt>
                <c:pt idx="121">
                  <c:v>-3.4821099420454078</c:v>
                </c:pt>
                <c:pt idx="122">
                  <c:v>-3.6485311641707474</c:v>
                </c:pt>
                <c:pt idx="123">
                  <c:v>-3.335173423141073</c:v>
                </c:pt>
                <c:pt idx="124">
                  <c:v>-3.3663676922290096</c:v>
                </c:pt>
                <c:pt idx="125">
                  <c:v>-3.2880354808537966</c:v>
                </c:pt>
                <c:pt idx="126">
                  <c:v>-3.2491896009092844</c:v>
                </c:pt>
                <c:pt idx="127">
                  <c:v>-3.2722365708357368</c:v>
                </c:pt>
                <c:pt idx="128">
                  <c:v>-3.2640169091254219</c:v>
                </c:pt>
                <c:pt idx="129">
                  <c:v>-3.2491597317773797</c:v>
                </c:pt>
                <c:pt idx="130">
                  <c:v>-3.1622699950462825</c:v>
                </c:pt>
                <c:pt idx="131">
                  <c:v>-2.9394706191027322</c:v>
                </c:pt>
                <c:pt idx="132">
                  <c:v>-2.9576216870935177</c:v>
                </c:pt>
                <c:pt idx="133">
                  <c:v>-3.074855198189737</c:v>
                </c:pt>
                <c:pt idx="134">
                  <c:v>-2.931552860805072</c:v>
                </c:pt>
                <c:pt idx="135">
                  <c:v>-2.641304044490798</c:v>
                </c:pt>
                <c:pt idx="136">
                  <c:v>-3.1193296053484363</c:v>
                </c:pt>
                <c:pt idx="137">
                  <c:v>-3.1654063912952846</c:v>
                </c:pt>
                <c:pt idx="138">
                  <c:v>-2.9368910437263436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B-41BE-B829-996F9DFF2903}"/>
            </c:ext>
          </c:extLst>
        </c:ser>
        <c:ser>
          <c:idx val="1"/>
          <c:order val="1"/>
          <c:tx>
            <c:strRef>
              <c:f>Exclusion!$K$2</c:f>
              <c:strCache>
                <c:ptCount val="1"/>
                <c:pt idx="0">
                  <c:v>No trade shocks</c:v>
                </c:pt>
              </c:strCache>
            </c:strRef>
          </c:tx>
          <c:spPr>
            <a:ln w="101600">
              <a:solidFill>
                <a:srgbClr val="FF0000"/>
              </a:solidFill>
              <a:prstDash val="sysDot"/>
            </a:ln>
          </c:spPr>
          <c:marker>
            <c:symbol val="diamond"/>
            <c:size val="9"/>
            <c:spPr>
              <a:noFill/>
              <a:ln w="12700">
                <a:solidFill>
                  <a:srgbClr val="FF0000"/>
                </a:solidFill>
                <a:prstDash val="solid"/>
              </a:ln>
            </c:spPr>
          </c:marker>
          <c:xVal>
            <c:numRef>
              <c:f>Exclusion!$I$3:$I$141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Exclusion!$K$3:$K$141</c:f>
              <c:numCache>
                <c:formatCode>General</c:formatCode>
                <c:ptCount val="139"/>
                <c:pt idx="0">
                  <c:v>-0.54936875021217868</c:v>
                </c:pt>
                <c:pt idx="1">
                  <c:v>-0.15857226608845312</c:v>
                </c:pt>
                <c:pt idx="2">
                  <c:v>0.32681714920098071</c:v>
                </c:pt>
                <c:pt idx="3">
                  <c:v>2.9729366019132373E-2</c:v>
                </c:pt>
                <c:pt idx="4">
                  <c:v>-0.15314857112459102</c:v>
                </c:pt>
                <c:pt idx="5">
                  <c:v>-0.25077774404883807</c:v>
                </c:pt>
                <c:pt idx="6">
                  <c:v>-0.22619388844614394</c:v>
                </c:pt>
                <c:pt idx="7">
                  <c:v>-0.25986262997366549</c:v>
                </c:pt>
                <c:pt idx="8">
                  <c:v>-0.36734448294019934</c:v>
                </c:pt>
                <c:pt idx="9">
                  <c:v>-0.20119108572692973</c:v>
                </c:pt>
                <c:pt idx="10">
                  <c:v>-0.81187312060965433</c:v>
                </c:pt>
                <c:pt idx="11">
                  <c:v>-0.81886753761136855</c:v>
                </c:pt>
                <c:pt idx="12">
                  <c:v>-0.63098423761964773</c:v>
                </c:pt>
                <c:pt idx="13">
                  <c:v>-1.0871629569038932</c:v>
                </c:pt>
                <c:pt idx="14">
                  <c:v>-1.4454931206499453</c:v>
                </c:pt>
                <c:pt idx="15">
                  <c:v>-1.4890894244471182</c:v>
                </c:pt>
                <c:pt idx="16">
                  <c:v>-1.7908248799446447</c:v>
                </c:pt>
                <c:pt idx="17">
                  <c:v>-1.8832276670393546</c:v>
                </c:pt>
                <c:pt idx="18">
                  <c:v>-1.9460451934654157</c:v>
                </c:pt>
                <c:pt idx="19">
                  <c:v>-1.9931865302420242</c:v>
                </c:pt>
                <c:pt idx="20">
                  <c:v>-1.8634392651464873</c:v>
                </c:pt>
                <c:pt idx="21">
                  <c:v>-2.1211370838908863</c:v>
                </c:pt>
                <c:pt idx="22">
                  <c:v>-2.1430445704099181</c:v>
                </c:pt>
                <c:pt idx="23">
                  <c:v>-2.1932031917141352</c:v>
                </c:pt>
                <c:pt idx="24">
                  <c:v>-1.9721133656732581</c:v>
                </c:pt>
                <c:pt idx="25">
                  <c:v>-1.9183567920434954</c:v>
                </c:pt>
                <c:pt idx="26">
                  <c:v>-1.9738965641902841</c:v>
                </c:pt>
                <c:pt idx="27">
                  <c:v>-1.8544432784764866</c:v>
                </c:pt>
                <c:pt idx="28">
                  <c:v>-1.8870254804779478</c:v>
                </c:pt>
                <c:pt idx="29">
                  <c:v>-1.8045701124187095</c:v>
                </c:pt>
                <c:pt idx="30">
                  <c:v>-1.7488047643022364</c:v>
                </c:pt>
                <c:pt idx="31">
                  <c:v>-1.5813342473343381</c:v>
                </c:pt>
                <c:pt idx="32">
                  <c:v>-1.2260577328063169</c:v>
                </c:pt>
                <c:pt idx="33">
                  <c:v>-0.99943432523113163</c:v>
                </c:pt>
                <c:pt idx="34">
                  <c:v>-0.99592242870223058</c:v>
                </c:pt>
                <c:pt idx="35">
                  <c:v>-0.96947713787465795</c:v>
                </c:pt>
                <c:pt idx="36">
                  <c:v>-0.9050940504974011</c:v>
                </c:pt>
                <c:pt idx="37">
                  <c:v>-0.82816371685462742</c:v>
                </c:pt>
                <c:pt idx="38">
                  <c:v>-0.70416257633516599</c:v>
                </c:pt>
                <c:pt idx="39">
                  <c:v>-0.73755537188575071</c:v>
                </c:pt>
                <c:pt idx="40">
                  <c:v>-0.7421674326872203</c:v>
                </c:pt>
                <c:pt idx="41">
                  <c:v>-0.56589120928445802</c:v>
                </c:pt>
                <c:pt idx="42">
                  <c:v>-0.54403085040086907</c:v>
                </c:pt>
                <c:pt idx="43">
                  <c:v>-0.52227551564758568</c:v>
                </c:pt>
                <c:pt idx="44">
                  <c:v>-0.27836008826870318</c:v>
                </c:pt>
                <c:pt idx="45">
                  <c:v>-0.14035337622366292</c:v>
                </c:pt>
                <c:pt idx="46">
                  <c:v>-0.10562803629849285</c:v>
                </c:pt>
                <c:pt idx="47">
                  <c:v>-5.0020259400803506E-2</c:v>
                </c:pt>
                <c:pt idx="48">
                  <c:v>-3.8689522073778661E-2</c:v>
                </c:pt>
                <c:pt idx="49">
                  <c:v>-0.14705520326369131</c:v>
                </c:pt>
                <c:pt idx="50">
                  <c:v>-0.12441699804169375</c:v>
                </c:pt>
                <c:pt idx="51">
                  <c:v>-0.28190344093993441</c:v>
                </c:pt>
                <c:pt idx="52">
                  <c:v>-0.37502096192861939</c:v>
                </c:pt>
                <c:pt idx="53">
                  <c:v>-0.36405691445532951</c:v>
                </c:pt>
                <c:pt idx="54">
                  <c:v>-0.41703917562080506</c:v>
                </c:pt>
                <c:pt idx="55">
                  <c:v>-0.44228404596716236</c:v>
                </c:pt>
                <c:pt idx="56">
                  <c:v>-0.52286405340363662</c:v>
                </c:pt>
                <c:pt idx="57">
                  <c:v>-0.54704428251589465</c:v>
                </c:pt>
                <c:pt idx="58">
                  <c:v>-0.50730241709196167</c:v>
                </c:pt>
                <c:pt idx="59">
                  <c:v>-0.51301409020349242</c:v>
                </c:pt>
                <c:pt idx="60">
                  <c:v>-0.56179491028647799</c:v>
                </c:pt>
                <c:pt idx="61">
                  <c:v>-0.46097281988576311</c:v>
                </c:pt>
                <c:pt idx="62">
                  <c:v>-0.2732911713074635</c:v>
                </c:pt>
                <c:pt idx="63">
                  <c:v>-0.28765602287723224</c:v>
                </c:pt>
                <c:pt idx="64">
                  <c:v>-0.41432538900852961</c:v>
                </c:pt>
                <c:pt idx="65">
                  <c:v>-0.43109906973968154</c:v>
                </c:pt>
                <c:pt idx="66">
                  <c:v>-0.53574540830123218</c:v>
                </c:pt>
                <c:pt idx="67">
                  <c:v>-0.37810582363542128</c:v>
                </c:pt>
                <c:pt idx="68">
                  <c:v>-0.52330019611640088</c:v>
                </c:pt>
                <c:pt idx="69">
                  <c:v>-0.38838995528625364</c:v>
                </c:pt>
                <c:pt idx="70">
                  <c:v>-0.45306352189439136</c:v>
                </c:pt>
                <c:pt idx="71">
                  <c:v>-0.60001608153445818</c:v>
                </c:pt>
                <c:pt idx="72">
                  <c:v>-0.73848558760708549</c:v>
                </c:pt>
                <c:pt idx="73">
                  <c:v>-0.83513088519532774</c:v>
                </c:pt>
                <c:pt idx="74">
                  <c:v>-0.92007896501885866</c:v>
                </c:pt>
                <c:pt idx="75">
                  <c:v>-0.80025430177803358</c:v>
                </c:pt>
                <c:pt idx="76">
                  <c:v>-0.94524211306084471</c:v>
                </c:pt>
                <c:pt idx="77">
                  <c:v>-1.1071857820182445</c:v>
                </c:pt>
                <c:pt idx="78">
                  <c:v>-1.1929571247725885</c:v>
                </c:pt>
                <c:pt idx="79">
                  <c:v>-1.2243550974409974</c:v>
                </c:pt>
                <c:pt idx="80">
                  <c:v>-1.4391268306951548</c:v>
                </c:pt>
                <c:pt idx="81">
                  <c:v>-1.4692283236346249</c:v>
                </c:pt>
                <c:pt idx="82">
                  <c:v>-1.5671082537580177</c:v>
                </c:pt>
                <c:pt idx="83">
                  <c:v>-1.6788103273787773</c:v>
                </c:pt>
                <c:pt idx="84">
                  <c:v>-1.6713237642258303</c:v>
                </c:pt>
                <c:pt idx="85">
                  <c:v>-1.6515078041990026</c:v>
                </c:pt>
                <c:pt idx="86">
                  <c:v>-1.7436518854918459</c:v>
                </c:pt>
                <c:pt idx="87">
                  <c:v>-1.7720543041044929</c:v>
                </c:pt>
                <c:pt idx="88">
                  <c:v>-1.8544589531912721</c:v>
                </c:pt>
                <c:pt idx="89">
                  <c:v>-1.9148363976531577</c:v>
                </c:pt>
                <c:pt idx="90">
                  <c:v>-1.9185532993352028</c:v>
                </c:pt>
                <c:pt idx="91">
                  <c:v>-2.1451373285276927</c:v>
                </c:pt>
                <c:pt idx="92">
                  <c:v>-2.1678983242630547</c:v>
                </c:pt>
                <c:pt idx="93">
                  <c:v>-2.1020274618742461</c:v>
                </c:pt>
                <c:pt idx="94">
                  <c:v>-2.0763634371295225</c:v>
                </c:pt>
                <c:pt idx="95">
                  <c:v>-1.9952497728429015</c:v>
                </c:pt>
                <c:pt idx="96">
                  <c:v>-2.0279507588094177</c:v>
                </c:pt>
                <c:pt idx="97">
                  <c:v>-2.2454471574188299</c:v>
                </c:pt>
                <c:pt idx="98">
                  <c:v>-2.3122729268280175</c:v>
                </c:pt>
                <c:pt idx="99">
                  <c:v>-2.295194556726103</c:v>
                </c:pt>
                <c:pt idx="100">
                  <c:v>-2.1952762206106273</c:v>
                </c:pt>
                <c:pt idx="101">
                  <c:v>-2.2282039083692173</c:v>
                </c:pt>
                <c:pt idx="102">
                  <c:v>-2.3902325219181377</c:v>
                </c:pt>
                <c:pt idx="103">
                  <c:v>-2.5188149896035976</c:v>
                </c:pt>
                <c:pt idx="104">
                  <c:v>-2.3789000250716694</c:v>
                </c:pt>
                <c:pt idx="105">
                  <c:v>-2.3058184822551633</c:v>
                </c:pt>
                <c:pt idx="106">
                  <c:v>-2.3499706066597499</c:v>
                </c:pt>
                <c:pt idx="107">
                  <c:v>-2.0432879033319713</c:v>
                </c:pt>
                <c:pt idx="108">
                  <c:v>-2.0541589009136145</c:v>
                </c:pt>
                <c:pt idx="109">
                  <c:v>-1.9815413663675572</c:v>
                </c:pt>
                <c:pt idx="110">
                  <c:v>-1.8474147560715755</c:v>
                </c:pt>
                <c:pt idx="111">
                  <c:v>-1.7062615200951812</c:v>
                </c:pt>
                <c:pt idx="112">
                  <c:v>-1.7887063491218731</c:v>
                </c:pt>
                <c:pt idx="113">
                  <c:v>-1.7089886843194</c:v>
                </c:pt>
                <c:pt idx="114">
                  <c:v>-1.8688529759992354</c:v>
                </c:pt>
                <c:pt idx="115">
                  <c:v>-1.8345364091244993</c:v>
                </c:pt>
                <c:pt idx="116">
                  <c:v>-1.4298429088174254</c:v>
                </c:pt>
                <c:pt idx="117">
                  <c:v>-1.2184320020867334</c:v>
                </c:pt>
                <c:pt idx="118">
                  <c:v>-1.32529710618392</c:v>
                </c:pt>
                <c:pt idx="119">
                  <c:v>-1.3273603566205054</c:v>
                </c:pt>
                <c:pt idx="120">
                  <c:v>-1.4815964930405008</c:v>
                </c:pt>
                <c:pt idx="121">
                  <c:v>-1.5739918159035777</c:v>
                </c:pt>
                <c:pt idx="122">
                  <c:v>-1.5210974384958582</c:v>
                </c:pt>
                <c:pt idx="123">
                  <c:v>-1.3161437146242458</c:v>
                </c:pt>
                <c:pt idx="124">
                  <c:v>-1.4247521006338468</c:v>
                </c:pt>
                <c:pt idx="125">
                  <c:v>-1.3964980837031582</c:v>
                </c:pt>
                <c:pt idx="126">
                  <c:v>-1.3926663921063307</c:v>
                </c:pt>
                <c:pt idx="127">
                  <c:v>-1.548459467517693</c:v>
                </c:pt>
                <c:pt idx="128">
                  <c:v>-1.5556792606242908</c:v>
                </c:pt>
                <c:pt idx="129">
                  <c:v>-1.5068228586636225</c:v>
                </c:pt>
                <c:pt idx="130">
                  <c:v>-1.3747461877966878</c:v>
                </c:pt>
                <c:pt idx="131">
                  <c:v>-1.2944159721824875</c:v>
                </c:pt>
                <c:pt idx="132">
                  <c:v>-1.3086268028276535</c:v>
                </c:pt>
                <c:pt idx="133">
                  <c:v>-1.3271425439891984</c:v>
                </c:pt>
                <c:pt idx="134">
                  <c:v>-1.2949900655615791</c:v>
                </c:pt>
                <c:pt idx="135">
                  <c:v>-1.1365346885157299</c:v>
                </c:pt>
                <c:pt idx="136">
                  <c:v>-1.3653516642371208</c:v>
                </c:pt>
                <c:pt idx="137">
                  <c:v>-1.3328886857538038</c:v>
                </c:pt>
                <c:pt idx="138">
                  <c:v>-1.2570700163354076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B-41BE-B829-996F9DFF2903}"/>
            </c:ext>
          </c:extLst>
        </c:ser>
        <c:ser>
          <c:idx val="2"/>
          <c:order val="2"/>
          <c:tx>
            <c:strRef>
              <c:f>Exclusion!$L$2</c:f>
              <c:strCache>
                <c:ptCount val="1"/>
                <c:pt idx="0">
                  <c:v>Trade Shocks (direct &amp; indirect)</c:v>
                </c:pt>
              </c:strCache>
            </c:strRef>
          </c:tx>
          <c:spPr>
            <a:ln w="1016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Exclusion!$I$3:$I$141</c:f>
              <c:numCache>
                <c:formatCode>General</c:formatCode>
                <c:ptCount val="139"/>
                <c:pt idx="0">
                  <c:v>1980</c:v>
                </c:pt>
                <c:pt idx="1">
                  <c:v>1980.25</c:v>
                </c:pt>
                <c:pt idx="2">
                  <c:v>1980.5</c:v>
                </c:pt>
                <c:pt idx="3">
                  <c:v>1980.75</c:v>
                </c:pt>
                <c:pt idx="4">
                  <c:v>1981</c:v>
                </c:pt>
                <c:pt idx="5">
                  <c:v>1981.25</c:v>
                </c:pt>
                <c:pt idx="6">
                  <c:v>1981.5</c:v>
                </c:pt>
                <c:pt idx="7">
                  <c:v>1981.75</c:v>
                </c:pt>
                <c:pt idx="8">
                  <c:v>1982</c:v>
                </c:pt>
                <c:pt idx="9">
                  <c:v>1982.25</c:v>
                </c:pt>
                <c:pt idx="10">
                  <c:v>1982.5</c:v>
                </c:pt>
                <c:pt idx="11">
                  <c:v>1982.75</c:v>
                </c:pt>
                <c:pt idx="12">
                  <c:v>1983</c:v>
                </c:pt>
                <c:pt idx="13">
                  <c:v>1983.25</c:v>
                </c:pt>
                <c:pt idx="14">
                  <c:v>1983.5</c:v>
                </c:pt>
                <c:pt idx="15">
                  <c:v>1983.75</c:v>
                </c:pt>
                <c:pt idx="16">
                  <c:v>1984</c:v>
                </c:pt>
                <c:pt idx="17">
                  <c:v>1984.25</c:v>
                </c:pt>
                <c:pt idx="18">
                  <c:v>1984.5</c:v>
                </c:pt>
                <c:pt idx="19">
                  <c:v>1984.75</c:v>
                </c:pt>
                <c:pt idx="20">
                  <c:v>1985</c:v>
                </c:pt>
                <c:pt idx="21">
                  <c:v>1985.25</c:v>
                </c:pt>
                <c:pt idx="22">
                  <c:v>1985.5</c:v>
                </c:pt>
                <c:pt idx="23">
                  <c:v>1985.75</c:v>
                </c:pt>
                <c:pt idx="24">
                  <c:v>1986</c:v>
                </c:pt>
                <c:pt idx="25">
                  <c:v>1986.25</c:v>
                </c:pt>
                <c:pt idx="26">
                  <c:v>1986.5</c:v>
                </c:pt>
                <c:pt idx="27">
                  <c:v>1986.75</c:v>
                </c:pt>
                <c:pt idx="28">
                  <c:v>1987</c:v>
                </c:pt>
                <c:pt idx="29">
                  <c:v>1987.25</c:v>
                </c:pt>
                <c:pt idx="30">
                  <c:v>1987.5</c:v>
                </c:pt>
                <c:pt idx="31">
                  <c:v>1987.75</c:v>
                </c:pt>
                <c:pt idx="32">
                  <c:v>1988</c:v>
                </c:pt>
                <c:pt idx="33">
                  <c:v>1988.25</c:v>
                </c:pt>
                <c:pt idx="34">
                  <c:v>1988.5</c:v>
                </c:pt>
                <c:pt idx="35">
                  <c:v>1988.75</c:v>
                </c:pt>
                <c:pt idx="36">
                  <c:v>1989</c:v>
                </c:pt>
                <c:pt idx="37">
                  <c:v>1989.25</c:v>
                </c:pt>
                <c:pt idx="38">
                  <c:v>1989.5</c:v>
                </c:pt>
                <c:pt idx="39">
                  <c:v>1989.75</c:v>
                </c:pt>
                <c:pt idx="40">
                  <c:v>1990</c:v>
                </c:pt>
                <c:pt idx="41">
                  <c:v>1990.25</c:v>
                </c:pt>
                <c:pt idx="42">
                  <c:v>1990.5</c:v>
                </c:pt>
                <c:pt idx="43">
                  <c:v>1990.75</c:v>
                </c:pt>
                <c:pt idx="44">
                  <c:v>1991</c:v>
                </c:pt>
                <c:pt idx="45">
                  <c:v>1991.25</c:v>
                </c:pt>
                <c:pt idx="46">
                  <c:v>1991.5</c:v>
                </c:pt>
                <c:pt idx="47">
                  <c:v>1991.75</c:v>
                </c:pt>
                <c:pt idx="48">
                  <c:v>1992</c:v>
                </c:pt>
                <c:pt idx="49">
                  <c:v>1992.25</c:v>
                </c:pt>
                <c:pt idx="50">
                  <c:v>1992.5</c:v>
                </c:pt>
                <c:pt idx="51">
                  <c:v>1992.75</c:v>
                </c:pt>
                <c:pt idx="52">
                  <c:v>1993</c:v>
                </c:pt>
                <c:pt idx="53">
                  <c:v>1993.25</c:v>
                </c:pt>
                <c:pt idx="54">
                  <c:v>1993.5</c:v>
                </c:pt>
                <c:pt idx="55">
                  <c:v>1993.75</c:v>
                </c:pt>
                <c:pt idx="56">
                  <c:v>1994</c:v>
                </c:pt>
                <c:pt idx="57">
                  <c:v>1994.25</c:v>
                </c:pt>
                <c:pt idx="58">
                  <c:v>1994.5</c:v>
                </c:pt>
                <c:pt idx="59">
                  <c:v>1994.75</c:v>
                </c:pt>
                <c:pt idx="60">
                  <c:v>1995</c:v>
                </c:pt>
                <c:pt idx="61">
                  <c:v>1995.25</c:v>
                </c:pt>
                <c:pt idx="62">
                  <c:v>1995.5</c:v>
                </c:pt>
                <c:pt idx="63">
                  <c:v>1995.75</c:v>
                </c:pt>
                <c:pt idx="64">
                  <c:v>1996</c:v>
                </c:pt>
                <c:pt idx="65">
                  <c:v>1996.25</c:v>
                </c:pt>
                <c:pt idx="66">
                  <c:v>1996.5</c:v>
                </c:pt>
                <c:pt idx="67">
                  <c:v>1996.75</c:v>
                </c:pt>
                <c:pt idx="68">
                  <c:v>1997</c:v>
                </c:pt>
                <c:pt idx="69">
                  <c:v>1997.25</c:v>
                </c:pt>
                <c:pt idx="70">
                  <c:v>1997.5</c:v>
                </c:pt>
                <c:pt idx="71">
                  <c:v>1997.75</c:v>
                </c:pt>
                <c:pt idx="72">
                  <c:v>1998</c:v>
                </c:pt>
                <c:pt idx="73">
                  <c:v>1998.25</c:v>
                </c:pt>
                <c:pt idx="74">
                  <c:v>1998.5</c:v>
                </c:pt>
                <c:pt idx="75">
                  <c:v>1998.75</c:v>
                </c:pt>
                <c:pt idx="76">
                  <c:v>1999</c:v>
                </c:pt>
                <c:pt idx="77">
                  <c:v>1999.25</c:v>
                </c:pt>
                <c:pt idx="78">
                  <c:v>1999.5</c:v>
                </c:pt>
                <c:pt idx="79">
                  <c:v>1999.75</c:v>
                </c:pt>
                <c:pt idx="80">
                  <c:v>2000</c:v>
                </c:pt>
                <c:pt idx="81">
                  <c:v>2000.25</c:v>
                </c:pt>
                <c:pt idx="82">
                  <c:v>2000.5</c:v>
                </c:pt>
                <c:pt idx="83">
                  <c:v>2000.75</c:v>
                </c:pt>
                <c:pt idx="84">
                  <c:v>2001</c:v>
                </c:pt>
                <c:pt idx="85">
                  <c:v>2001.25</c:v>
                </c:pt>
                <c:pt idx="86">
                  <c:v>2001.5</c:v>
                </c:pt>
                <c:pt idx="87">
                  <c:v>2001.75</c:v>
                </c:pt>
                <c:pt idx="88">
                  <c:v>2002</c:v>
                </c:pt>
                <c:pt idx="89">
                  <c:v>2002.25</c:v>
                </c:pt>
                <c:pt idx="90">
                  <c:v>2002.5</c:v>
                </c:pt>
                <c:pt idx="91">
                  <c:v>2002.75</c:v>
                </c:pt>
                <c:pt idx="92">
                  <c:v>2003</c:v>
                </c:pt>
                <c:pt idx="93">
                  <c:v>2003.25</c:v>
                </c:pt>
                <c:pt idx="94">
                  <c:v>2003.5</c:v>
                </c:pt>
                <c:pt idx="95">
                  <c:v>2003.75</c:v>
                </c:pt>
                <c:pt idx="96">
                  <c:v>2004</c:v>
                </c:pt>
                <c:pt idx="97">
                  <c:v>2004.25</c:v>
                </c:pt>
                <c:pt idx="98">
                  <c:v>2004.5</c:v>
                </c:pt>
                <c:pt idx="99">
                  <c:v>2004.75</c:v>
                </c:pt>
                <c:pt idx="100">
                  <c:v>2005</c:v>
                </c:pt>
                <c:pt idx="101">
                  <c:v>2005.25</c:v>
                </c:pt>
                <c:pt idx="102">
                  <c:v>2005.5</c:v>
                </c:pt>
                <c:pt idx="103">
                  <c:v>2005.75</c:v>
                </c:pt>
                <c:pt idx="104">
                  <c:v>2006</c:v>
                </c:pt>
                <c:pt idx="105">
                  <c:v>2006.25</c:v>
                </c:pt>
                <c:pt idx="106">
                  <c:v>2006.5</c:v>
                </c:pt>
                <c:pt idx="107">
                  <c:v>2006.75</c:v>
                </c:pt>
                <c:pt idx="108">
                  <c:v>2007</c:v>
                </c:pt>
                <c:pt idx="109">
                  <c:v>2007.25</c:v>
                </c:pt>
                <c:pt idx="110">
                  <c:v>2007.5</c:v>
                </c:pt>
                <c:pt idx="111">
                  <c:v>2007.75</c:v>
                </c:pt>
                <c:pt idx="112">
                  <c:v>2008</c:v>
                </c:pt>
                <c:pt idx="113">
                  <c:v>2008.25</c:v>
                </c:pt>
                <c:pt idx="114">
                  <c:v>2008.5</c:v>
                </c:pt>
                <c:pt idx="115">
                  <c:v>2008.75</c:v>
                </c:pt>
                <c:pt idx="116">
                  <c:v>2009</c:v>
                </c:pt>
                <c:pt idx="117">
                  <c:v>2009.25</c:v>
                </c:pt>
                <c:pt idx="118">
                  <c:v>2009.5</c:v>
                </c:pt>
                <c:pt idx="119">
                  <c:v>2009.75</c:v>
                </c:pt>
                <c:pt idx="120">
                  <c:v>2010</c:v>
                </c:pt>
                <c:pt idx="121">
                  <c:v>2010.25</c:v>
                </c:pt>
                <c:pt idx="122">
                  <c:v>2010.5</c:v>
                </c:pt>
                <c:pt idx="123">
                  <c:v>2010.75</c:v>
                </c:pt>
                <c:pt idx="124">
                  <c:v>2011</c:v>
                </c:pt>
                <c:pt idx="125">
                  <c:v>2011.25</c:v>
                </c:pt>
                <c:pt idx="126">
                  <c:v>2011.5</c:v>
                </c:pt>
                <c:pt idx="127">
                  <c:v>2011.75</c:v>
                </c:pt>
                <c:pt idx="128">
                  <c:v>2012</c:v>
                </c:pt>
                <c:pt idx="129">
                  <c:v>2012.25</c:v>
                </c:pt>
                <c:pt idx="130">
                  <c:v>2012.5</c:v>
                </c:pt>
                <c:pt idx="131">
                  <c:v>2012.75</c:v>
                </c:pt>
                <c:pt idx="132">
                  <c:v>2013</c:v>
                </c:pt>
                <c:pt idx="133">
                  <c:v>2013.25</c:v>
                </c:pt>
                <c:pt idx="134">
                  <c:v>2013.5</c:v>
                </c:pt>
                <c:pt idx="135">
                  <c:v>2013.75</c:v>
                </c:pt>
                <c:pt idx="136">
                  <c:v>2014</c:v>
                </c:pt>
                <c:pt idx="137">
                  <c:v>2014.25</c:v>
                </c:pt>
                <c:pt idx="138">
                  <c:v>2014.5</c:v>
                </c:pt>
              </c:numCache>
            </c:numRef>
          </c:xVal>
          <c:yVal>
            <c:numRef>
              <c:f>Exclusion!$L$3:$L$141</c:f>
              <c:numCache>
                <c:formatCode>General</c:formatCode>
                <c:ptCount val="139"/>
                <c:pt idx="0">
                  <c:v>0.14344499190246401</c:v>
                </c:pt>
                <c:pt idx="1">
                  <c:v>0.27499154876266485</c:v>
                </c:pt>
                <c:pt idx="2">
                  <c:v>0.19295845134170098</c:v>
                </c:pt>
                <c:pt idx="3">
                  <c:v>0.15925046430873072</c:v>
                </c:pt>
                <c:pt idx="4">
                  <c:v>0.21796688480915366</c:v>
                </c:pt>
                <c:pt idx="5">
                  <c:v>0.33709129606512944</c:v>
                </c:pt>
                <c:pt idx="6">
                  <c:v>0.25549135825456487</c:v>
                </c:pt>
                <c:pt idx="7">
                  <c:v>0.15597672327932013</c:v>
                </c:pt>
                <c:pt idx="8">
                  <c:v>0.17738723755366009</c:v>
                </c:pt>
                <c:pt idx="9">
                  <c:v>0.13756532663625959</c:v>
                </c:pt>
                <c:pt idx="10">
                  <c:v>0.22721364214993101</c:v>
                </c:pt>
                <c:pt idx="11">
                  <c:v>0.20793861071011266</c:v>
                </c:pt>
                <c:pt idx="12">
                  <c:v>-1.5356681540046768E-2</c:v>
                </c:pt>
                <c:pt idx="13">
                  <c:v>2.9187530205396772E-2</c:v>
                </c:pt>
                <c:pt idx="14">
                  <c:v>2.9485617396429076E-2</c:v>
                </c:pt>
                <c:pt idx="15">
                  <c:v>-9.5223995548500362E-2</c:v>
                </c:pt>
                <c:pt idx="16">
                  <c:v>-0.16416770343102605</c:v>
                </c:pt>
                <c:pt idx="17">
                  <c:v>-0.20887130908051388</c:v>
                </c:pt>
                <c:pt idx="18">
                  <c:v>-0.20078209483973741</c:v>
                </c:pt>
                <c:pt idx="19">
                  <c:v>-0.25041311429086521</c:v>
                </c:pt>
                <c:pt idx="20">
                  <c:v>-0.20065091741924879</c:v>
                </c:pt>
                <c:pt idx="21">
                  <c:v>-0.3157730202447091</c:v>
                </c:pt>
                <c:pt idx="22">
                  <c:v>-0.29390286282505107</c:v>
                </c:pt>
                <c:pt idx="23">
                  <c:v>-0.37201920905480934</c:v>
                </c:pt>
                <c:pt idx="24">
                  <c:v>-0.3880403747652621</c:v>
                </c:pt>
                <c:pt idx="25">
                  <c:v>-0.72226406118956765</c:v>
                </c:pt>
                <c:pt idx="26">
                  <c:v>-0.74973201184556926</c:v>
                </c:pt>
                <c:pt idx="27">
                  <c:v>-0.6920900787627926</c:v>
                </c:pt>
                <c:pt idx="28">
                  <c:v>-0.57121203396088105</c:v>
                </c:pt>
                <c:pt idx="29">
                  <c:v>-0.58197563049236534</c:v>
                </c:pt>
                <c:pt idx="30">
                  <c:v>-0.50275049715377218</c:v>
                </c:pt>
                <c:pt idx="31">
                  <c:v>-0.5754774012925139</c:v>
                </c:pt>
                <c:pt idx="32">
                  <c:v>-0.55100238152927172</c:v>
                </c:pt>
                <c:pt idx="33">
                  <c:v>-0.49605379759775425</c:v>
                </c:pt>
                <c:pt idx="34">
                  <c:v>-0.55427860830155007</c:v>
                </c:pt>
                <c:pt idx="35">
                  <c:v>-0.61143628766822655</c:v>
                </c:pt>
                <c:pt idx="36">
                  <c:v>-0.51236202231368344</c:v>
                </c:pt>
                <c:pt idx="37">
                  <c:v>-0.34719726611905921</c:v>
                </c:pt>
                <c:pt idx="38">
                  <c:v>-0.39673669776877563</c:v>
                </c:pt>
                <c:pt idx="39">
                  <c:v>-0.40417021871734982</c:v>
                </c:pt>
                <c:pt idx="40">
                  <c:v>-0.33970613953672513</c:v>
                </c:pt>
                <c:pt idx="41">
                  <c:v>-0.40246106588847486</c:v>
                </c:pt>
                <c:pt idx="42">
                  <c:v>-0.33094054672301332</c:v>
                </c:pt>
                <c:pt idx="43">
                  <c:v>-7.5865322099710197E-2</c:v>
                </c:pt>
                <c:pt idx="44">
                  <c:v>-0.18987554471703078</c:v>
                </c:pt>
                <c:pt idx="45">
                  <c:v>-0.18941702337612223</c:v>
                </c:pt>
                <c:pt idx="46">
                  <c:v>-0.26230203496607496</c:v>
                </c:pt>
                <c:pt idx="47">
                  <c:v>-0.32093823182515713</c:v>
                </c:pt>
                <c:pt idx="48">
                  <c:v>-0.24493082454913315</c:v>
                </c:pt>
                <c:pt idx="49">
                  <c:v>-0.26739586075391741</c:v>
                </c:pt>
                <c:pt idx="50">
                  <c:v>-0.24759437399846418</c:v>
                </c:pt>
                <c:pt idx="51">
                  <c:v>-0.25090765982155622</c:v>
                </c:pt>
                <c:pt idx="52">
                  <c:v>-0.32222914706463729</c:v>
                </c:pt>
                <c:pt idx="53">
                  <c:v>-0.41598631775827577</c:v>
                </c:pt>
                <c:pt idx="54">
                  <c:v>-0.50168208947605852</c:v>
                </c:pt>
                <c:pt idx="55">
                  <c:v>-0.56012218074740394</c:v>
                </c:pt>
                <c:pt idx="56">
                  <c:v>-0.60281275136033674</c:v>
                </c:pt>
                <c:pt idx="57">
                  <c:v>-0.62052269395721027</c:v>
                </c:pt>
                <c:pt idx="58">
                  <c:v>-0.59805330627040776</c:v>
                </c:pt>
                <c:pt idx="59">
                  <c:v>-0.63730109746370933</c:v>
                </c:pt>
                <c:pt idx="60">
                  <c:v>-0.62318025823600209</c:v>
                </c:pt>
                <c:pt idx="61">
                  <c:v>-0.6937176501621124</c:v>
                </c:pt>
                <c:pt idx="62">
                  <c:v>-0.53087304453397466</c:v>
                </c:pt>
                <c:pt idx="63">
                  <c:v>-0.50397843351842242</c:v>
                </c:pt>
                <c:pt idx="64">
                  <c:v>-0.58173061869931342</c:v>
                </c:pt>
                <c:pt idx="65">
                  <c:v>-0.61737894877344268</c:v>
                </c:pt>
                <c:pt idx="66">
                  <c:v>-0.74295275166475017</c:v>
                </c:pt>
                <c:pt idx="67">
                  <c:v>-0.53058776219564829</c:v>
                </c:pt>
                <c:pt idx="68">
                  <c:v>-0.62044438556017412</c:v>
                </c:pt>
                <c:pt idx="69">
                  <c:v>-0.71592193621149736</c:v>
                </c:pt>
                <c:pt idx="70">
                  <c:v>-0.79159691916374564</c:v>
                </c:pt>
                <c:pt idx="71">
                  <c:v>-0.84979964944205699</c:v>
                </c:pt>
                <c:pt idx="72">
                  <c:v>-1.044572781005876</c:v>
                </c:pt>
                <c:pt idx="73">
                  <c:v>-1.291404608729549</c:v>
                </c:pt>
                <c:pt idx="74">
                  <c:v>-1.3819474983525089</c:v>
                </c:pt>
                <c:pt idx="75">
                  <c:v>-1.4873189022967854</c:v>
                </c:pt>
                <c:pt idx="76">
                  <c:v>-1.6983131135440273</c:v>
                </c:pt>
                <c:pt idx="77">
                  <c:v>-1.7423067629640367</c:v>
                </c:pt>
                <c:pt idx="78">
                  <c:v>-1.8087125517642111</c:v>
                </c:pt>
                <c:pt idx="79">
                  <c:v>-1.7837564623446001</c:v>
                </c:pt>
                <c:pt idx="80">
                  <c:v>-1.8769236616503027</c:v>
                </c:pt>
                <c:pt idx="81">
                  <c:v>-1.9206528063876387</c:v>
                </c:pt>
                <c:pt idx="82">
                  <c:v>-2.0350225387561327</c:v>
                </c:pt>
                <c:pt idx="83">
                  <c:v>-2.0181012519642469</c:v>
                </c:pt>
                <c:pt idx="84">
                  <c:v>-2.0055598474260279</c:v>
                </c:pt>
                <c:pt idx="85">
                  <c:v>-2.0005442950040111</c:v>
                </c:pt>
                <c:pt idx="86">
                  <c:v>-2.1669522003707682</c:v>
                </c:pt>
                <c:pt idx="87">
                  <c:v>-2.2835942442503838</c:v>
                </c:pt>
                <c:pt idx="88">
                  <c:v>-2.3491580234596512</c:v>
                </c:pt>
                <c:pt idx="89">
                  <c:v>-2.3867274451021059</c:v>
                </c:pt>
                <c:pt idx="90">
                  <c:v>-2.4811110315607152</c:v>
                </c:pt>
                <c:pt idx="91">
                  <c:v>-2.6706930209352726</c:v>
                </c:pt>
                <c:pt idx="92">
                  <c:v>-2.4883843965171248</c:v>
                </c:pt>
                <c:pt idx="93">
                  <c:v>-2.8005984548540166</c:v>
                </c:pt>
                <c:pt idx="94">
                  <c:v>-2.7314001125622029</c:v>
                </c:pt>
                <c:pt idx="95">
                  <c:v>-2.8509360176069181</c:v>
                </c:pt>
                <c:pt idx="96">
                  <c:v>-2.9419644396408158</c:v>
                </c:pt>
                <c:pt idx="97">
                  <c:v>-3.1612230237745851</c:v>
                </c:pt>
                <c:pt idx="98">
                  <c:v>-3.140143340898057</c:v>
                </c:pt>
                <c:pt idx="99">
                  <c:v>-3.1961453185027935</c:v>
                </c:pt>
                <c:pt idx="100">
                  <c:v>-3.2357218453169665</c:v>
                </c:pt>
                <c:pt idx="101">
                  <c:v>-3.1639432403099224</c:v>
                </c:pt>
                <c:pt idx="102">
                  <c:v>-3.0412818444309475</c:v>
                </c:pt>
                <c:pt idx="103">
                  <c:v>-3.0068597873312979</c:v>
                </c:pt>
                <c:pt idx="104">
                  <c:v>-3.0551943578608056</c:v>
                </c:pt>
                <c:pt idx="105">
                  <c:v>-3.1156636770520469</c:v>
                </c:pt>
                <c:pt idx="106">
                  <c:v>-3.1938403021040687</c:v>
                </c:pt>
                <c:pt idx="107">
                  <c:v>-3.0507402125726326</c:v>
                </c:pt>
                <c:pt idx="108">
                  <c:v>-3.0594730212764509</c:v>
                </c:pt>
                <c:pt idx="109">
                  <c:v>-2.9369473637095029</c:v>
                </c:pt>
                <c:pt idx="110">
                  <c:v>-2.7200472993564624</c:v>
                </c:pt>
                <c:pt idx="111">
                  <c:v>-2.3202060913572971</c:v>
                </c:pt>
                <c:pt idx="112">
                  <c:v>-2.2717345526862163</c:v>
                </c:pt>
                <c:pt idx="113">
                  <c:v>-1.9381133794735854</c:v>
                </c:pt>
                <c:pt idx="114">
                  <c:v>-1.7527058953920249</c:v>
                </c:pt>
                <c:pt idx="115">
                  <c:v>-2.040728458805992</c:v>
                </c:pt>
                <c:pt idx="116">
                  <c:v>-2.1038226904441668</c:v>
                </c:pt>
                <c:pt idx="117">
                  <c:v>-1.7293284941822944</c:v>
                </c:pt>
                <c:pt idx="118">
                  <c:v>-1.7028580734623888</c:v>
                </c:pt>
                <c:pt idx="119">
                  <c:v>-1.6228557346345236</c:v>
                </c:pt>
                <c:pt idx="120">
                  <c:v>-1.6305703085035319</c:v>
                </c:pt>
                <c:pt idx="121">
                  <c:v>-1.9081181261418301</c:v>
                </c:pt>
                <c:pt idx="122">
                  <c:v>-2.127433725674889</c:v>
                </c:pt>
                <c:pt idx="123">
                  <c:v>-2.0190297085168272</c:v>
                </c:pt>
                <c:pt idx="124">
                  <c:v>-1.9416155915951627</c:v>
                </c:pt>
                <c:pt idx="125">
                  <c:v>-1.8915373971506384</c:v>
                </c:pt>
                <c:pt idx="126">
                  <c:v>-1.8565232088029537</c:v>
                </c:pt>
                <c:pt idx="127">
                  <c:v>-1.7237771033180438</c:v>
                </c:pt>
                <c:pt idx="128">
                  <c:v>-1.708337648501131</c:v>
                </c:pt>
                <c:pt idx="129">
                  <c:v>-1.7423368731137572</c:v>
                </c:pt>
                <c:pt idx="130">
                  <c:v>-1.7875238072495947</c:v>
                </c:pt>
                <c:pt idx="131">
                  <c:v>-1.6450546469202447</c:v>
                </c:pt>
                <c:pt idx="132">
                  <c:v>-1.6489948842658642</c:v>
                </c:pt>
                <c:pt idx="133">
                  <c:v>-1.7477126542005386</c:v>
                </c:pt>
                <c:pt idx="134">
                  <c:v>-1.6365627952434929</c:v>
                </c:pt>
                <c:pt idx="135">
                  <c:v>-1.5047693559750681</c:v>
                </c:pt>
                <c:pt idx="136">
                  <c:v>-1.7539779411113154</c:v>
                </c:pt>
                <c:pt idx="137">
                  <c:v>-1.8325177055414807</c:v>
                </c:pt>
                <c:pt idx="138">
                  <c:v>-1.679821027390936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90-4360-8AB1-639908E8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33904"/>
        <c:axId val="1"/>
      </c:scatterChart>
      <c:valAx>
        <c:axId val="676133904"/>
        <c:scaling>
          <c:orientation val="minMax"/>
          <c:max val="2015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Period</a:t>
                </a:r>
              </a:p>
            </c:rich>
          </c:tx>
          <c:layout>
            <c:manualLayout>
              <c:xMode val="edge"/>
              <c:yMode val="edge"/>
              <c:x val="0.46237663645753729"/>
              <c:y val="0.9307632381770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At val="-100"/>
        <c:crossBetween val="midCat"/>
        <c:majorUnit val="5"/>
      </c:valAx>
      <c:valAx>
        <c:axId val="1"/>
        <c:scaling>
          <c:orientation val="minMax"/>
          <c:max val="1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</a:t>
                </a:r>
              </a:p>
            </c:rich>
          </c:tx>
          <c:layout>
            <c:manualLayout>
              <c:xMode val="edge"/>
              <c:yMode val="edge"/>
              <c:x val="0"/>
              <c:y val="0.3922838852360055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7613390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470339355728682"/>
          <c:y val="0.58030647845848538"/>
          <c:w val="0.63276412225988843"/>
          <c:h val="0.26931056637006956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0" workbookViewId="0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50" workbookViewId="0"/>
  </sheetViews>
  <pageMargins left="0.7" right="0.7" top="0.75" bottom="0.75" header="0.3" footer="0.3"/>
  <pageSetup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50" workbookViewId="0"/>
  </sheetViews>
  <pageMargins left="0.7" right="0.7" top="0.75" bottom="0.75" header="0.3" footer="0.3"/>
  <pageSetup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pageSetup orientation="landscape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50" workbookViewId="0"/>
  </sheetViews>
  <pageMargins left="0.7" right="0.7" top="0.75" bottom="0.75" header="0.3" footer="0.3"/>
  <pageSetup orientation="landscape" verticalDpi="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D88A0-84F9-42C5-AB41-013D15762E85}">
  <sheetPr/>
  <sheetViews>
    <sheetView tabSelected="1" zoomScale="50"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25840" cy="6248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25840" cy="6248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0.06922</cdr:x>
      <cdr:y>0.13633</cdr:y>
    </cdr:from>
    <cdr:to>
      <cdr:x>0.96136</cdr:x>
      <cdr:y>0.13633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9640FB9-06C4-4952-8554-F2E85F00DC12}"/>
            </a:ext>
          </a:extLst>
        </cdr:cNvPr>
        <cdr:cNvCxnSpPr/>
      </cdr:nvCxnSpPr>
      <cdr:spPr>
        <a:xfrm xmlns:a="http://schemas.openxmlformats.org/drawingml/2006/main">
          <a:off x="600075" y="857250"/>
          <a:ext cx="773430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48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D9F03-2564-4BF7-B066-5DBAE7F90A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0.10987</cdr:x>
      <cdr:y>0.15292</cdr:y>
    </cdr:from>
    <cdr:to>
      <cdr:x>0.95739</cdr:x>
      <cdr:y>0.15292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6C5311F-DEB6-4568-99DA-BEE8C867E7F3}"/>
            </a:ext>
          </a:extLst>
        </cdr:cNvPr>
        <cdr:cNvCxnSpPr/>
      </cdr:nvCxnSpPr>
      <cdr:spPr>
        <a:xfrm xmlns:a="http://schemas.openxmlformats.org/drawingml/2006/main">
          <a:off x="1022365" y="921829"/>
          <a:ext cx="7886061" cy="0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workbookViewId="0">
      <selection activeCell="B1" sqref="B1"/>
    </sheetView>
  </sheetViews>
  <sheetFormatPr defaultRowHeight="14.4" x14ac:dyDescent="0.3"/>
  <sheetData>
    <row r="1" spans="1:9" x14ac:dyDescent="0.3">
      <c r="A1" t="s">
        <v>0</v>
      </c>
      <c r="B1">
        <v>-1.38470824395725</v>
      </c>
      <c r="C1" t="s">
        <v>74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3">
      <c r="A2" t="s">
        <v>1</v>
      </c>
      <c r="B2">
        <v>-1.38470824395725</v>
      </c>
      <c r="C2" t="s">
        <v>75</v>
      </c>
    </row>
    <row r="3" spans="1:9" x14ac:dyDescent="0.3">
      <c r="A3" t="s">
        <v>2</v>
      </c>
      <c r="B3">
        <v>-1.3388993241056999</v>
      </c>
      <c r="C3" t="s">
        <v>76</v>
      </c>
    </row>
    <row r="4" spans="1:9" x14ac:dyDescent="0.3">
      <c r="A4" t="s">
        <v>3</v>
      </c>
      <c r="B4">
        <v>-1.3388993241056999</v>
      </c>
      <c r="C4" t="s">
        <v>77</v>
      </c>
    </row>
    <row r="5" spans="1:9" x14ac:dyDescent="0.3">
      <c r="A5" t="s">
        <v>4</v>
      </c>
      <c r="B5">
        <v>-1.3862943611198899</v>
      </c>
      <c r="C5" t="s">
        <v>78</v>
      </c>
    </row>
    <row r="6" spans="1:9" x14ac:dyDescent="0.3">
      <c r="A6" t="s">
        <v>5</v>
      </c>
      <c r="B6">
        <v>-1.3862943611198899</v>
      </c>
      <c r="C6" t="s">
        <v>79</v>
      </c>
    </row>
    <row r="7" spans="1:9" x14ac:dyDescent="0.3">
      <c r="A7" t="s">
        <v>6</v>
      </c>
      <c r="B7">
        <v>-1.4184582496631499</v>
      </c>
    </row>
    <row r="8" spans="1:9" x14ac:dyDescent="0.3">
      <c r="A8" t="s">
        <v>7</v>
      </c>
      <c r="B8">
        <v>-1.4184582496631499</v>
      </c>
    </row>
    <row r="9" spans="1:9" x14ac:dyDescent="0.3">
      <c r="A9" t="s">
        <v>8</v>
      </c>
      <c r="B9">
        <v>0</v>
      </c>
    </row>
    <row r="10" spans="1:9" x14ac:dyDescent="0.3">
      <c r="A10" t="s">
        <v>9</v>
      </c>
      <c r="B10">
        <v>0</v>
      </c>
    </row>
    <row r="11" spans="1:9" x14ac:dyDescent="0.3">
      <c r="A11" t="s">
        <v>10</v>
      </c>
      <c r="B11">
        <v>0</v>
      </c>
    </row>
    <row r="12" spans="1:9" x14ac:dyDescent="0.3">
      <c r="A12" t="s">
        <v>11</v>
      </c>
      <c r="B12">
        <v>0</v>
      </c>
    </row>
    <row r="13" spans="1:9" x14ac:dyDescent="0.3">
      <c r="A13" t="s">
        <v>12</v>
      </c>
      <c r="B13">
        <v>-1.6094379124341001</v>
      </c>
    </row>
    <row r="14" spans="1:9" x14ac:dyDescent="0.3">
      <c r="A14" t="s">
        <v>13</v>
      </c>
      <c r="B14">
        <v>-1.6094379124341001</v>
      </c>
    </row>
    <row r="15" spans="1:9" x14ac:dyDescent="0.3">
      <c r="A15" t="s">
        <v>14</v>
      </c>
      <c r="B15">
        <v>-1.0050335853501499E-2</v>
      </c>
    </row>
    <row r="16" spans="1:9" x14ac:dyDescent="0.3">
      <c r="A16" t="s">
        <v>15</v>
      </c>
      <c r="B16">
        <v>-1.0050335853501499E-2</v>
      </c>
    </row>
    <row r="17" spans="1:14" x14ac:dyDescent="0.3">
      <c r="A17" t="s">
        <v>16</v>
      </c>
      <c r="B17">
        <v>-0.20812315272759799</v>
      </c>
    </row>
    <row r="18" spans="1:14" x14ac:dyDescent="0.3">
      <c r="A18" t="s">
        <v>17</v>
      </c>
      <c r="B18">
        <v>-0.20812315272759799</v>
      </c>
    </row>
    <row r="19" spans="1:14" x14ac:dyDescent="0.3">
      <c r="A19" t="s">
        <v>18</v>
      </c>
      <c r="B19">
        <v>-4.7217699635082999</v>
      </c>
    </row>
    <row r="20" spans="1:14" x14ac:dyDescent="0.3">
      <c r="A20" t="s">
        <v>19</v>
      </c>
      <c r="B20">
        <v>-4.7217699635082999</v>
      </c>
    </row>
    <row r="21" spans="1:14" x14ac:dyDescent="0.3">
      <c r="A21" t="s">
        <v>20</v>
      </c>
      <c r="B21">
        <v>-3.5768987410080002</v>
      </c>
    </row>
    <row r="22" spans="1:14" x14ac:dyDescent="0.3">
      <c r="A22" t="s">
        <v>21</v>
      </c>
      <c r="B22">
        <v>-3.5768987410080002</v>
      </c>
      <c r="N22">
        <f>EXP(-1.5858893521573)</f>
        <v>0.20476560338228025</v>
      </c>
    </row>
    <row r="23" spans="1:14" x14ac:dyDescent="0.3">
      <c r="A23" t="s">
        <v>22</v>
      </c>
      <c r="B23">
        <v>0.37465582116185597</v>
      </c>
    </row>
    <row r="24" spans="1:14" x14ac:dyDescent="0.3">
      <c r="A24" t="s">
        <v>23</v>
      </c>
      <c r="B24">
        <v>0.37465582116185597</v>
      </c>
    </row>
    <row r="25" spans="1:14" x14ac:dyDescent="0.3">
      <c r="A25" t="s">
        <v>24</v>
      </c>
      <c r="B25">
        <v>-0.293994597681008</v>
      </c>
    </row>
    <row r="26" spans="1:14" x14ac:dyDescent="0.3">
      <c r="A26" t="s">
        <v>25</v>
      </c>
      <c r="B26">
        <v>-0.293994597681008</v>
      </c>
    </row>
    <row r="27" spans="1:14" x14ac:dyDescent="0.3">
      <c r="A27" t="s">
        <v>26</v>
      </c>
      <c r="B27">
        <v>4.5808919851551798E-2</v>
      </c>
    </row>
    <row r="28" spans="1:14" x14ac:dyDescent="0.3">
      <c r="A28" t="s">
        <v>27</v>
      </c>
      <c r="B28">
        <v>4.5808919851551798E-2</v>
      </c>
    </row>
    <row r="29" spans="1:14" x14ac:dyDescent="0.3">
      <c r="A29" t="s">
        <v>28</v>
      </c>
      <c r="B29">
        <v>0.558739664080245</v>
      </c>
    </row>
    <row r="30" spans="1:14" x14ac:dyDescent="0.3">
      <c r="A30" t="s">
        <v>29</v>
      </c>
      <c r="B30">
        <v>0.558739664080245</v>
      </c>
    </row>
    <row r="31" spans="1:14" x14ac:dyDescent="0.3">
      <c r="A31" t="s">
        <v>30</v>
      </c>
      <c r="B31">
        <v>-1.4375424331309701</v>
      </c>
    </row>
    <row r="32" spans="1:14" x14ac:dyDescent="0.3">
      <c r="A32" t="s">
        <v>31</v>
      </c>
      <c r="B32">
        <v>-1.4375424331309701</v>
      </c>
    </row>
    <row r="33" spans="1:2" x14ac:dyDescent="0.3">
      <c r="A33" t="s">
        <v>32</v>
      </c>
      <c r="B33">
        <v>-1.0050335853501499E-2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-1.3388993241056999</v>
      </c>
    </row>
    <row r="36" spans="1:2" x14ac:dyDescent="0.3">
      <c r="A36" t="s">
        <v>35</v>
      </c>
      <c r="B36">
        <v>-1.3388993241056999</v>
      </c>
    </row>
    <row r="37" spans="1:2" x14ac:dyDescent="0.3">
      <c r="A37" t="s">
        <v>36</v>
      </c>
      <c r="B37">
        <v>-3.64148441673896</v>
      </c>
    </row>
    <row r="38" spans="1:2" x14ac:dyDescent="0.3">
      <c r="A38" t="s">
        <v>37</v>
      </c>
      <c r="B38">
        <v>-3.64148441673896</v>
      </c>
    </row>
    <row r="39" spans="1:2" x14ac:dyDescent="0.3">
      <c r="A39" t="s">
        <v>38</v>
      </c>
      <c r="B39">
        <v>2.2260359935544899E-2</v>
      </c>
    </row>
    <row r="40" spans="1:2" x14ac:dyDescent="0.3">
      <c r="A40" t="s">
        <v>39</v>
      </c>
      <c r="B40">
        <v>2.2260359935544899E-2</v>
      </c>
    </row>
    <row r="41" spans="1:2" x14ac:dyDescent="0.3">
      <c r="A41" t="s">
        <v>40</v>
      </c>
      <c r="B41">
        <v>-3.6637447766745002</v>
      </c>
    </row>
    <row r="42" spans="1:2" x14ac:dyDescent="0.3">
      <c r="A42" t="s">
        <v>41</v>
      </c>
      <c r="B42">
        <v>-3.6637447766745002</v>
      </c>
    </row>
    <row r="43" spans="1:2" x14ac:dyDescent="0.3">
      <c r="A43" t="s">
        <v>42</v>
      </c>
      <c r="B43">
        <v>-5.0751738152338302</v>
      </c>
    </row>
    <row r="44" spans="1:2" x14ac:dyDescent="0.3">
      <c r="A44" t="s">
        <v>43</v>
      </c>
      <c r="B44">
        <v>-5.0751738152338302</v>
      </c>
    </row>
    <row r="45" spans="1:2" x14ac:dyDescent="0.3">
      <c r="A45" t="s">
        <v>44</v>
      </c>
      <c r="B45">
        <v>-3.6888794541139398</v>
      </c>
    </row>
    <row r="46" spans="1:2" x14ac:dyDescent="0.3">
      <c r="A46" t="s">
        <v>45</v>
      </c>
      <c r="B46">
        <v>-3.6888794541139398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1.3862943611198899</v>
      </c>
    </row>
    <row r="52" spans="1:2" x14ac:dyDescent="0.3">
      <c r="A52" t="s">
        <v>51</v>
      </c>
      <c r="B52">
        <v>1.3862943611198899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0.20000000007215801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-2.2790365327172499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0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0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-1.5858893521573001</v>
      </c>
    </row>
    <row r="72" spans="1:2" x14ac:dyDescent="0.3">
      <c r="A72" t="s">
        <v>71</v>
      </c>
      <c r="B72">
        <v>0</v>
      </c>
    </row>
    <row r="73" spans="1:2" x14ac:dyDescent="0.3">
      <c r="A73" t="s">
        <v>72</v>
      </c>
      <c r="B73">
        <v>0</v>
      </c>
    </row>
    <row r="74" spans="1:2" x14ac:dyDescent="0.3">
      <c r="A74" t="s">
        <v>73</v>
      </c>
      <c r="B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5"/>
  <sheetViews>
    <sheetView topLeftCell="A113" workbookViewId="0">
      <selection activeCell="D145" sqref="D145"/>
    </sheetView>
  </sheetViews>
  <sheetFormatPr defaultRowHeight="14.4" x14ac:dyDescent="0.3"/>
  <cols>
    <col min="1" max="1" width="11.109375" bestFit="1" customWidth="1"/>
    <col min="2" max="2" width="12.88671875" bestFit="1" customWidth="1"/>
    <col min="3" max="3" width="12.5546875" bestFit="1" customWidth="1"/>
    <col min="4" max="5" width="12.33203125" bestFit="1" customWidth="1"/>
    <col min="6" max="9" width="12.5546875" bestFit="1" customWidth="1"/>
  </cols>
  <sheetData>
    <row r="1" spans="1:24" x14ac:dyDescent="0.3">
      <c r="A1" t="s">
        <v>80</v>
      </c>
    </row>
    <row r="2" spans="1:24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L2" t="s">
        <v>81</v>
      </c>
      <c r="M2" t="s">
        <v>90</v>
      </c>
      <c r="N2" t="s">
        <v>91</v>
      </c>
      <c r="O2" t="s">
        <v>92</v>
      </c>
      <c r="P2" t="s">
        <v>88</v>
      </c>
      <c r="Q2" t="s">
        <v>89</v>
      </c>
    </row>
    <row r="3" spans="1:24" x14ac:dyDescent="0.3">
      <c r="A3" s="1">
        <v>1980</v>
      </c>
      <c r="B3" s="2">
        <v>3.7148493811077098E-8</v>
      </c>
      <c r="C3" s="2">
        <v>5.4756305452514503E-2</v>
      </c>
      <c r="D3" s="2">
        <v>-3.9611980358130197E-9</v>
      </c>
      <c r="E3" s="2">
        <v>-6.3586055796679197E-2</v>
      </c>
      <c r="F3" s="2">
        <v>1.88485918397964</v>
      </c>
      <c r="G3" s="2">
        <v>2.6502242371858902</v>
      </c>
      <c r="H3" s="2">
        <v>-11.864003704058099</v>
      </c>
      <c r="I3" s="2">
        <v>-7.3377500000494003</v>
      </c>
      <c r="L3" s="1">
        <v>1980</v>
      </c>
      <c r="M3" s="1">
        <f>B3+C3</f>
        <v>5.4756342601008312E-2</v>
      </c>
      <c r="N3" s="1">
        <f t="shared" ref="N3:N34" si="0">D3+E3+G3</f>
        <v>2.5866381774280129</v>
      </c>
      <c r="O3" s="1">
        <f>F3</f>
        <v>1.88485918397964</v>
      </c>
      <c r="P3" s="1">
        <f>H3</f>
        <v>-11.864003704058099</v>
      </c>
      <c r="Q3" s="1">
        <f>I3</f>
        <v>-7.3377500000494003</v>
      </c>
      <c r="T3" s="1"/>
      <c r="U3" s="1"/>
      <c r="V3" s="1"/>
      <c r="W3" s="1"/>
      <c r="X3" s="1"/>
    </row>
    <row r="4" spans="1:24" x14ac:dyDescent="0.3">
      <c r="A4" s="1">
        <f>A3+0.25</f>
        <v>1980.25</v>
      </c>
      <c r="B4" s="2">
        <v>-1.8561408464915199E-6</v>
      </c>
      <c r="C4" s="2">
        <v>5.7682828913881501</v>
      </c>
      <c r="D4" s="2">
        <v>5.6118351175277E-8</v>
      </c>
      <c r="E4" s="2">
        <v>-6.8504005462816297E-3</v>
      </c>
      <c r="F4" s="2">
        <v>4.3716739701758902</v>
      </c>
      <c r="G4" s="2">
        <v>4.9050256712452001</v>
      </c>
      <c r="H4" s="2">
        <v>-12.9839003322405</v>
      </c>
      <c r="I4" s="2">
        <v>2.05423</v>
      </c>
      <c r="L4" s="1">
        <f>L3+0.25</f>
        <v>1980.25</v>
      </c>
      <c r="M4" s="1">
        <f t="shared" ref="M4:M34" si="1">B4+C4</f>
        <v>5.7682810352473037</v>
      </c>
      <c r="N4" s="1">
        <f t="shared" si="0"/>
        <v>4.8981753268172694</v>
      </c>
      <c r="O4" s="1">
        <f t="shared" ref="O4:O34" si="2">F4</f>
        <v>4.3716739701758902</v>
      </c>
      <c r="P4" s="1">
        <f t="shared" ref="P4:P34" si="3">H4</f>
        <v>-12.9839003322405</v>
      </c>
      <c r="Q4" s="1">
        <f t="shared" ref="Q4:Q34" si="4">I4</f>
        <v>2.05423</v>
      </c>
      <c r="T4" s="1"/>
      <c r="U4" s="1"/>
      <c r="V4" s="1"/>
      <c r="W4" s="1"/>
      <c r="X4" s="1"/>
    </row>
    <row r="5" spans="1:24" x14ac:dyDescent="0.3">
      <c r="A5" s="1">
        <f t="shared" ref="A5:A68" si="5">A4+0.25</f>
        <v>1980.5</v>
      </c>
      <c r="B5" s="2">
        <v>-2.6089038651042499E-6</v>
      </c>
      <c r="C5" s="2">
        <v>10.134746122959999</v>
      </c>
      <c r="D5" s="2">
        <v>-1.04471229522424E-7</v>
      </c>
      <c r="E5" s="2">
        <v>-0.170574105380602</v>
      </c>
      <c r="F5" s="2">
        <v>9.65597396435221</v>
      </c>
      <c r="G5" s="2">
        <v>3.7759325830563402</v>
      </c>
      <c r="H5" s="2">
        <v>-14.0844558516128</v>
      </c>
      <c r="I5" s="2">
        <v>9.3116199999999996</v>
      </c>
      <c r="L5" s="1">
        <f t="shared" ref="L5:L68" si="6">L4+0.25</f>
        <v>1980.5</v>
      </c>
      <c r="M5" s="1">
        <f t="shared" si="1"/>
        <v>10.134743514056135</v>
      </c>
      <c r="N5" s="1">
        <f t="shared" si="0"/>
        <v>3.6053583732045085</v>
      </c>
      <c r="O5" s="1">
        <f t="shared" si="2"/>
        <v>9.65597396435221</v>
      </c>
      <c r="P5" s="1">
        <f t="shared" si="3"/>
        <v>-14.0844558516128</v>
      </c>
      <c r="Q5" s="1">
        <f t="shared" si="4"/>
        <v>9.3116199999999996</v>
      </c>
      <c r="T5" s="1"/>
      <c r="U5" s="1"/>
      <c r="V5" s="1"/>
      <c r="W5" s="1"/>
      <c r="X5" s="1"/>
    </row>
    <row r="6" spans="1:24" x14ac:dyDescent="0.3">
      <c r="A6" s="1">
        <f t="shared" si="5"/>
        <v>1980.75</v>
      </c>
      <c r="B6" s="2">
        <v>-1.7497063952409099E-6</v>
      </c>
      <c r="C6" s="2">
        <v>5.3029309223210896</v>
      </c>
      <c r="D6" s="2">
        <v>-1.4343998758664901E-7</v>
      </c>
      <c r="E6" s="2">
        <v>4.5879061210064499E-2</v>
      </c>
      <c r="F6" s="2">
        <v>10.370771033249699</v>
      </c>
      <c r="G6" s="2">
        <v>2.8994825457552298</v>
      </c>
      <c r="H6" s="2">
        <v>-15.1517616693897</v>
      </c>
      <c r="I6" s="2">
        <v>3.4672999999999998</v>
      </c>
      <c r="L6" s="1">
        <f t="shared" si="6"/>
        <v>1980.75</v>
      </c>
      <c r="M6" s="1">
        <f t="shared" si="1"/>
        <v>5.3029291726146948</v>
      </c>
      <c r="N6" s="1">
        <f t="shared" si="0"/>
        <v>2.9453614635253067</v>
      </c>
      <c r="O6" s="1">
        <f t="shared" si="2"/>
        <v>10.370771033249699</v>
      </c>
      <c r="P6" s="1">
        <f t="shared" si="3"/>
        <v>-15.1517616693897</v>
      </c>
      <c r="Q6" s="1">
        <f t="shared" si="4"/>
        <v>3.4672999999999998</v>
      </c>
      <c r="T6" s="1"/>
      <c r="U6" s="1"/>
      <c r="V6" s="1"/>
      <c r="W6" s="1"/>
      <c r="X6" s="1"/>
    </row>
    <row r="7" spans="1:24" x14ac:dyDescent="0.3">
      <c r="A7" s="1">
        <f t="shared" si="5"/>
        <v>1981</v>
      </c>
      <c r="B7" s="2">
        <v>-1.9310794625998101E-6</v>
      </c>
      <c r="C7" s="2">
        <v>4.7292173265941404</v>
      </c>
      <c r="D7" s="2">
        <v>5.0507916506276401E-8</v>
      </c>
      <c r="E7" s="2">
        <v>0.19247651264864399</v>
      </c>
      <c r="F7" s="2">
        <v>8.6996956009847697</v>
      </c>
      <c r="G7" s="2">
        <v>3.7146440509110001</v>
      </c>
      <c r="H7" s="2">
        <v>-16.179641610567</v>
      </c>
      <c r="I7" s="2">
        <v>1.15639</v>
      </c>
      <c r="L7" s="1">
        <f t="shared" si="6"/>
        <v>1981</v>
      </c>
      <c r="M7" s="1">
        <f t="shared" si="1"/>
        <v>4.7292153955146778</v>
      </c>
      <c r="N7" s="1">
        <f t="shared" si="0"/>
        <v>3.9071206140675607</v>
      </c>
      <c r="O7" s="1">
        <f t="shared" si="2"/>
        <v>8.6996956009847697</v>
      </c>
      <c r="P7" s="1">
        <f t="shared" si="3"/>
        <v>-16.179641610567</v>
      </c>
      <c r="Q7" s="1">
        <f t="shared" si="4"/>
        <v>1.15639</v>
      </c>
      <c r="T7" s="1"/>
      <c r="U7" s="1"/>
      <c r="V7" s="1"/>
      <c r="W7" s="1"/>
      <c r="X7" s="1"/>
    </row>
    <row r="8" spans="1:24" x14ac:dyDescent="0.3">
      <c r="A8" s="1">
        <f t="shared" si="5"/>
        <v>1981.25</v>
      </c>
      <c r="B8" s="2">
        <v>-2.0421621394236801E-6</v>
      </c>
      <c r="C8" s="2">
        <v>4.9653236765690396</v>
      </c>
      <c r="D8" s="2">
        <v>6.9801707706559102E-9</v>
      </c>
      <c r="E8" s="2">
        <v>0.47040660069413298</v>
      </c>
      <c r="F8" s="2">
        <v>7.7276455351949798</v>
      </c>
      <c r="G8" s="2">
        <v>5.5476884110326097</v>
      </c>
      <c r="H8" s="2">
        <v>-17.165922188308802</v>
      </c>
      <c r="I8" s="2">
        <v>1.54514</v>
      </c>
      <c r="L8" s="1">
        <f t="shared" si="6"/>
        <v>1981.25</v>
      </c>
      <c r="M8" s="1">
        <f t="shared" si="1"/>
        <v>4.9653216344068998</v>
      </c>
      <c r="N8" s="1">
        <f t="shared" si="0"/>
        <v>6.0180950187069131</v>
      </c>
      <c r="O8" s="1">
        <f t="shared" si="2"/>
        <v>7.7276455351949798</v>
      </c>
      <c r="P8" s="1">
        <f t="shared" si="3"/>
        <v>-17.165922188308802</v>
      </c>
      <c r="Q8" s="1">
        <f t="shared" si="4"/>
        <v>1.54514</v>
      </c>
      <c r="T8" s="1"/>
      <c r="U8" s="1"/>
      <c r="V8" s="1"/>
      <c r="W8" s="1"/>
      <c r="X8" s="1"/>
    </row>
    <row r="9" spans="1:24" x14ac:dyDescent="0.3">
      <c r="A9" s="1">
        <f t="shared" si="5"/>
        <v>1981.5</v>
      </c>
      <c r="B9" s="2">
        <v>-2.1039341281688501E-6</v>
      </c>
      <c r="C9" s="2">
        <v>3.9801444875143202</v>
      </c>
      <c r="D9" s="2">
        <v>-6.3746682340949296E-8</v>
      </c>
      <c r="E9" s="2">
        <v>0.54927848613027297</v>
      </c>
      <c r="F9" s="2">
        <v>10.123065802236599</v>
      </c>
      <c r="G9" s="2">
        <v>3.9904702111786601</v>
      </c>
      <c r="H9" s="2">
        <v>-18.110476819379102</v>
      </c>
      <c r="I9" s="2">
        <v>0.53247999999999895</v>
      </c>
      <c r="L9" s="1">
        <f t="shared" si="6"/>
        <v>1981.5</v>
      </c>
      <c r="M9" s="1">
        <f t="shared" si="1"/>
        <v>3.9801423835801919</v>
      </c>
      <c r="N9" s="1">
        <f t="shared" si="0"/>
        <v>4.539748633562251</v>
      </c>
      <c r="O9" s="1">
        <f t="shared" si="2"/>
        <v>10.123065802236599</v>
      </c>
      <c r="P9" s="1">
        <f t="shared" si="3"/>
        <v>-18.110476819379102</v>
      </c>
      <c r="Q9" s="1">
        <f t="shared" si="4"/>
        <v>0.53247999999999895</v>
      </c>
      <c r="T9" s="1"/>
      <c r="U9" s="1"/>
      <c r="V9" s="1"/>
      <c r="W9" s="1"/>
      <c r="X9" s="1"/>
    </row>
    <row r="10" spans="1:24" x14ac:dyDescent="0.3">
      <c r="A10" s="1">
        <f t="shared" si="5"/>
        <v>1981.75</v>
      </c>
      <c r="B10" s="2">
        <v>-2.9282444038123601E-6</v>
      </c>
      <c r="C10" s="2">
        <v>7.4053678204541296</v>
      </c>
      <c r="D10" s="2">
        <v>1.3146319248909699E-7</v>
      </c>
      <c r="E10" s="2">
        <v>-0.107476020352713</v>
      </c>
      <c r="F10" s="2">
        <v>6.94484027032287</v>
      </c>
      <c r="G10" s="2">
        <v>2.9644322741467701</v>
      </c>
      <c r="H10" s="2">
        <v>-19.014201547789799</v>
      </c>
      <c r="I10" s="2">
        <v>-1.80704</v>
      </c>
      <c r="L10" s="1">
        <f t="shared" si="6"/>
        <v>1981.75</v>
      </c>
      <c r="M10" s="1">
        <f t="shared" si="1"/>
        <v>7.4053648922097262</v>
      </c>
      <c r="N10" s="1">
        <f t="shared" si="0"/>
        <v>2.8569563852572495</v>
      </c>
      <c r="O10" s="1">
        <f t="shared" si="2"/>
        <v>6.94484027032287</v>
      </c>
      <c r="P10" s="1">
        <f t="shared" si="3"/>
        <v>-19.014201547789799</v>
      </c>
      <c r="Q10" s="1">
        <f t="shared" si="4"/>
        <v>-1.80704</v>
      </c>
      <c r="T10" s="1"/>
      <c r="U10" s="1"/>
      <c r="V10" s="1"/>
      <c r="W10" s="1"/>
      <c r="X10" s="1"/>
    </row>
    <row r="11" spans="1:24" x14ac:dyDescent="0.3">
      <c r="A11" s="1">
        <f t="shared" si="5"/>
        <v>1982</v>
      </c>
      <c r="B11" s="2">
        <v>-4.1363741510879998E-6</v>
      </c>
      <c r="C11" s="2">
        <v>8.7189219668944702</v>
      </c>
      <c r="D11" s="2">
        <v>7.20006693548321E-9</v>
      </c>
      <c r="E11" s="2">
        <v>-3.9152453700909799E-2</v>
      </c>
      <c r="F11" s="2">
        <v>4.6869410919337096</v>
      </c>
      <c r="G11" s="2">
        <v>3.1704333652407302</v>
      </c>
      <c r="H11" s="2">
        <v>-19.878479841193901</v>
      </c>
      <c r="I11" s="2">
        <v>-3.3413400000000002</v>
      </c>
      <c r="L11" s="1">
        <f t="shared" si="6"/>
        <v>1982</v>
      </c>
      <c r="M11" s="1">
        <f t="shared" si="1"/>
        <v>8.7189178305203185</v>
      </c>
      <c r="N11" s="1">
        <f t="shared" si="0"/>
        <v>3.1312809187398871</v>
      </c>
      <c r="O11" s="1">
        <f t="shared" si="2"/>
        <v>4.6869410919337096</v>
      </c>
      <c r="P11" s="1">
        <f t="shared" si="3"/>
        <v>-19.878479841193901</v>
      </c>
      <c r="Q11" s="1">
        <f t="shared" si="4"/>
        <v>-3.3413400000000002</v>
      </c>
      <c r="T11" s="1"/>
      <c r="U11" s="1"/>
      <c r="V11" s="1"/>
      <c r="W11" s="1"/>
      <c r="X11" s="1"/>
    </row>
    <row r="12" spans="1:24" x14ac:dyDescent="0.3">
      <c r="A12" s="1">
        <f t="shared" si="5"/>
        <v>1982.25</v>
      </c>
      <c r="B12" s="2">
        <v>-5.2376121033296796E-6</v>
      </c>
      <c r="C12" s="2">
        <v>9.83075552603486</v>
      </c>
      <c r="D12" s="2">
        <v>1.50717671918263E-9</v>
      </c>
      <c r="E12" s="2">
        <v>5.4760141113437799E-2</v>
      </c>
      <c r="F12" s="2">
        <v>7.3416907911376201</v>
      </c>
      <c r="G12" s="2">
        <v>2.3579328803334101</v>
      </c>
      <c r="H12" s="2">
        <v>-20.704904102514401</v>
      </c>
      <c r="I12" s="2">
        <v>-1.1197699999999999</v>
      </c>
      <c r="L12" s="1">
        <f t="shared" si="6"/>
        <v>1982.25</v>
      </c>
      <c r="M12" s="1">
        <f t="shared" si="1"/>
        <v>9.830750288422756</v>
      </c>
      <c r="N12" s="1">
        <f t="shared" si="0"/>
        <v>2.4126930229540244</v>
      </c>
      <c r="O12" s="1">
        <f t="shared" si="2"/>
        <v>7.3416907911376201</v>
      </c>
      <c r="P12" s="1">
        <f t="shared" si="3"/>
        <v>-20.704904102514401</v>
      </c>
      <c r="Q12" s="1">
        <f t="shared" si="4"/>
        <v>-1.1197699999999999</v>
      </c>
      <c r="T12" s="1"/>
      <c r="U12" s="1"/>
      <c r="V12" s="1"/>
      <c r="W12" s="1"/>
      <c r="X12" s="1"/>
    </row>
    <row r="13" spans="1:24" x14ac:dyDescent="0.3">
      <c r="A13" s="1">
        <f t="shared" si="5"/>
        <v>1982.5</v>
      </c>
      <c r="B13" s="2">
        <v>-6.1760767781206398E-6</v>
      </c>
      <c r="C13" s="2">
        <v>9.2557435586336396</v>
      </c>
      <c r="D13" s="2">
        <v>4.4454998648196101E-8</v>
      </c>
      <c r="E13" s="2">
        <v>-2.10532179573386E-2</v>
      </c>
      <c r="F13" s="2">
        <v>-2.0099404875959701</v>
      </c>
      <c r="G13" s="2">
        <v>4.0884081496420999</v>
      </c>
      <c r="H13" s="2">
        <v>-21.4951318711006</v>
      </c>
      <c r="I13" s="2">
        <v>-10.181979999999999</v>
      </c>
      <c r="L13" s="1">
        <f t="shared" si="6"/>
        <v>1982.5</v>
      </c>
      <c r="M13" s="1">
        <f t="shared" si="1"/>
        <v>9.2557373825568607</v>
      </c>
      <c r="N13" s="1">
        <f t="shared" si="0"/>
        <v>4.06735497613976</v>
      </c>
      <c r="O13" s="1">
        <f t="shared" si="2"/>
        <v>-2.0099404875959701</v>
      </c>
      <c r="P13" s="1">
        <f t="shared" si="3"/>
        <v>-21.4951318711006</v>
      </c>
      <c r="Q13" s="1">
        <f t="shared" si="4"/>
        <v>-10.181979999999999</v>
      </c>
      <c r="T13" s="1"/>
      <c r="U13" s="1"/>
      <c r="V13" s="1"/>
      <c r="W13" s="1"/>
      <c r="X13" s="1"/>
    </row>
    <row r="14" spans="1:24" x14ac:dyDescent="0.3">
      <c r="A14" s="1">
        <f t="shared" si="5"/>
        <v>1982.75</v>
      </c>
      <c r="B14" s="2">
        <v>-7.2479605377192303E-6</v>
      </c>
      <c r="C14" s="2">
        <v>10.941798096537701</v>
      </c>
      <c r="D14" s="2">
        <v>-1.28587957004449E-7</v>
      </c>
      <c r="E14" s="2">
        <v>-0.37926898203375498</v>
      </c>
      <c r="F14" s="2">
        <v>-2.6929851839077901</v>
      </c>
      <c r="G14" s="2">
        <v>3.5205460790863099</v>
      </c>
      <c r="H14" s="2">
        <v>-22.250812633134</v>
      </c>
      <c r="I14" s="2">
        <v>-10.86073</v>
      </c>
      <c r="L14" s="1">
        <f t="shared" si="6"/>
        <v>1982.75</v>
      </c>
      <c r="M14" s="1">
        <f t="shared" si="1"/>
        <v>10.941790848577163</v>
      </c>
      <c r="N14" s="1">
        <f t="shared" si="0"/>
        <v>3.1412769684645978</v>
      </c>
      <c r="O14" s="1">
        <f t="shared" si="2"/>
        <v>-2.6929851839077901</v>
      </c>
      <c r="P14" s="1">
        <f t="shared" si="3"/>
        <v>-22.250812633134</v>
      </c>
      <c r="Q14" s="1">
        <f t="shared" si="4"/>
        <v>-10.86073</v>
      </c>
      <c r="T14" s="1"/>
      <c r="U14" s="1"/>
      <c r="V14" s="1"/>
      <c r="W14" s="1"/>
      <c r="X14" s="1"/>
    </row>
    <row r="15" spans="1:24" x14ac:dyDescent="0.3">
      <c r="A15" s="1">
        <f t="shared" si="5"/>
        <v>1983</v>
      </c>
      <c r="B15" s="2">
        <v>-7.1341471563166696E-6</v>
      </c>
      <c r="C15" s="2">
        <v>11.067424537527099</v>
      </c>
      <c r="D15" s="2">
        <v>-1.16908145274279E-7</v>
      </c>
      <c r="E15" s="2">
        <v>-0.67205233680073795</v>
      </c>
      <c r="F15" s="2">
        <v>1.1114192962315199</v>
      </c>
      <c r="G15" s="2">
        <v>-5.4342652551830899E-2</v>
      </c>
      <c r="H15" s="2">
        <v>-22.973551593350798</v>
      </c>
      <c r="I15" s="2">
        <v>-11.52111</v>
      </c>
      <c r="L15" s="1">
        <f t="shared" si="6"/>
        <v>1983</v>
      </c>
      <c r="M15" s="1">
        <f t="shared" si="1"/>
        <v>11.067417403379944</v>
      </c>
      <c r="N15" s="1">
        <f t="shared" si="0"/>
        <v>-0.72639510626071413</v>
      </c>
      <c r="O15" s="1">
        <f t="shared" si="2"/>
        <v>1.1114192962315199</v>
      </c>
      <c r="P15" s="1">
        <f t="shared" si="3"/>
        <v>-22.973551593350798</v>
      </c>
      <c r="Q15" s="1">
        <f t="shared" si="4"/>
        <v>-11.52111</v>
      </c>
      <c r="T15" s="1"/>
      <c r="U15" s="1"/>
      <c r="V15" s="1"/>
      <c r="W15" s="1"/>
      <c r="X15" s="1"/>
    </row>
    <row r="16" spans="1:24" x14ac:dyDescent="0.3">
      <c r="A16" s="1">
        <f t="shared" si="5"/>
        <v>1983.25</v>
      </c>
      <c r="B16" s="2">
        <v>-6.2505904209621696E-6</v>
      </c>
      <c r="C16" s="2">
        <v>9.7933669606574991</v>
      </c>
      <c r="D16" s="2">
        <v>-3.1288229635675998E-8</v>
      </c>
      <c r="E16" s="2">
        <v>-0.665562823495643</v>
      </c>
      <c r="F16" s="2">
        <v>-4.8719623201568902</v>
      </c>
      <c r="G16" s="2">
        <v>0.77875720761428402</v>
      </c>
      <c r="H16" s="2">
        <v>-23.664892742740602</v>
      </c>
      <c r="I16" s="2">
        <v>-18.630299999999998</v>
      </c>
      <c r="L16" s="1">
        <f t="shared" si="6"/>
        <v>1983.25</v>
      </c>
      <c r="M16" s="1">
        <f t="shared" si="1"/>
        <v>9.7933607100670788</v>
      </c>
      <c r="N16" s="1">
        <f t="shared" si="0"/>
        <v>0.11319435283041135</v>
      </c>
      <c r="O16" s="1">
        <f t="shared" si="2"/>
        <v>-4.8719623201568902</v>
      </c>
      <c r="P16" s="1">
        <f t="shared" si="3"/>
        <v>-23.664892742740602</v>
      </c>
      <c r="Q16" s="1">
        <f t="shared" si="4"/>
        <v>-18.630299999999998</v>
      </c>
      <c r="T16" s="1"/>
      <c r="U16" s="1"/>
      <c r="V16" s="1"/>
      <c r="W16" s="1"/>
      <c r="X16" s="1"/>
    </row>
    <row r="17" spans="1:24" x14ac:dyDescent="0.3">
      <c r="A17" s="1">
        <f t="shared" si="5"/>
        <v>1983.5</v>
      </c>
      <c r="B17" s="2">
        <v>-4.9815486714608602E-6</v>
      </c>
      <c r="C17" s="2">
        <v>6.9383428679700296</v>
      </c>
      <c r="D17" s="2">
        <v>7.2345108094518102E-8</v>
      </c>
      <c r="E17" s="2">
        <v>-0.61749256116131701</v>
      </c>
      <c r="F17" s="2">
        <v>-7.9673128601188896</v>
      </c>
      <c r="G17" s="2">
        <v>1.3277194130522501</v>
      </c>
      <c r="H17" s="2">
        <v>-24.3263119505385</v>
      </c>
      <c r="I17" s="2">
        <v>-24.645060000000001</v>
      </c>
      <c r="L17" s="1">
        <f t="shared" si="6"/>
        <v>1983.5</v>
      </c>
      <c r="M17" s="1">
        <f t="shared" si="1"/>
        <v>6.9383378864213583</v>
      </c>
      <c r="N17" s="1">
        <f t="shared" si="0"/>
        <v>0.71022692423604117</v>
      </c>
      <c r="O17" s="1">
        <f t="shared" si="2"/>
        <v>-7.9673128601188896</v>
      </c>
      <c r="P17" s="1">
        <f t="shared" si="3"/>
        <v>-24.3263119505385</v>
      </c>
      <c r="Q17" s="1">
        <f t="shared" si="4"/>
        <v>-24.645060000000001</v>
      </c>
      <c r="T17" s="1"/>
      <c r="U17" s="1"/>
      <c r="V17" s="1"/>
      <c r="W17" s="1"/>
      <c r="X17" s="1"/>
    </row>
    <row r="18" spans="1:24" x14ac:dyDescent="0.3">
      <c r="A18" s="1">
        <f t="shared" si="5"/>
        <v>1983.75</v>
      </c>
      <c r="B18" s="2">
        <v>-3.9387741294485496E-6</v>
      </c>
      <c r="C18" s="2">
        <v>6.0565987974245097</v>
      </c>
      <c r="D18" s="2">
        <v>9.6984219971123397E-8</v>
      </c>
      <c r="E18" s="2">
        <v>-0.76365879216577603</v>
      </c>
      <c r="F18" s="2">
        <v>-7.3823598962377002</v>
      </c>
      <c r="G18" s="2">
        <v>-0.37678105040570897</v>
      </c>
      <c r="H18" s="2">
        <v>-24.959215216825399</v>
      </c>
      <c r="I18" s="2">
        <v>-27.425419999999999</v>
      </c>
      <c r="L18" s="1">
        <f t="shared" si="6"/>
        <v>1983.75</v>
      </c>
      <c r="M18" s="1">
        <f t="shared" si="1"/>
        <v>6.0565948586503806</v>
      </c>
      <c r="N18" s="1">
        <f t="shared" si="0"/>
        <v>-1.140439745587265</v>
      </c>
      <c r="O18" s="1">
        <f t="shared" si="2"/>
        <v>-7.3823598962377002</v>
      </c>
      <c r="P18" s="1">
        <f t="shared" si="3"/>
        <v>-24.959215216825399</v>
      </c>
      <c r="Q18" s="1">
        <f t="shared" si="4"/>
        <v>-27.425419999999999</v>
      </c>
      <c r="T18" s="1"/>
      <c r="U18" s="1"/>
      <c r="V18" s="1"/>
      <c r="W18" s="1"/>
      <c r="X18" s="1"/>
    </row>
    <row r="19" spans="1:24" x14ac:dyDescent="0.3">
      <c r="A19" s="1">
        <f t="shared" si="5"/>
        <v>1984</v>
      </c>
      <c r="B19" s="2">
        <v>-2.6816623842926402E-6</v>
      </c>
      <c r="C19" s="2">
        <v>4.1464327277473503</v>
      </c>
      <c r="D19" s="2">
        <v>2.3354024778201399E-7</v>
      </c>
      <c r="E19" s="2">
        <v>-0.93388539791331104</v>
      </c>
      <c r="F19" s="2">
        <v>-10.8258859944021</v>
      </c>
      <c r="G19" s="2">
        <v>9.5610649503038297E-2</v>
      </c>
      <c r="H19" s="2">
        <v>-25.564939536812801</v>
      </c>
      <c r="I19" s="2">
        <v>-33.08267</v>
      </c>
      <c r="L19" s="1">
        <f t="shared" si="6"/>
        <v>1984</v>
      </c>
      <c r="M19" s="1">
        <f t="shared" si="1"/>
        <v>4.1464300460849657</v>
      </c>
      <c r="N19" s="1">
        <f t="shared" si="0"/>
        <v>-0.83827451487002491</v>
      </c>
      <c r="O19" s="1">
        <f t="shared" si="2"/>
        <v>-10.8258859944021</v>
      </c>
      <c r="P19" s="1">
        <f t="shared" si="3"/>
        <v>-25.564939536812801</v>
      </c>
      <c r="Q19" s="1">
        <f t="shared" si="4"/>
        <v>-33.08267</v>
      </c>
      <c r="T19" s="1"/>
      <c r="U19" s="1"/>
      <c r="V19" s="1"/>
      <c r="W19" s="1"/>
      <c r="X19" s="1"/>
    </row>
    <row r="20" spans="1:24" x14ac:dyDescent="0.3">
      <c r="A20" s="1">
        <f t="shared" si="5"/>
        <v>1984.25</v>
      </c>
      <c r="B20" s="2">
        <v>-1.9125524499244101E-6</v>
      </c>
      <c r="C20" s="2">
        <v>4.5826306078141297</v>
      </c>
      <c r="D20" s="2">
        <v>2.9946505336619402E-7</v>
      </c>
      <c r="E20" s="2">
        <v>-0.99544913086128095</v>
      </c>
      <c r="F20" s="2">
        <v>-12.5662253979225</v>
      </c>
      <c r="G20" s="2">
        <v>0.38782057736022901</v>
      </c>
      <c r="H20" s="2">
        <v>-26.144755043303199</v>
      </c>
      <c r="I20" s="2">
        <v>-34.735979999999998</v>
      </c>
      <c r="L20" s="1">
        <f t="shared" si="6"/>
        <v>1984.25</v>
      </c>
      <c r="M20" s="1">
        <f t="shared" si="1"/>
        <v>4.5826286952616799</v>
      </c>
      <c r="N20" s="1">
        <f t="shared" si="0"/>
        <v>-0.60762825403599852</v>
      </c>
      <c r="O20" s="1">
        <f t="shared" si="2"/>
        <v>-12.5662253979225</v>
      </c>
      <c r="P20" s="1">
        <f t="shared" si="3"/>
        <v>-26.144755043303199</v>
      </c>
      <c r="Q20" s="1">
        <f t="shared" si="4"/>
        <v>-34.735979999999998</v>
      </c>
      <c r="T20" s="1"/>
      <c r="U20" s="1"/>
      <c r="V20" s="1"/>
      <c r="W20" s="1"/>
      <c r="X20" s="1"/>
    </row>
    <row r="21" spans="1:24" x14ac:dyDescent="0.3">
      <c r="A21" s="1">
        <f t="shared" si="5"/>
        <v>1984.5</v>
      </c>
      <c r="B21" s="2">
        <v>-1.5361331517823801E-6</v>
      </c>
      <c r="C21" s="2">
        <v>5.6811485823630701</v>
      </c>
      <c r="D21" s="2">
        <v>3.3947126275707702E-7</v>
      </c>
      <c r="E21" s="2">
        <v>-0.88143111395262796</v>
      </c>
      <c r="F21" s="2">
        <v>-14.279395169651201</v>
      </c>
      <c r="G21" s="2">
        <v>1.07929662978166</v>
      </c>
      <c r="H21" s="2">
        <v>-26.699867731878999</v>
      </c>
      <c r="I21" s="2">
        <v>-35.100250000000003</v>
      </c>
      <c r="L21" s="1">
        <f t="shared" si="6"/>
        <v>1984.5</v>
      </c>
      <c r="M21" s="1">
        <f t="shared" si="1"/>
        <v>5.6811470462299187</v>
      </c>
      <c r="N21" s="1">
        <f t="shared" si="0"/>
        <v>0.19786585530029477</v>
      </c>
      <c r="O21" s="1">
        <f t="shared" si="2"/>
        <v>-14.279395169651201</v>
      </c>
      <c r="P21" s="1">
        <f t="shared" si="3"/>
        <v>-26.699867731878999</v>
      </c>
      <c r="Q21" s="1">
        <f t="shared" si="4"/>
        <v>-35.100250000000003</v>
      </c>
      <c r="T21" s="1"/>
      <c r="U21" s="1"/>
      <c r="V21" s="1"/>
      <c r="W21" s="1"/>
      <c r="X21" s="1"/>
    </row>
    <row r="22" spans="1:24" x14ac:dyDescent="0.3">
      <c r="A22" s="1">
        <f t="shared" si="5"/>
        <v>1984.75</v>
      </c>
      <c r="B22" s="2">
        <v>-1.5826017076026299E-6</v>
      </c>
      <c r="C22" s="2">
        <v>6.4414725448173504</v>
      </c>
      <c r="D22" s="2">
        <v>4.1216272317623001E-7</v>
      </c>
      <c r="E22" s="2">
        <v>-1.0906845581414999</v>
      </c>
      <c r="F22" s="2">
        <v>-15.574252263709701</v>
      </c>
      <c r="G22" s="2">
        <v>1.4740778556945</v>
      </c>
      <c r="H22" s="2">
        <v>-27.231422408221601</v>
      </c>
      <c r="I22" s="2">
        <v>-35.980809999999998</v>
      </c>
      <c r="L22" s="1">
        <f t="shared" si="6"/>
        <v>1984.75</v>
      </c>
      <c r="M22" s="1">
        <f t="shared" si="1"/>
        <v>6.441470962215643</v>
      </c>
      <c r="N22" s="1">
        <f t="shared" si="0"/>
        <v>0.3833937097157234</v>
      </c>
      <c r="O22" s="1">
        <f t="shared" si="2"/>
        <v>-15.574252263709701</v>
      </c>
      <c r="P22" s="1">
        <f t="shared" si="3"/>
        <v>-27.231422408221601</v>
      </c>
      <c r="Q22" s="1">
        <f t="shared" si="4"/>
        <v>-35.980809999999998</v>
      </c>
      <c r="T22" s="1"/>
      <c r="U22" s="1"/>
      <c r="V22" s="1"/>
      <c r="W22" s="1"/>
      <c r="X22" s="1"/>
    </row>
    <row r="23" spans="1:24" x14ac:dyDescent="0.3">
      <c r="A23" s="1">
        <f t="shared" si="5"/>
        <v>1985</v>
      </c>
      <c r="B23" s="2">
        <v>-1.41270044537549E-6</v>
      </c>
      <c r="C23" s="2">
        <v>8.96661676061556</v>
      </c>
      <c r="D23" s="2">
        <v>2.72079967597477E-7</v>
      </c>
      <c r="E23" s="2">
        <v>-1.17864831599738</v>
      </c>
      <c r="F23" s="2">
        <v>-14.536427279523</v>
      </c>
      <c r="G23" s="2">
        <v>1.0020856481042599</v>
      </c>
      <c r="H23" s="2">
        <v>-27.740505672579001</v>
      </c>
      <c r="I23" s="2">
        <v>-33.486879999999999</v>
      </c>
      <c r="L23" s="1">
        <f t="shared" si="6"/>
        <v>1985</v>
      </c>
      <c r="M23" s="1">
        <f t="shared" si="1"/>
        <v>8.9666153479151145</v>
      </c>
      <c r="N23" s="1">
        <f t="shared" si="0"/>
        <v>-0.17656239581315236</v>
      </c>
      <c r="O23" s="1">
        <f t="shared" si="2"/>
        <v>-14.536427279523</v>
      </c>
      <c r="P23" s="1">
        <f t="shared" si="3"/>
        <v>-27.740505672579001</v>
      </c>
      <c r="Q23" s="1">
        <f t="shared" si="4"/>
        <v>-33.486879999999999</v>
      </c>
      <c r="T23" s="1"/>
      <c r="U23" s="1"/>
      <c r="V23" s="1"/>
      <c r="W23" s="1"/>
      <c r="X23" s="1"/>
    </row>
    <row r="24" spans="1:24" x14ac:dyDescent="0.3">
      <c r="A24" s="1">
        <f t="shared" si="5"/>
        <v>1985.25</v>
      </c>
      <c r="B24" s="2">
        <v>-1.4321674259730301E-6</v>
      </c>
      <c r="C24" s="2">
        <v>8.8591101148230198</v>
      </c>
      <c r="D24" s="2">
        <v>4.1060661205805298E-7</v>
      </c>
      <c r="E24" s="2">
        <v>-1.71636944141466</v>
      </c>
      <c r="F24" s="2">
        <v>-18.971755987810699</v>
      </c>
      <c r="G24" s="2">
        <v>1.52647518436745</v>
      </c>
      <c r="H24" s="2">
        <v>-28.228148848404299</v>
      </c>
      <c r="I24" s="2">
        <v>-38.53069</v>
      </c>
      <c r="L24" s="1">
        <f t="shared" si="6"/>
        <v>1985.25</v>
      </c>
      <c r="M24" s="1">
        <f t="shared" si="1"/>
        <v>8.8591086826555934</v>
      </c>
      <c r="N24" s="1">
        <f t="shared" si="0"/>
        <v>-0.18989384644059792</v>
      </c>
      <c r="O24" s="1">
        <f t="shared" si="2"/>
        <v>-18.971755987810699</v>
      </c>
      <c r="P24" s="1">
        <f t="shared" si="3"/>
        <v>-28.228148848404299</v>
      </c>
      <c r="Q24" s="1">
        <f t="shared" si="4"/>
        <v>-38.53069</v>
      </c>
      <c r="T24" s="1"/>
      <c r="U24" s="1"/>
      <c r="V24" s="1"/>
      <c r="W24" s="1"/>
      <c r="X24" s="1"/>
    </row>
    <row r="25" spans="1:24" x14ac:dyDescent="0.3">
      <c r="A25" s="1">
        <f t="shared" si="5"/>
        <v>1985.5</v>
      </c>
      <c r="B25" s="2">
        <v>-1.6563791183419599E-6</v>
      </c>
      <c r="C25" s="2">
        <v>9.5634302799388102</v>
      </c>
      <c r="D25" s="2">
        <v>2.9338456609502602E-7</v>
      </c>
      <c r="E25" s="2">
        <v>-2.0420773438194102</v>
      </c>
      <c r="F25" s="2">
        <v>-19.122643112982601</v>
      </c>
      <c r="G25" s="2">
        <v>1.30053235014542</v>
      </c>
      <c r="H25" s="2">
        <v>-28.6953308102877</v>
      </c>
      <c r="I25" s="2">
        <v>-38.996090000000002</v>
      </c>
      <c r="L25" s="1">
        <f t="shared" si="6"/>
        <v>1985.5</v>
      </c>
      <c r="M25" s="1">
        <f t="shared" si="1"/>
        <v>9.563428623559691</v>
      </c>
      <c r="N25" s="1">
        <f t="shared" si="0"/>
        <v>-0.74154470028942421</v>
      </c>
      <c r="O25" s="1">
        <f t="shared" si="2"/>
        <v>-19.122643112982601</v>
      </c>
      <c r="P25" s="1">
        <f t="shared" si="3"/>
        <v>-28.6953308102877</v>
      </c>
      <c r="Q25" s="1">
        <f t="shared" si="4"/>
        <v>-38.996090000000002</v>
      </c>
      <c r="T25" s="1"/>
      <c r="U25" s="1"/>
      <c r="V25" s="1"/>
      <c r="W25" s="1"/>
      <c r="X25" s="1"/>
    </row>
    <row r="26" spans="1:24" x14ac:dyDescent="0.3">
      <c r="A26" s="1">
        <f t="shared" si="5"/>
        <v>1985.75</v>
      </c>
      <c r="B26" s="2">
        <v>-1.5141072328093701E-6</v>
      </c>
      <c r="C26" s="2">
        <v>9.4766086772983495</v>
      </c>
      <c r="D26" s="2">
        <v>4.6080722166400399E-7</v>
      </c>
      <c r="E26" s="2">
        <v>-2.3251283155180298</v>
      </c>
      <c r="F26" s="2">
        <v>-20.096602969055699</v>
      </c>
      <c r="G26" s="2">
        <v>2.1875043519321902</v>
      </c>
      <c r="H26" s="2">
        <v>-29.142980691356801</v>
      </c>
      <c r="I26" s="2">
        <v>-39.900599999999997</v>
      </c>
      <c r="L26" s="1">
        <f t="shared" si="6"/>
        <v>1985.75</v>
      </c>
      <c r="M26" s="1">
        <f t="shared" si="1"/>
        <v>9.4766071631911171</v>
      </c>
      <c r="N26" s="1">
        <f t="shared" si="0"/>
        <v>-0.1376235027786179</v>
      </c>
      <c r="O26" s="1">
        <f t="shared" si="2"/>
        <v>-20.096602969055699</v>
      </c>
      <c r="P26" s="1">
        <f t="shared" si="3"/>
        <v>-29.142980691356801</v>
      </c>
      <c r="Q26" s="1">
        <f t="shared" si="4"/>
        <v>-39.900599999999997</v>
      </c>
      <c r="T26" s="1"/>
      <c r="U26" s="1"/>
      <c r="V26" s="1"/>
      <c r="W26" s="1"/>
      <c r="X26" s="1"/>
    </row>
    <row r="27" spans="1:24" x14ac:dyDescent="0.3">
      <c r="A27" s="1">
        <f t="shared" si="5"/>
        <v>1986</v>
      </c>
      <c r="B27" s="2">
        <v>-1.4509138349426301E-6</v>
      </c>
      <c r="C27" s="2">
        <v>10.1141692544671</v>
      </c>
      <c r="D27" s="2">
        <v>4.3408824545820902E-7</v>
      </c>
      <c r="E27" s="2">
        <v>-2.3622622037621501</v>
      </c>
      <c r="F27" s="2">
        <v>-16.294732575991699</v>
      </c>
      <c r="G27" s="2">
        <v>1.4114970053985301</v>
      </c>
      <c r="H27" s="2">
        <v>-29.571980463286199</v>
      </c>
      <c r="I27" s="2">
        <v>-36.703310000000002</v>
      </c>
      <c r="L27" s="1">
        <f t="shared" si="6"/>
        <v>1986</v>
      </c>
      <c r="M27" s="1">
        <f t="shared" si="1"/>
        <v>10.114167803553265</v>
      </c>
      <c r="N27" s="1">
        <f t="shared" si="0"/>
        <v>-0.95076476427537471</v>
      </c>
      <c r="O27" s="1">
        <f t="shared" si="2"/>
        <v>-16.294732575991699</v>
      </c>
      <c r="P27" s="1">
        <f t="shared" si="3"/>
        <v>-29.571980463286199</v>
      </c>
      <c r="Q27" s="1">
        <f t="shared" si="4"/>
        <v>-36.703310000000002</v>
      </c>
      <c r="T27" s="1"/>
      <c r="U27" s="1"/>
      <c r="V27" s="1"/>
      <c r="W27" s="1"/>
      <c r="X27" s="1"/>
    </row>
    <row r="28" spans="1:24" x14ac:dyDescent="0.3">
      <c r="A28" s="1">
        <f t="shared" si="5"/>
        <v>1986.25</v>
      </c>
      <c r="B28" s="2">
        <v>-1.8355203370621E-6</v>
      </c>
      <c r="C28" s="2">
        <v>11.212699396432599</v>
      </c>
      <c r="D28" s="2">
        <v>5.8904800016175602E-7</v>
      </c>
      <c r="E28" s="2">
        <v>-2.3776614878786999</v>
      </c>
      <c r="F28" s="2">
        <v>-16.400870961447801</v>
      </c>
      <c r="G28" s="2">
        <v>-2.2536383119597998</v>
      </c>
      <c r="H28" s="2">
        <v>-29.983167388673898</v>
      </c>
      <c r="I28" s="2">
        <v>-39.802639999999997</v>
      </c>
      <c r="L28" s="1">
        <f t="shared" si="6"/>
        <v>1986.25</v>
      </c>
      <c r="M28" s="1">
        <f t="shared" si="1"/>
        <v>11.212697560912263</v>
      </c>
      <c r="N28" s="1">
        <f t="shared" si="0"/>
        <v>-4.6312992107905</v>
      </c>
      <c r="O28" s="1">
        <f t="shared" si="2"/>
        <v>-16.400870961447801</v>
      </c>
      <c r="P28" s="1">
        <f t="shared" si="3"/>
        <v>-29.983167388673898</v>
      </c>
      <c r="Q28" s="1">
        <f t="shared" si="4"/>
        <v>-39.802639999999997</v>
      </c>
      <c r="T28" s="1"/>
      <c r="U28" s="1"/>
      <c r="V28" s="1"/>
      <c r="W28" s="1"/>
      <c r="X28" s="1"/>
    </row>
    <row r="29" spans="1:24" x14ac:dyDescent="0.3">
      <c r="A29" s="1">
        <f t="shared" si="5"/>
        <v>1986.5</v>
      </c>
      <c r="B29" s="2">
        <v>-1.86445780926268E-6</v>
      </c>
      <c r="C29" s="2">
        <v>11.078328060992799</v>
      </c>
      <c r="D29" s="2">
        <v>6.7255764936910501E-7</v>
      </c>
      <c r="E29" s="2">
        <v>-2.2143053794530099</v>
      </c>
      <c r="F29" s="2">
        <v>-17.236751710087098</v>
      </c>
      <c r="G29" s="2">
        <v>-1.5143134307053701</v>
      </c>
      <c r="H29" s="2">
        <v>-30.377336348847098</v>
      </c>
      <c r="I29" s="2">
        <v>-40.264380000000003</v>
      </c>
      <c r="L29" s="1">
        <f t="shared" si="6"/>
        <v>1986.5</v>
      </c>
      <c r="M29" s="1">
        <f t="shared" si="1"/>
        <v>11.07832619653499</v>
      </c>
      <c r="N29" s="1">
        <f t="shared" si="0"/>
        <v>-3.7286181376007304</v>
      </c>
      <c r="O29" s="1">
        <f t="shared" si="2"/>
        <v>-17.236751710087098</v>
      </c>
      <c r="P29" s="1">
        <f t="shared" si="3"/>
        <v>-30.377336348847098</v>
      </c>
      <c r="Q29" s="1">
        <f t="shared" si="4"/>
        <v>-40.264380000000003</v>
      </c>
      <c r="T29" s="1"/>
      <c r="U29" s="1"/>
      <c r="V29" s="1"/>
      <c r="W29" s="1"/>
      <c r="X29" s="1"/>
    </row>
    <row r="30" spans="1:24" x14ac:dyDescent="0.3">
      <c r="A30" s="1">
        <f t="shared" si="5"/>
        <v>1986.75</v>
      </c>
      <c r="B30" s="2">
        <v>-1.7007662708895899E-6</v>
      </c>
      <c r="C30" s="2">
        <v>10.891322178514001</v>
      </c>
      <c r="D30" s="2">
        <v>6.9491994415125101E-7</v>
      </c>
      <c r="E30" s="2">
        <v>-1.8472126586875699</v>
      </c>
      <c r="F30" s="2">
        <v>-14.6924918925731</v>
      </c>
      <c r="G30" s="2">
        <v>-0.98128456968353195</v>
      </c>
      <c r="H30" s="2">
        <v>-30.755242051723499</v>
      </c>
      <c r="I30" s="2">
        <v>-37.384909999999998</v>
      </c>
      <c r="L30" s="1">
        <f t="shared" si="6"/>
        <v>1986.75</v>
      </c>
      <c r="M30" s="1">
        <f t="shared" si="1"/>
        <v>10.89132047774773</v>
      </c>
      <c r="N30" s="1">
        <f t="shared" si="0"/>
        <v>-2.8284965334511574</v>
      </c>
      <c r="O30" s="1">
        <f t="shared" si="2"/>
        <v>-14.6924918925731</v>
      </c>
      <c r="P30" s="1">
        <f t="shared" si="3"/>
        <v>-30.755242051723499</v>
      </c>
      <c r="Q30" s="1">
        <f t="shared" si="4"/>
        <v>-37.384909999999998</v>
      </c>
      <c r="T30" s="1"/>
      <c r="U30" s="1"/>
      <c r="V30" s="1"/>
      <c r="W30" s="1"/>
      <c r="X30" s="1"/>
    </row>
    <row r="31" spans="1:24" x14ac:dyDescent="0.3">
      <c r="A31" s="1">
        <f t="shared" si="5"/>
        <v>1987</v>
      </c>
      <c r="B31" s="2">
        <v>-1.268371815537E-6</v>
      </c>
      <c r="C31" s="2">
        <v>10.4460751933285</v>
      </c>
      <c r="D31" s="2">
        <v>5.5912124890708395E-7</v>
      </c>
      <c r="E31" s="2">
        <v>-1.93316091581976</v>
      </c>
      <c r="F31" s="2">
        <v>-14.2045304901823</v>
      </c>
      <c r="G31" s="2">
        <v>8.8658046943368707E-2</v>
      </c>
      <c r="H31" s="2">
        <v>-31.117601125019299</v>
      </c>
      <c r="I31" s="2">
        <v>-36.720559999999999</v>
      </c>
      <c r="L31" s="1">
        <f t="shared" si="6"/>
        <v>1987</v>
      </c>
      <c r="M31" s="1">
        <f t="shared" si="1"/>
        <v>10.446073924956686</v>
      </c>
      <c r="N31" s="1">
        <f t="shared" si="0"/>
        <v>-1.8445023097551425</v>
      </c>
      <c r="O31" s="1">
        <f t="shared" si="2"/>
        <v>-14.2045304901823</v>
      </c>
      <c r="P31" s="1">
        <f t="shared" si="3"/>
        <v>-31.117601125019299</v>
      </c>
      <c r="Q31" s="1">
        <f t="shared" si="4"/>
        <v>-36.720559999999999</v>
      </c>
      <c r="T31" s="1"/>
      <c r="U31" s="1"/>
      <c r="V31" s="1"/>
      <c r="W31" s="1"/>
      <c r="X31" s="1"/>
    </row>
    <row r="32" spans="1:24" x14ac:dyDescent="0.3">
      <c r="A32" s="1">
        <f t="shared" si="5"/>
        <v>1987.25</v>
      </c>
      <c r="B32" s="2">
        <v>-6.7627937987474198E-7</v>
      </c>
      <c r="C32" s="2">
        <v>10.1263166165266</v>
      </c>
      <c r="D32" s="2">
        <v>6.53555130644363E-7</v>
      </c>
      <c r="E32" s="2">
        <v>-1.8407647426789699</v>
      </c>
      <c r="F32" s="2">
        <v>-12.3494090046145</v>
      </c>
      <c r="G32" s="2">
        <v>0.376751253785994</v>
      </c>
      <c r="H32" s="2">
        <v>-31.465094100294898</v>
      </c>
      <c r="I32" s="2">
        <v>-35.152200000000001</v>
      </c>
      <c r="L32" s="1">
        <f t="shared" si="6"/>
        <v>1987.25</v>
      </c>
      <c r="M32" s="1">
        <f t="shared" si="1"/>
        <v>10.12631594024722</v>
      </c>
      <c r="N32" s="1">
        <f t="shared" si="0"/>
        <v>-1.4640128353378452</v>
      </c>
      <c r="O32" s="1">
        <f t="shared" si="2"/>
        <v>-12.3494090046145</v>
      </c>
      <c r="P32" s="1">
        <f t="shared" si="3"/>
        <v>-31.465094100294898</v>
      </c>
      <c r="Q32" s="1">
        <f t="shared" si="4"/>
        <v>-35.152200000000001</v>
      </c>
      <c r="T32" s="1"/>
      <c r="U32" s="1"/>
      <c r="V32" s="1"/>
      <c r="W32" s="1"/>
      <c r="X32" s="1"/>
    </row>
    <row r="33" spans="1:24" x14ac:dyDescent="0.3">
      <c r="A33" s="1">
        <f t="shared" si="5"/>
        <v>1987.5</v>
      </c>
      <c r="B33" s="2">
        <v>3.6777708109499403E-8</v>
      </c>
      <c r="C33" s="2">
        <v>10.1998000369484</v>
      </c>
      <c r="D33" s="2">
        <v>7.05887305429444E-7</v>
      </c>
      <c r="E33" s="2">
        <v>-1.51793919234567</v>
      </c>
      <c r="F33" s="2">
        <v>-11.214978704253401</v>
      </c>
      <c r="G33" s="2">
        <v>1.50763441027464</v>
      </c>
      <c r="H33" s="2">
        <v>-31.798367293289001</v>
      </c>
      <c r="I33" s="2">
        <v>-32.82385</v>
      </c>
      <c r="L33" s="1">
        <f t="shared" si="6"/>
        <v>1987.5</v>
      </c>
      <c r="M33" s="1">
        <f t="shared" si="1"/>
        <v>10.199800073726108</v>
      </c>
      <c r="N33" s="1">
        <f t="shared" si="0"/>
        <v>-1.0304076183724531E-2</v>
      </c>
      <c r="O33" s="1">
        <f t="shared" si="2"/>
        <v>-11.214978704253401</v>
      </c>
      <c r="P33" s="1">
        <f t="shared" si="3"/>
        <v>-31.798367293289001</v>
      </c>
      <c r="Q33" s="1">
        <f t="shared" si="4"/>
        <v>-32.82385</v>
      </c>
      <c r="T33" s="1"/>
      <c r="U33" s="1"/>
      <c r="V33" s="1"/>
      <c r="W33" s="1"/>
      <c r="X33" s="1"/>
    </row>
    <row r="34" spans="1:24" x14ac:dyDescent="0.3">
      <c r="A34" s="1">
        <f t="shared" si="5"/>
        <v>1987.75</v>
      </c>
      <c r="B34" s="2">
        <v>1.1756133558144699E-6</v>
      </c>
      <c r="C34" s="2">
        <v>10.7691534037692</v>
      </c>
      <c r="D34" s="2">
        <v>6.7937060596946701E-7</v>
      </c>
      <c r="E34" s="2">
        <v>-1.6884856337941601</v>
      </c>
      <c r="F34" s="2">
        <v>-8.2883719488939107</v>
      </c>
      <c r="G34" s="2">
        <v>-0.111473090226796</v>
      </c>
      <c r="H34" s="2">
        <v>-32.118034585838302</v>
      </c>
      <c r="I34" s="2">
        <v>-31.43721</v>
      </c>
      <c r="L34" s="1">
        <f t="shared" si="6"/>
        <v>1987.75</v>
      </c>
      <c r="M34" s="1">
        <f t="shared" si="1"/>
        <v>10.769154579382556</v>
      </c>
      <c r="N34" s="1">
        <f t="shared" si="0"/>
        <v>-1.79995804465035</v>
      </c>
      <c r="O34" s="1">
        <f t="shared" si="2"/>
        <v>-8.2883719488939107</v>
      </c>
      <c r="P34" s="1">
        <f t="shared" si="3"/>
        <v>-32.118034585838302</v>
      </c>
      <c r="Q34" s="1">
        <f t="shared" si="4"/>
        <v>-31.43721</v>
      </c>
      <c r="T34" s="1"/>
      <c r="U34" s="1"/>
      <c r="V34" s="1"/>
      <c r="W34" s="1"/>
      <c r="X34" s="1"/>
    </row>
    <row r="35" spans="1:24" x14ac:dyDescent="0.3">
      <c r="A35" s="1">
        <f t="shared" si="5"/>
        <v>1988</v>
      </c>
      <c r="B35" s="2">
        <v>1.7263747887488399E-6</v>
      </c>
      <c r="C35" s="2">
        <v>13.4274767668501</v>
      </c>
      <c r="D35" s="2">
        <v>7.1685676865063603E-7</v>
      </c>
      <c r="E35" s="2">
        <v>-1.6382495325983</v>
      </c>
      <c r="F35" s="2">
        <v>-3.9094881737357201</v>
      </c>
      <c r="G35" s="2">
        <v>-1.0181023892748</v>
      </c>
      <c r="H35" s="2">
        <v>-32.424679114472802</v>
      </c>
      <c r="I35" s="2">
        <v>-25.563040000000001</v>
      </c>
      <c r="L35" s="1">
        <f t="shared" si="6"/>
        <v>1988</v>
      </c>
      <c r="M35" s="1">
        <f t="shared" ref="M35:M66" si="7">B35+C35</f>
        <v>13.427478493224889</v>
      </c>
      <c r="N35" s="1">
        <f t="shared" ref="N35:N66" si="8">D35+E35+G35</f>
        <v>-2.6563512050163314</v>
      </c>
      <c r="O35" s="1">
        <f t="shared" ref="O35:O66" si="9">F35</f>
        <v>-3.9094881737357201</v>
      </c>
      <c r="P35" s="1">
        <f t="shared" ref="P35:P66" si="10">H35</f>
        <v>-32.424679114472802</v>
      </c>
      <c r="Q35" s="1">
        <f t="shared" ref="Q35:Q66" si="11">I35</f>
        <v>-25.563040000000001</v>
      </c>
      <c r="T35" s="1"/>
      <c r="U35" s="1"/>
      <c r="V35" s="1"/>
      <c r="W35" s="1"/>
      <c r="X35" s="1"/>
    </row>
    <row r="36" spans="1:24" x14ac:dyDescent="0.3">
      <c r="A36" s="1">
        <f t="shared" si="5"/>
        <v>1988.25</v>
      </c>
      <c r="B36" s="2">
        <v>1.9243996997060901E-6</v>
      </c>
      <c r="C36" s="2">
        <v>14.3178131766348</v>
      </c>
      <c r="D36" s="2">
        <v>6.6417175896587503E-7</v>
      </c>
      <c r="E36" s="2">
        <v>-1.41543633541793</v>
      </c>
      <c r="F36" s="2">
        <v>-0.20120174019893999</v>
      </c>
      <c r="G36" s="2">
        <v>-1.6284128190476901</v>
      </c>
      <c r="H36" s="2">
        <v>-32.718854870541698</v>
      </c>
      <c r="I36" s="2">
        <v>-21.646090000000001</v>
      </c>
      <c r="L36" s="1">
        <f t="shared" si="6"/>
        <v>1988.25</v>
      </c>
      <c r="M36" s="1">
        <f t="shared" si="7"/>
        <v>14.317815101034499</v>
      </c>
      <c r="N36" s="1">
        <f t="shared" si="8"/>
        <v>-3.0438484902938612</v>
      </c>
      <c r="O36" s="1">
        <f t="shared" si="9"/>
        <v>-0.20120174019893999</v>
      </c>
      <c r="P36" s="1">
        <f t="shared" si="10"/>
        <v>-32.718854870541698</v>
      </c>
      <c r="Q36" s="1">
        <f t="shared" si="11"/>
        <v>-21.646090000000001</v>
      </c>
      <c r="T36" s="1"/>
      <c r="U36" s="1"/>
      <c r="V36" s="1"/>
      <c r="W36" s="1"/>
      <c r="X36" s="1"/>
    </row>
    <row r="37" spans="1:24" x14ac:dyDescent="0.3">
      <c r="A37" s="1">
        <f t="shared" si="5"/>
        <v>1988.5</v>
      </c>
      <c r="B37" s="2">
        <v>2.0851798743012498E-6</v>
      </c>
      <c r="C37" s="2">
        <v>15.848411926158599</v>
      </c>
      <c r="D37" s="2">
        <v>7.5475201643555701E-7</v>
      </c>
      <c r="E37" s="2">
        <v>-1.01578004619442</v>
      </c>
      <c r="F37" s="2">
        <v>-1.38381662121945</v>
      </c>
      <c r="G37" s="2">
        <v>-2.4668198821841698</v>
      </c>
      <c r="H37" s="2">
        <v>-33.001088216492498</v>
      </c>
      <c r="I37" s="2">
        <v>-22.019089999999998</v>
      </c>
      <c r="L37" s="1">
        <f t="shared" si="6"/>
        <v>1988.5</v>
      </c>
      <c r="M37" s="1">
        <f t="shared" si="7"/>
        <v>15.848414011338473</v>
      </c>
      <c r="N37" s="1">
        <f t="shared" si="8"/>
        <v>-3.4825991736265731</v>
      </c>
      <c r="O37" s="1">
        <f t="shared" si="9"/>
        <v>-1.38381662121945</v>
      </c>
      <c r="P37" s="1">
        <f t="shared" si="10"/>
        <v>-33.001088216492498</v>
      </c>
      <c r="Q37" s="1">
        <f t="shared" si="11"/>
        <v>-22.019089999999998</v>
      </c>
      <c r="T37" s="1"/>
      <c r="U37" s="1"/>
      <c r="V37" s="1"/>
      <c r="W37" s="1"/>
      <c r="X37" s="1"/>
    </row>
    <row r="38" spans="1:24" x14ac:dyDescent="0.3">
      <c r="A38" s="1">
        <f t="shared" si="5"/>
        <v>1988.75</v>
      </c>
      <c r="B38" s="2">
        <v>2.3345219637392298E-6</v>
      </c>
      <c r="C38" s="2">
        <v>16.367480577956002</v>
      </c>
      <c r="D38" s="2">
        <v>8.4197632747379904E-7</v>
      </c>
      <c r="E38" s="2">
        <v>-1.2727044371373</v>
      </c>
      <c r="F38" s="2">
        <v>-1.2508352701399901</v>
      </c>
      <c r="G38" s="2">
        <v>-2.6035147244843602</v>
      </c>
      <c r="H38" s="2">
        <v>-33.271879322692598</v>
      </c>
      <c r="I38" s="2">
        <v>-22.03145</v>
      </c>
      <c r="L38" s="1">
        <f t="shared" si="6"/>
        <v>1988.75</v>
      </c>
      <c r="M38" s="1">
        <f t="shared" si="7"/>
        <v>16.367482912477964</v>
      </c>
      <c r="N38" s="1">
        <f t="shared" si="8"/>
        <v>-3.8762183196453326</v>
      </c>
      <c r="O38" s="1">
        <f t="shared" si="9"/>
        <v>-1.2508352701399901</v>
      </c>
      <c r="P38" s="1">
        <f t="shared" si="10"/>
        <v>-33.271879322692598</v>
      </c>
      <c r="Q38" s="1">
        <f t="shared" si="11"/>
        <v>-22.03145</v>
      </c>
      <c r="T38" s="1"/>
      <c r="U38" s="1"/>
      <c r="V38" s="1"/>
      <c r="W38" s="1"/>
      <c r="X38" s="1"/>
    </row>
    <row r="39" spans="1:24" x14ac:dyDescent="0.3">
      <c r="A39" s="1">
        <f t="shared" si="5"/>
        <v>1989</v>
      </c>
      <c r="B39" s="2">
        <v>2.4644293895220699E-6</v>
      </c>
      <c r="C39" s="2">
        <v>17.4799853186598</v>
      </c>
      <c r="D39" s="2">
        <v>8.6478564361643995E-7</v>
      </c>
      <c r="E39" s="2">
        <v>-1.04342547182608</v>
      </c>
      <c r="F39" s="2">
        <v>-0.87800328463019905</v>
      </c>
      <c r="G39" s="2">
        <v>-1.5778663624622</v>
      </c>
      <c r="H39" s="2">
        <v>-33.531703528956399</v>
      </c>
      <c r="I39" s="2">
        <v>-19.551010000000002</v>
      </c>
      <c r="L39" s="1">
        <f t="shared" si="6"/>
        <v>1989</v>
      </c>
      <c r="M39" s="1">
        <f t="shared" si="7"/>
        <v>17.479987783089189</v>
      </c>
      <c r="N39" s="1">
        <f t="shared" si="8"/>
        <v>-2.6212909695026365</v>
      </c>
      <c r="O39" s="1">
        <f t="shared" si="9"/>
        <v>-0.87800328463019905</v>
      </c>
      <c r="P39" s="1">
        <f t="shared" si="10"/>
        <v>-33.531703528956399</v>
      </c>
      <c r="Q39" s="1">
        <f t="shared" si="11"/>
        <v>-19.551010000000002</v>
      </c>
      <c r="T39" s="1"/>
      <c r="U39" s="1"/>
      <c r="V39" s="1"/>
      <c r="W39" s="1"/>
      <c r="X39" s="1"/>
    </row>
    <row r="40" spans="1:24" x14ac:dyDescent="0.3">
      <c r="A40" s="1">
        <f t="shared" si="5"/>
        <v>1989.25</v>
      </c>
      <c r="B40" s="2">
        <v>2.4402662730499501E-6</v>
      </c>
      <c r="C40" s="2">
        <v>20.498601277134401</v>
      </c>
      <c r="D40" s="2">
        <v>9.7430141057215399E-7</v>
      </c>
      <c r="E40" s="2">
        <v>-0.80886462609375298</v>
      </c>
      <c r="F40" s="2">
        <v>-2.1393414855426598</v>
      </c>
      <c r="G40" s="2">
        <v>0.48878405465994001</v>
      </c>
      <c r="H40" s="2">
        <v>-33.781012634725698</v>
      </c>
      <c r="I40" s="2">
        <v>-15.74183</v>
      </c>
      <c r="L40" s="1">
        <f t="shared" si="6"/>
        <v>1989.25</v>
      </c>
      <c r="M40" s="1">
        <f t="shared" si="7"/>
        <v>20.498603717400673</v>
      </c>
      <c r="N40" s="1">
        <f t="shared" si="8"/>
        <v>-0.32007959713240242</v>
      </c>
      <c r="O40" s="1">
        <f t="shared" si="9"/>
        <v>-2.1393414855426598</v>
      </c>
      <c r="P40" s="1">
        <f t="shared" si="10"/>
        <v>-33.781012634725698</v>
      </c>
      <c r="Q40" s="1">
        <f t="shared" si="11"/>
        <v>-15.74183</v>
      </c>
      <c r="T40" s="1"/>
      <c r="U40" s="1"/>
      <c r="V40" s="1"/>
      <c r="W40" s="1"/>
      <c r="X40" s="1"/>
    </row>
    <row r="41" spans="1:24" x14ac:dyDescent="0.3">
      <c r="A41" s="1">
        <f t="shared" si="5"/>
        <v>1989.5</v>
      </c>
      <c r="B41" s="2">
        <v>2.008604325137E-6</v>
      </c>
      <c r="C41" s="2">
        <v>22.2121516284923</v>
      </c>
      <c r="D41" s="2">
        <v>9.8914280417041502E-7</v>
      </c>
      <c r="E41" s="2">
        <v>-0.87847390363445499</v>
      </c>
      <c r="F41" s="2">
        <v>-1.2646398329066699</v>
      </c>
      <c r="G41" s="2">
        <v>-0.62422476805124205</v>
      </c>
      <c r="H41" s="2">
        <v>-34.020236121647102</v>
      </c>
      <c r="I41" s="2">
        <v>-14.575419999999999</v>
      </c>
      <c r="L41" s="1">
        <f t="shared" si="6"/>
        <v>1989.5</v>
      </c>
      <c r="M41" s="1">
        <f t="shared" si="7"/>
        <v>22.212153637096627</v>
      </c>
      <c r="N41" s="1">
        <f t="shared" si="8"/>
        <v>-1.5026976825428928</v>
      </c>
      <c r="O41" s="1">
        <f t="shared" si="9"/>
        <v>-1.2646398329066699</v>
      </c>
      <c r="P41" s="1">
        <f t="shared" si="10"/>
        <v>-34.020236121647102</v>
      </c>
      <c r="Q41" s="1">
        <f t="shared" si="11"/>
        <v>-14.575419999999999</v>
      </c>
      <c r="T41" s="1"/>
      <c r="U41" s="1"/>
      <c r="V41" s="1"/>
      <c r="W41" s="1"/>
      <c r="X41" s="1"/>
    </row>
    <row r="42" spans="1:24" x14ac:dyDescent="0.3">
      <c r="A42" s="1">
        <f t="shared" si="5"/>
        <v>1989.75</v>
      </c>
      <c r="B42" s="2">
        <v>1.9309343081386698E-6</v>
      </c>
      <c r="C42" s="2">
        <v>22.159197698368999</v>
      </c>
      <c r="D42" s="2">
        <v>1.0570730569667201E-6</v>
      </c>
      <c r="E42" s="2">
        <v>-1.0264925404243599</v>
      </c>
      <c r="F42" s="2">
        <v>-1.68547277327156</v>
      </c>
      <c r="G42" s="2">
        <v>-8.3063060589109394E-2</v>
      </c>
      <c r="H42" s="2">
        <v>-34.249782312091298</v>
      </c>
      <c r="I42" s="2">
        <v>-14.88561</v>
      </c>
      <c r="L42" s="1">
        <f t="shared" si="6"/>
        <v>1989.75</v>
      </c>
      <c r="M42" s="1">
        <f t="shared" si="7"/>
        <v>22.159199629303306</v>
      </c>
      <c r="N42" s="1">
        <f t="shared" si="8"/>
        <v>-1.1095545439404124</v>
      </c>
      <c r="O42" s="1">
        <f t="shared" si="9"/>
        <v>-1.68547277327156</v>
      </c>
      <c r="P42" s="1">
        <f t="shared" si="10"/>
        <v>-34.249782312091298</v>
      </c>
      <c r="Q42" s="1">
        <f t="shared" si="11"/>
        <v>-14.88561</v>
      </c>
      <c r="T42" s="1"/>
      <c r="U42" s="1"/>
      <c r="V42" s="1"/>
      <c r="W42" s="1"/>
      <c r="X42" s="1"/>
    </row>
    <row r="43" spans="1:24" x14ac:dyDescent="0.3">
      <c r="A43" s="1">
        <f t="shared" si="5"/>
        <v>1990</v>
      </c>
      <c r="B43" s="2">
        <v>2.0211583138306298E-6</v>
      </c>
      <c r="C43" s="2">
        <v>22.104429746772102</v>
      </c>
      <c r="D43" s="2">
        <v>1.18892689080658E-6</v>
      </c>
      <c r="E43" s="2">
        <v>-1.02720126086654</v>
      </c>
      <c r="F43" s="2">
        <v>-1.6388940250865101</v>
      </c>
      <c r="G43" s="2">
        <v>1.2857617960719201</v>
      </c>
      <c r="H43" s="2">
        <v>-34.470039466976203</v>
      </c>
      <c r="I43" s="2">
        <v>-13.745939999999999</v>
      </c>
      <c r="L43" s="1">
        <f t="shared" si="6"/>
        <v>1990</v>
      </c>
      <c r="M43" s="1">
        <f t="shared" si="7"/>
        <v>22.104431767930414</v>
      </c>
      <c r="N43" s="1">
        <f t="shared" si="8"/>
        <v>0.25856172413227085</v>
      </c>
      <c r="O43" s="1">
        <f t="shared" si="9"/>
        <v>-1.6388940250865101</v>
      </c>
      <c r="P43" s="1">
        <f t="shared" si="10"/>
        <v>-34.470039466976203</v>
      </c>
      <c r="Q43" s="1">
        <f t="shared" si="11"/>
        <v>-13.745939999999999</v>
      </c>
      <c r="T43" s="1"/>
      <c r="U43" s="1"/>
      <c r="V43" s="1"/>
      <c r="W43" s="1"/>
      <c r="X43" s="1"/>
    </row>
    <row r="44" spans="1:24" x14ac:dyDescent="0.3">
      <c r="A44" s="1">
        <f t="shared" si="5"/>
        <v>1990.25</v>
      </c>
      <c r="B44" s="2">
        <v>2.1265750340303199E-6</v>
      </c>
      <c r="C44" s="2">
        <v>22.8809618656053</v>
      </c>
      <c r="D44" s="2">
        <v>1.1237664555276199E-6</v>
      </c>
      <c r="E44" s="2">
        <v>-0.94452398609546395</v>
      </c>
      <c r="F44" s="2">
        <v>1.1582957958618101</v>
      </c>
      <c r="G44" s="2">
        <v>-0.758480099635512</v>
      </c>
      <c r="H44" s="2">
        <v>-34.681376826077603</v>
      </c>
      <c r="I44" s="2">
        <v>-12.34512</v>
      </c>
      <c r="L44" s="1">
        <f t="shared" si="6"/>
        <v>1990.25</v>
      </c>
      <c r="M44" s="1">
        <f t="shared" si="7"/>
        <v>22.880963992180334</v>
      </c>
      <c r="N44" s="1">
        <f t="shared" si="8"/>
        <v>-1.7030029619645204</v>
      </c>
      <c r="O44" s="1">
        <f t="shared" si="9"/>
        <v>1.1582957958618101</v>
      </c>
      <c r="P44" s="1">
        <f t="shared" si="10"/>
        <v>-34.681376826077603</v>
      </c>
      <c r="Q44" s="1">
        <f t="shared" si="11"/>
        <v>-12.34512</v>
      </c>
      <c r="T44" s="1"/>
      <c r="U44" s="1"/>
      <c r="V44" s="1"/>
      <c r="W44" s="1"/>
      <c r="X44" s="1"/>
    </row>
    <row r="45" spans="1:24" x14ac:dyDescent="0.3">
      <c r="A45" s="1">
        <f t="shared" si="5"/>
        <v>1990.5</v>
      </c>
      <c r="B45" s="2">
        <v>2.2200151229108898E-6</v>
      </c>
      <c r="C45" s="2">
        <v>23.327970311770098</v>
      </c>
      <c r="D45" s="2">
        <v>1.0786370073667401E-6</v>
      </c>
      <c r="E45" s="2">
        <v>-1.17132092151837</v>
      </c>
      <c r="F45" s="2">
        <v>1.36950272900932</v>
      </c>
      <c r="G45" s="2">
        <v>0.18508017593313</v>
      </c>
      <c r="H45" s="2">
        <v>-34.884145593846398</v>
      </c>
      <c r="I45" s="2">
        <v>-11.17291</v>
      </c>
      <c r="L45" s="1">
        <f t="shared" si="6"/>
        <v>1990.5</v>
      </c>
      <c r="M45" s="1">
        <f t="shared" si="7"/>
        <v>23.327972531785221</v>
      </c>
      <c r="N45" s="1">
        <f t="shared" si="8"/>
        <v>-0.98623966694823273</v>
      </c>
      <c r="O45" s="1">
        <f t="shared" si="9"/>
        <v>1.36950272900932</v>
      </c>
      <c r="P45" s="1">
        <f t="shared" si="10"/>
        <v>-34.884145593846398</v>
      </c>
      <c r="Q45" s="1">
        <f t="shared" si="11"/>
        <v>-11.17291</v>
      </c>
      <c r="T45" s="1"/>
      <c r="U45" s="1"/>
      <c r="V45" s="1"/>
      <c r="W45" s="1"/>
      <c r="X45" s="1"/>
    </row>
    <row r="46" spans="1:24" x14ac:dyDescent="0.3">
      <c r="A46" s="1">
        <f t="shared" si="5"/>
        <v>1990.75</v>
      </c>
      <c r="B46" s="2">
        <v>1.4425600566738701E-6</v>
      </c>
      <c r="C46" s="2">
        <v>25.266818773152199</v>
      </c>
      <c r="D46" s="2">
        <v>1.0685878666987499E-6</v>
      </c>
      <c r="E46" s="2">
        <v>-1.2368286671665101</v>
      </c>
      <c r="F46" s="2">
        <v>0.13580210115802599</v>
      </c>
      <c r="G46" s="2">
        <v>3.3295951552985401</v>
      </c>
      <c r="H46" s="2">
        <v>-35.078679873590197</v>
      </c>
      <c r="I46" s="2">
        <v>-7.5832899999999999</v>
      </c>
      <c r="L46" s="1">
        <f t="shared" si="6"/>
        <v>1990.75</v>
      </c>
      <c r="M46" s="1">
        <f t="shared" si="7"/>
        <v>25.266820215712254</v>
      </c>
      <c r="N46" s="1">
        <f t="shared" si="8"/>
        <v>2.0927675567198967</v>
      </c>
      <c r="O46" s="1">
        <f t="shared" si="9"/>
        <v>0.13580210115802599</v>
      </c>
      <c r="P46" s="1">
        <f t="shared" si="10"/>
        <v>-35.078679873590197</v>
      </c>
      <c r="Q46" s="1">
        <f t="shared" si="11"/>
        <v>-7.5832899999999999</v>
      </c>
      <c r="T46" s="1"/>
      <c r="U46" s="1"/>
      <c r="V46" s="1"/>
      <c r="W46" s="1"/>
      <c r="X46" s="1"/>
    </row>
    <row r="47" spans="1:24" x14ac:dyDescent="0.3">
      <c r="A47" s="1">
        <f t="shared" si="5"/>
        <v>1991</v>
      </c>
      <c r="B47" s="2">
        <v>6.7397740946726501E-7</v>
      </c>
      <c r="C47" s="2">
        <v>29.6215148734256</v>
      </c>
      <c r="D47" s="2">
        <v>1.11549812311705E-6</v>
      </c>
      <c r="E47" s="2">
        <v>-0.95387442018769097</v>
      </c>
      <c r="F47" s="2">
        <v>0.56670174671844997</v>
      </c>
      <c r="G47" s="2">
        <v>0.212953563297724</v>
      </c>
      <c r="H47" s="2">
        <v>-35.265297552729699</v>
      </c>
      <c r="I47" s="2">
        <v>-5.8179999999999996</v>
      </c>
      <c r="L47" s="1">
        <f t="shared" si="6"/>
        <v>1991</v>
      </c>
      <c r="M47" s="1">
        <f t="shared" si="7"/>
        <v>29.621515547403011</v>
      </c>
      <c r="N47" s="1">
        <f t="shared" si="8"/>
        <v>-0.74091974139184391</v>
      </c>
      <c r="O47" s="1">
        <f t="shared" si="9"/>
        <v>0.56670174671844997</v>
      </c>
      <c r="P47" s="1">
        <f t="shared" si="10"/>
        <v>-35.265297552729699</v>
      </c>
      <c r="Q47" s="1">
        <f t="shared" si="11"/>
        <v>-5.8179999999999996</v>
      </c>
      <c r="T47" s="1"/>
      <c r="U47" s="1"/>
      <c r="V47" s="1"/>
      <c r="W47" s="1"/>
      <c r="X47" s="1"/>
    </row>
    <row r="48" spans="1:24" x14ac:dyDescent="0.3">
      <c r="A48" s="1">
        <f t="shared" si="5"/>
        <v>1991.25</v>
      </c>
      <c r="B48" s="2">
        <v>6.1553578840016895E-7</v>
      </c>
      <c r="C48" s="2">
        <v>30.287074122762501</v>
      </c>
      <c r="D48" s="2">
        <v>1.24053788548087E-6</v>
      </c>
      <c r="E48" s="2">
        <v>-0.55985589450792905</v>
      </c>
      <c r="F48" s="2">
        <v>2.5789513936411201</v>
      </c>
      <c r="G48" s="2">
        <v>-0.87362033627362401</v>
      </c>
      <c r="H48" s="2">
        <v>-35.444301141695803</v>
      </c>
      <c r="I48" s="2">
        <v>-4.0117500000000001</v>
      </c>
      <c r="L48" s="1">
        <f t="shared" si="6"/>
        <v>1991.25</v>
      </c>
      <c r="M48" s="1">
        <f t="shared" si="7"/>
        <v>30.287074738298291</v>
      </c>
      <c r="N48" s="1">
        <f t="shared" si="8"/>
        <v>-1.4334749902436674</v>
      </c>
      <c r="O48" s="1">
        <f t="shared" si="9"/>
        <v>2.5789513936411201</v>
      </c>
      <c r="P48" s="1">
        <f t="shared" si="10"/>
        <v>-35.444301141695803</v>
      </c>
      <c r="Q48" s="1">
        <f t="shared" si="11"/>
        <v>-4.0117500000000001</v>
      </c>
      <c r="T48" s="1"/>
      <c r="U48" s="1"/>
      <c r="V48" s="1"/>
      <c r="W48" s="1"/>
      <c r="X48" s="1"/>
    </row>
    <row r="49" spans="1:24" x14ac:dyDescent="0.3">
      <c r="A49" s="1">
        <f t="shared" si="5"/>
        <v>1991.5</v>
      </c>
      <c r="B49" s="2">
        <v>9.12096941826742E-7</v>
      </c>
      <c r="C49" s="2">
        <v>29.714141922706201</v>
      </c>
      <c r="D49" s="2">
        <v>1.2718164419440799E-6</v>
      </c>
      <c r="E49" s="2">
        <v>-0.63870749528567505</v>
      </c>
      <c r="F49" s="2">
        <v>3.94839692333331</v>
      </c>
      <c r="G49" s="2">
        <v>-1.8505349657658601</v>
      </c>
      <c r="H49" s="2">
        <v>-35.615978568901298</v>
      </c>
      <c r="I49" s="2">
        <v>-4.4426800000000002</v>
      </c>
      <c r="L49" s="1">
        <f t="shared" si="6"/>
        <v>1991.5</v>
      </c>
      <c r="M49" s="1">
        <f t="shared" si="7"/>
        <v>29.714142834803141</v>
      </c>
      <c r="N49" s="1">
        <f t="shared" si="8"/>
        <v>-2.4892411892350932</v>
      </c>
      <c r="O49" s="1">
        <f t="shared" si="9"/>
        <v>3.94839692333331</v>
      </c>
      <c r="P49" s="1">
        <f t="shared" si="10"/>
        <v>-35.615978568901298</v>
      </c>
      <c r="Q49" s="1">
        <f t="shared" si="11"/>
        <v>-4.4426800000000002</v>
      </c>
      <c r="T49" s="1"/>
      <c r="U49" s="1"/>
      <c r="V49" s="1"/>
      <c r="W49" s="1"/>
      <c r="X49" s="1"/>
    </row>
    <row r="50" spans="1:24" x14ac:dyDescent="0.3">
      <c r="A50" s="1">
        <f t="shared" si="5"/>
        <v>1991.75</v>
      </c>
      <c r="B50" s="2">
        <v>7.7947892667926601E-7</v>
      </c>
      <c r="C50" s="2">
        <v>29.804843067774101</v>
      </c>
      <c r="D50" s="2">
        <v>1.3499080292124799E-6</v>
      </c>
      <c r="E50" s="2">
        <v>-0.85412088510805395</v>
      </c>
      <c r="F50" s="2">
        <v>5.04577779960412</v>
      </c>
      <c r="G50" s="2">
        <v>-2.6165781775669301</v>
      </c>
      <c r="H50" s="2">
        <v>-35.780603934090202</v>
      </c>
      <c r="I50" s="2">
        <v>-4.4006800000000004</v>
      </c>
      <c r="L50" s="1">
        <f t="shared" si="6"/>
        <v>1991.75</v>
      </c>
      <c r="M50" s="1">
        <f t="shared" si="7"/>
        <v>29.804843847253029</v>
      </c>
      <c r="N50" s="1">
        <f t="shared" si="8"/>
        <v>-3.4706977127669547</v>
      </c>
      <c r="O50" s="1">
        <f t="shared" si="9"/>
        <v>5.04577779960412</v>
      </c>
      <c r="P50" s="1">
        <f t="shared" si="10"/>
        <v>-35.780603934090202</v>
      </c>
      <c r="Q50" s="1">
        <f t="shared" si="11"/>
        <v>-4.4006800000000004</v>
      </c>
      <c r="T50" s="1"/>
      <c r="U50" s="1"/>
      <c r="V50" s="1"/>
      <c r="W50" s="1"/>
      <c r="X50" s="1"/>
    </row>
    <row r="51" spans="1:24" x14ac:dyDescent="0.3">
      <c r="A51" s="1">
        <f t="shared" si="5"/>
        <v>1992</v>
      </c>
      <c r="B51" s="2">
        <v>4.5632566931095201E-7</v>
      </c>
      <c r="C51" s="2">
        <v>29.969009085680799</v>
      </c>
      <c r="D51" s="2">
        <v>1.37649648989548E-6</v>
      </c>
      <c r="E51" s="2">
        <v>-0.71185026505094195</v>
      </c>
      <c r="F51" s="2">
        <v>5.2493219639167101</v>
      </c>
      <c r="G51" s="2">
        <v>-1.89852439511904</v>
      </c>
      <c r="H51" s="2">
        <v>-35.938438222249701</v>
      </c>
      <c r="I51" s="2">
        <v>-3.3304800000000001</v>
      </c>
      <c r="L51" s="1">
        <f t="shared" si="6"/>
        <v>1992</v>
      </c>
      <c r="M51" s="1">
        <f t="shared" si="7"/>
        <v>29.969009542006468</v>
      </c>
      <c r="N51" s="1">
        <f t="shared" si="8"/>
        <v>-2.6103732836734919</v>
      </c>
      <c r="O51" s="1">
        <f t="shared" si="9"/>
        <v>5.2493219639167101</v>
      </c>
      <c r="P51" s="1">
        <f t="shared" si="10"/>
        <v>-35.938438222249701</v>
      </c>
      <c r="Q51" s="1">
        <f t="shared" si="11"/>
        <v>-3.3304800000000001</v>
      </c>
      <c r="T51" s="1"/>
      <c r="U51" s="1"/>
      <c r="V51" s="1"/>
      <c r="W51" s="1"/>
      <c r="X51" s="1"/>
    </row>
    <row r="52" spans="1:24" x14ac:dyDescent="0.3">
      <c r="A52" s="1">
        <f t="shared" si="5"/>
        <v>1992.25</v>
      </c>
      <c r="B52" s="2">
        <v>5.7271433570351195E-7</v>
      </c>
      <c r="C52" s="2">
        <v>26.9197083110124</v>
      </c>
      <c r="D52" s="2">
        <v>1.3254721216550301E-6</v>
      </c>
      <c r="E52" s="2">
        <v>-0.58241997699549897</v>
      </c>
      <c r="F52" s="2">
        <v>6.4010390556886296</v>
      </c>
      <c r="G52" s="2">
        <v>-1.57543930773887</v>
      </c>
      <c r="H52" s="2">
        <v>-36.089729980153201</v>
      </c>
      <c r="I52" s="2">
        <v>-4.9268400000000003</v>
      </c>
      <c r="L52" s="1">
        <f t="shared" si="6"/>
        <v>1992.25</v>
      </c>
      <c r="M52" s="1">
        <f t="shared" si="7"/>
        <v>26.919708883726734</v>
      </c>
      <c r="N52" s="1">
        <f t="shared" si="8"/>
        <v>-2.1578579592622473</v>
      </c>
      <c r="O52" s="1">
        <f t="shared" si="9"/>
        <v>6.4010390556886296</v>
      </c>
      <c r="P52" s="1">
        <f t="shared" si="10"/>
        <v>-36.089729980153201</v>
      </c>
      <c r="Q52" s="1">
        <f t="shared" si="11"/>
        <v>-4.9268400000000003</v>
      </c>
      <c r="T52" s="1"/>
      <c r="U52" s="1"/>
      <c r="V52" s="1"/>
      <c r="W52" s="1"/>
      <c r="X52" s="1"/>
    </row>
    <row r="53" spans="1:24" x14ac:dyDescent="0.3">
      <c r="A53" s="1">
        <f t="shared" si="5"/>
        <v>1992.5</v>
      </c>
      <c r="B53" s="2">
        <v>4.8758491972689396E-7</v>
      </c>
      <c r="C53" s="2">
        <v>25.284605296463202</v>
      </c>
      <c r="D53" s="2">
        <v>1.38258396451877E-6</v>
      </c>
      <c r="E53" s="2">
        <v>-0.67799756713478299</v>
      </c>
      <c r="F53" s="2">
        <v>8.5822014858559807</v>
      </c>
      <c r="G53" s="2">
        <v>-1.3435951278581499</v>
      </c>
      <c r="H53" s="2">
        <v>-36.234715957495197</v>
      </c>
      <c r="I53" s="2">
        <v>-4.3895</v>
      </c>
      <c r="L53" s="1">
        <f t="shared" si="6"/>
        <v>1992.5</v>
      </c>
      <c r="M53" s="1">
        <f t="shared" si="7"/>
        <v>25.284605784048122</v>
      </c>
      <c r="N53" s="1">
        <f t="shared" si="8"/>
        <v>-2.0215913124089684</v>
      </c>
      <c r="O53" s="1">
        <f t="shared" si="9"/>
        <v>8.5822014858559807</v>
      </c>
      <c r="P53" s="1">
        <f t="shared" si="10"/>
        <v>-36.234715957495197</v>
      </c>
      <c r="Q53" s="1">
        <f t="shared" si="11"/>
        <v>-4.3895</v>
      </c>
      <c r="T53" s="1"/>
      <c r="U53" s="1"/>
      <c r="V53" s="1"/>
      <c r="W53" s="1"/>
      <c r="X53" s="1"/>
    </row>
    <row r="54" spans="1:24" x14ac:dyDescent="0.3">
      <c r="A54" s="1">
        <f t="shared" si="5"/>
        <v>1992.75</v>
      </c>
      <c r="B54" s="2">
        <v>4.4041457245102802E-7</v>
      </c>
      <c r="C54" s="2">
        <v>22.9876477691746</v>
      </c>
      <c r="D54" s="2">
        <v>1.43555498432911E-6</v>
      </c>
      <c r="E54" s="2">
        <v>-0.263618227113118</v>
      </c>
      <c r="F54" s="2">
        <v>7.96206887603085</v>
      </c>
      <c r="G54" s="2">
        <v>-0.56166857958586502</v>
      </c>
      <c r="H54" s="2">
        <v>-36.373621714476002</v>
      </c>
      <c r="I54" s="2">
        <v>-6.2491899999999996</v>
      </c>
      <c r="L54" s="1">
        <f t="shared" si="6"/>
        <v>1992.75</v>
      </c>
      <c r="M54" s="1">
        <f t="shared" si="7"/>
        <v>22.987648209589175</v>
      </c>
      <c r="N54" s="1">
        <f t="shared" si="8"/>
        <v>-0.82528537114399869</v>
      </c>
      <c r="O54" s="1">
        <f t="shared" si="9"/>
        <v>7.96206887603085</v>
      </c>
      <c r="P54" s="1">
        <f t="shared" si="10"/>
        <v>-36.373621714476002</v>
      </c>
      <c r="Q54" s="1">
        <f t="shared" si="11"/>
        <v>-6.2491899999999996</v>
      </c>
      <c r="T54" s="1"/>
      <c r="U54" s="1"/>
      <c r="V54" s="1"/>
      <c r="W54" s="1"/>
      <c r="X54" s="1"/>
    </row>
    <row r="55" spans="1:24" x14ac:dyDescent="0.3">
      <c r="A55" s="1">
        <f t="shared" si="5"/>
        <v>1993</v>
      </c>
      <c r="B55" s="2">
        <v>7.5389315228584295E-7</v>
      </c>
      <c r="C55" s="2">
        <v>22.875764588720902</v>
      </c>
      <c r="D55" s="2">
        <v>1.4084742837889499E-6</v>
      </c>
      <c r="E55" s="2">
        <v>-0.24929741502570299</v>
      </c>
      <c r="F55" s="2">
        <v>6.4506482333249604</v>
      </c>
      <c r="G55" s="2">
        <v>-0.73511537179195197</v>
      </c>
      <c r="H55" s="2">
        <v>-36.506662197595602</v>
      </c>
      <c r="I55" s="2">
        <v>-8.1646599999999996</v>
      </c>
      <c r="L55" s="1">
        <f t="shared" si="6"/>
        <v>1993</v>
      </c>
      <c r="M55" s="1">
        <f t="shared" si="7"/>
        <v>22.875765342614052</v>
      </c>
      <c r="N55" s="1">
        <f t="shared" si="8"/>
        <v>-0.98441137834337122</v>
      </c>
      <c r="O55" s="1">
        <f t="shared" si="9"/>
        <v>6.4506482333249604</v>
      </c>
      <c r="P55" s="1">
        <f t="shared" si="10"/>
        <v>-36.506662197595602</v>
      </c>
      <c r="Q55" s="1">
        <f t="shared" si="11"/>
        <v>-8.1646599999999996</v>
      </c>
      <c r="T55" s="1"/>
      <c r="U55" s="1"/>
      <c r="V55" s="1"/>
      <c r="W55" s="1"/>
      <c r="X55" s="1"/>
    </row>
    <row r="56" spans="1:24" x14ac:dyDescent="0.3">
      <c r="A56" s="1">
        <f t="shared" si="5"/>
        <v>1993.25</v>
      </c>
      <c r="B56" s="2">
        <v>6.7839831656034095E-7</v>
      </c>
      <c r="C56" s="2">
        <v>22.990029046648701</v>
      </c>
      <c r="D56" s="2">
        <v>1.4573491673949801E-6</v>
      </c>
      <c r="E56" s="2">
        <v>-0.50459406971850396</v>
      </c>
      <c r="F56" s="2">
        <v>6.6738631284351602</v>
      </c>
      <c r="G56" s="2">
        <v>-1.5442379557881301</v>
      </c>
      <c r="H56" s="2">
        <v>-36.634042285324703</v>
      </c>
      <c r="I56" s="2">
        <v>-9.0189800000000009</v>
      </c>
      <c r="L56" s="1">
        <f t="shared" si="6"/>
        <v>1993.25</v>
      </c>
      <c r="M56" s="1">
        <f t="shared" si="7"/>
        <v>22.990029725047016</v>
      </c>
      <c r="N56" s="1">
        <f t="shared" si="8"/>
        <v>-2.0488305681574666</v>
      </c>
      <c r="O56" s="1">
        <f t="shared" si="9"/>
        <v>6.6738631284351602</v>
      </c>
      <c r="P56" s="1">
        <f t="shared" si="10"/>
        <v>-36.634042285324703</v>
      </c>
      <c r="Q56" s="1">
        <f t="shared" si="11"/>
        <v>-9.0189800000000009</v>
      </c>
      <c r="T56" s="1"/>
      <c r="U56" s="1"/>
      <c r="V56" s="1"/>
      <c r="W56" s="1"/>
      <c r="X56" s="1"/>
    </row>
    <row r="57" spans="1:24" x14ac:dyDescent="0.3">
      <c r="A57" s="1">
        <f t="shared" si="5"/>
        <v>1993.5</v>
      </c>
      <c r="B57" s="2">
        <v>6.6929853646258203E-7</v>
      </c>
      <c r="C57" s="2">
        <v>22.6845474313225</v>
      </c>
      <c r="D57" s="2">
        <v>1.4503321057599201E-6</v>
      </c>
      <c r="E57" s="2">
        <v>-0.43215761590125501</v>
      </c>
      <c r="F57" s="2">
        <v>6.0991775815422802</v>
      </c>
      <c r="G57" s="2">
        <v>-2.1873122113599801</v>
      </c>
      <c r="H57" s="2">
        <v>-36.755957305234197</v>
      </c>
      <c r="I57" s="2">
        <v>-10.591699999999999</v>
      </c>
      <c r="L57" s="1">
        <f t="shared" si="6"/>
        <v>1993.5</v>
      </c>
      <c r="M57" s="1">
        <f t="shared" si="7"/>
        <v>22.684548100621036</v>
      </c>
      <c r="N57" s="1">
        <f t="shared" si="8"/>
        <v>-2.6194683769291291</v>
      </c>
      <c r="O57" s="1">
        <f t="shared" si="9"/>
        <v>6.0991775815422802</v>
      </c>
      <c r="P57" s="1">
        <f t="shared" si="10"/>
        <v>-36.755957305234197</v>
      </c>
      <c r="Q57" s="1">
        <f t="shared" si="11"/>
        <v>-10.591699999999999</v>
      </c>
      <c r="T57" s="1"/>
      <c r="U57" s="1"/>
      <c r="V57" s="1"/>
      <c r="W57" s="1"/>
      <c r="X57" s="1"/>
    </row>
    <row r="58" spans="1:24" x14ac:dyDescent="0.3">
      <c r="A58" s="1">
        <f t="shared" si="5"/>
        <v>1993.75</v>
      </c>
      <c r="B58" s="2">
        <v>9.0536648971444003E-7</v>
      </c>
      <c r="C58" s="2">
        <v>20.793278593730001</v>
      </c>
      <c r="D58" s="2">
        <v>1.5803038171892201E-6</v>
      </c>
      <c r="E58" s="2">
        <v>-0.33449745873393499</v>
      </c>
      <c r="F58" s="2">
        <v>7.4948436806594803</v>
      </c>
      <c r="G58" s="2">
        <v>-2.4290337772470099</v>
      </c>
      <c r="H58" s="2">
        <v>-36.872593524078802</v>
      </c>
      <c r="I58" s="2">
        <v>-11.348000000000001</v>
      </c>
      <c r="L58" s="1">
        <f t="shared" si="6"/>
        <v>1993.75</v>
      </c>
      <c r="M58" s="1">
        <f t="shared" si="7"/>
        <v>20.793279499096492</v>
      </c>
      <c r="N58" s="1">
        <f t="shared" si="8"/>
        <v>-2.7635296556771278</v>
      </c>
      <c r="O58" s="1">
        <f t="shared" si="9"/>
        <v>7.4948436806594803</v>
      </c>
      <c r="P58" s="1">
        <f t="shared" si="10"/>
        <v>-36.872593524078802</v>
      </c>
      <c r="Q58" s="1">
        <f t="shared" si="11"/>
        <v>-11.348000000000001</v>
      </c>
      <c r="T58" s="1"/>
      <c r="U58" s="1"/>
      <c r="V58" s="1"/>
      <c r="W58" s="1"/>
      <c r="X58" s="1"/>
    </row>
    <row r="59" spans="1:24" x14ac:dyDescent="0.3">
      <c r="A59" s="1">
        <f t="shared" si="5"/>
        <v>1994</v>
      </c>
      <c r="B59" s="2">
        <v>1.2256905069894601E-6</v>
      </c>
      <c r="C59" s="2">
        <v>19.654342094122701</v>
      </c>
      <c r="D59" s="2">
        <v>1.5863505109181001E-6</v>
      </c>
      <c r="E59" s="2">
        <v>-0.21993694665628899</v>
      </c>
      <c r="F59" s="2">
        <v>7.1457419136375098</v>
      </c>
      <c r="G59" s="2">
        <v>-2.2842112608901699</v>
      </c>
      <c r="H59" s="2">
        <v>-36.9841286122547</v>
      </c>
      <c r="I59" s="2">
        <v>-12.688190000000001</v>
      </c>
      <c r="L59" s="1">
        <f t="shared" si="6"/>
        <v>1994</v>
      </c>
      <c r="M59" s="1">
        <f t="shared" si="7"/>
        <v>19.654343319813208</v>
      </c>
      <c r="N59" s="1">
        <f t="shared" si="8"/>
        <v>-2.504146621195948</v>
      </c>
      <c r="O59" s="1">
        <f t="shared" si="9"/>
        <v>7.1457419136375098</v>
      </c>
      <c r="P59" s="1">
        <f t="shared" si="10"/>
        <v>-36.9841286122547</v>
      </c>
      <c r="Q59" s="1">
        <f t="shared" si="11"/>
        <v>-12.688190000000001</v>
      </c>
      <c r="T59" s="1"/>
      <c r="U59" s="1"/>
      <c r="V59" s="1"/>
      <c r="W59" s="1"/>
      <c r="X59" s="1"/>
    </row>
    <row r="60" spans="1:24" x14ac:dyDescent="0.3">
      <c r="A60" s="1">
        <f t="shared" si="5"/>
        <v>1994.25</v>
      </c>
      <c r="B60" s="2">
        <v>2.2806434004848202E-6</v>
      </c>
      <c r="C60" s="2">
        <v>20.9256338345646</v>
      </c>
      <c r="D60" s="2">
        <v>1.58929129254701E-6</v>
      </c>
      <c r="E60" s="2">
        <v>-0.40888861220099598</v>
      </c>
      <c r="F60" s="2">
        <v>5.6149646978924697</v>
      </c>
      <c r="G60" s="2">
        <v>-2.0537917062160198</v>
      </c>
      <c r="H60" s="2">
        <v>-37.0907320839747</v>
      </c>
      <c r="I60" s="2">
        <v>-13.01281</v>
      </c>
      <c r="L60" s="1">
        <f t="shared" si="6"/>
        <v>1994.25</v>
      </c>
      <c r="M60" s="1">
        <f t="shared" si="7"/>
        <v>20.925636115208</v>
      </c>
      <c r="N60" s="1">
        <f t="shared" si="8"/>
        <v>-2.4626787291257233</v>
      </c>
      <c r="O60" s="1">
        <f t="shared" si="9"/>
        <v>5.6149646978924697</v>
      </c>
      <c r="P60" s="1">
        <f t="shared" si="10"/>
        <v>-37.0907320839747</v>
      </c>
      <c r="Q60" s="1">
        <f t="shared" si="11"/>
        <v>-13.01281</v>
      </c>
      <c r="T60" s="1"/>
      <c r="U60" s="1"/>
      <c r="V60" s="1"/>
      <c r="W60" s="1"/>
      <c r="X60" s="1"/>
    </row>
    <row r="61" spans="1:24" x14ac:dyDescent="0.3">
      <c r="A61" s="1">
        <f t="shared" si="5"/>
        <v>1994.5</v>
      </c>
      <c r="B61" s="2">
        <v>2.8240117710278001E-6</v>
      </c>
      <c r="C61" s="2">
        <v>20.899334113350001</v>
      </c>
      <c r="D61" s="2">
        <v>1.6609200421865001E-6</v>
      </c>
      <c r="E61" s="2">
        <v>-0.55360272173108205</v>
      </c>
      <c r="F61" s="2">
        <v>6.4828235976035504</v>
      </c>
      <c r="G61" s="2">
        <v>-1.7575137597188299</v>
      </c>
      <c r="H61" s="2">
        <v>-37.192565714435403</v>
      </c>
      <c r="I61" s="2">
        <v>-12.12152</v>
      </c>
      <c r="L61" s="1">
        <f t="shared" si="6"/>
        <v>1994.5</v>
      </c>
      <c r="M61" s="1">
        <f t="shared" si="7"/>
        <v>20.89933693736177</v>
      </c>
      <c r="N61" s="1">
        <f t="shared" si="8"/>
        <v>-2.3111148205298697</v>
      </c>
      <c r="O61" s="1">
        <f t="shared" si="9"/>
        <v>6.4828235976035504</v>
      </c>
      <c r="P61" s="1">
        <f t="shared" si="10"/>
        <v>-37.192565714435403</v>
      </c>
      <c r="Q61" s="1">
        <f t="shared" si="11"/>
        <v>-12.12152</v>
      </c>
      <c r="T61" s="1"/>
      <c r="U61" s="1"/>
      <c r="V61" s="1"/>
      <c r="W61" s="1"/>
      <c r="X61" s="1"/>
    </row>
    <row r="62" spans="1:24" x14ac:dyDescent="0.3">
      <c r="A62" s="1">
        <f t="shared" si="5"/>
        <v>1994.75</v>
      </c>
      <c r="B62" s="2">
        <v>3.6847290189728801E-6</v>
      </c>
      <c r="C62" s="2">
        <v>20.701161934262299</v>
      </c>
      <c r="D62" s="2">
        <v>1.62923365442829E-6</v>
      </c>
      <c r="E62" s="2">
        <v>-0.48319628300765299</v>
      </c>
      <c r="F62" s="2">
        <v>6.6894302582793701</v>
      </c>
      <c r="G62" s="2">
        <v>-2.2293072883142901</v>
      </c>
      <c r="H62" s="2">
        <v>-37.289783935182399</v>
      </c>
      <c r="I62" s="2">
        <v>-12.611689999999999</v>
      </c>
      <c r="L62" s="1">
        <f t="shared" si="6"/>
        <v>1994.75</v>
      </c>
      <c r="M62" s="1">
        <f t="shared" si="7"/>
        <v>20.701165618991318</v>
      </c>
      <c r="N62" s="1">
        <f t="shared" si="8"/>
        <v>-2.7125019420882888</v>
      </c>
      <c r="O62" s="1">
        <f t="shared" si="9"/>
        <v>6.6894302582793701</v>
      </c>
      <c r="P62" s="1">
        <f t="shared" si="10"/>
        <v>-37.289783935182399</v>
      </c>
      <c r="Q62" s="1">
        <f t="shared" si="11"/>
        <v>-12.611689999999999</v>
      </c>
      <c r="T62" s="1"/>
      <c r="U62" s="1"/>
      <c r="V62" s="1"/>
      <c r="W62" s="1"/>
      <c r="X62" s="1"/>
    </row>
    <row r="63" spans="1:24" x14ac:dyDescent="0.3">
      <c r="A63" s="1">
        <f t="shared" si="5"/>
        <v>1995</v>
      </c>
      <c r="B63" s="2">
        <v>3.8682937566013101E-6</v>
      </c>
      <c r="C63" s="2">
        <v>19.459588333775599</v>
      </c>
      <c r="D63" s="2">
        <v>1.6900402388325E-6</v>
      </c>
      <c r="E63" s="2">
        <v>-0.20518939739498401</v>
      </c>
      <c r="F63" s="2">
        <v>7.0042491498607102</v>
      </c>
      <c r="G63" s="2">
        <v>-1.74490943575761</v>
      </c>
      <c r="H63" s="2">
        <v>-37.382534208817702</v>
      </c>
      <c r="I63" s="2">
        <v>-12.868790000000001</v>
      </c>
      <c r="L63" s="1">
        <f t="shared" si="6"/>
        <v>1995</v>
      </c>
      <c r="M63" s="1">
        <f t="shared" si="7"/>
        <v>19.459592202069356</v>
      </c>
      <c r="N63" s="1">
        <f t="shared" si="8"/>
        <v>-1.9500971431123553</v>
      </c>
      <c r="O63" s="1">
        <f t="shared" si="9"/>
        <v>7.0042491498607102</v>
      </c>
      <c r="P63" s="1">
        <f t="shared" si="10"/>
        <v>-37.382534208817702</v>
      </c>
      <c r="Q63" s="1">
        <f t="shared" si="11"/>
        <v>-12.868790000000001</v>
      </c>
      <c r="T63" s="1"/>
      <c r="U63" s="1"/>
      <c r="V63" s="1"/>
      <c r="W63" s="1"/>
      <c r="X63" s="1"/>
    </row>
    <row r="64" spans="1:24" x14ac:dyDescent="0.3">
      <c r="A64" s="1">
        <f t="shared" si="5"/>
        <v>1995.25</v>
      </c>
      <c r="B64" s="2">
        <v>3.6963942712571299E-6</v>
      </c>
      <c r="C64" s="2">
        <v>18.397134700413201</v>
      </c>
      <c r="D64" s="2">
        <v>1.7361372701342999E-6</v>
      </c>
      <c r="E64" s="2">
        <v>-0.48889682116048999</v>
      </c>
      <c r="F64" s="2">
        <v>10.0400884636847</v>
      </c>
      <c r="G64" s="2">
        <v>-2.9026343913363499</v>
      </c>
      <c r="H64" s="2">
        <v>-37.470957384132603</v>
      </c>
      <c r="I64" s="2">
        <v>-12.42526</v>
      </c>
      <c r="L64" s="1">
        <f t="shared" si="6"/>
        <v>1995.25</v>
      </c>
      <c r="M64" s="1">
        <f t="shared" si="7"/>
        <v>18.39713839680747</v>
      </c>
      <c r="N64" s="1">
        <f t="shared" si="8"/>
        <v>-3.3915294763595698</v>
      </c>
      <c r="O64" s="1">
        <f t="shared" si="9"/>
        <v>10.0400884636847</v>
      </c>
      <c r="P64" s="1">
        <f t="shared" si="10"/>
        <v>-37.470957384132603</v>
      </c>
      <c r="Q64" s="1">
        <f t="shared" si="11"/>
        <v>-12.42526</v>
      </c>
      <c r="T64" s="1"/>
      <c r="U64" s="1"/>
      <c r="V64" s="1"/>
      <c r="W64" s="1"/>
      <c r="X64" s="1"/>
    </row>
    <row r="65" spans="1:24" x14ac:dyDescent="0.3">
      <c r="A65" s="1">
        <f t="shared" si="5"/>
        <v>1995.5</v>
      </c>
      <c r="B65" s="2">
        <v>3.6729173943065499E-6</v>
      </c>
      <c r="C65" s="2">
        <v>17.517474295106101</v>
      </c>
      <c r="D65" s="2">
        <v>1.82484862821064E-6</v>
      </c>
      <c r="E65" s="2">
        <v>-0.131910751058544</v>
      </c>
      <c r="F65" s="2">
        <v>14.6194735603332</v>
      </c>
      <c r="G65" s="2">
        <v>-2.98427456945437</v>
      </c>
      <c r="H65" s="2">
        <v>-37.555188032692399</v>
      </c>
      <c r="I65" s="2">
        <v>-8.5344200000000008</v>
      </c>
      <c r="L65" s="1">
        <f t="shared" si="6"/>
        <v>1995.5</v>
      </c>
      <c r="M65" s="1">
        <f t="shared" si="7"/>
        <v>17.517477968023496</v>
      </c>
      <c r="N65" s="1">
        <f t="shared" si="8"/>
        <v>-3.116183495664286</v>
      </c>
      <c r="O65" s="1">
        <f t="shared" si="9"/>
        <v>14.6194735603332</v>
      </c>
      <c r="P65" s="1">
        <f t="shared" si="10"/>
        <v>-37.555188032692399</v>
      </c>
      <c r="Q65" s="1">
        <f t="shared" si="11"/>
        <v>-8.5344200000000008</v>
      </c>
      <c r="T65" s="1"/>
      <c r="U65" s="1"/>
      <c r="V65" s="1"/>
      <c r="W65" s="1"/>
      <c r="X65" s="1"/>
    </row>
    <row r="66" spans="1:24" x14ac:dyDescent="0.3">
      <c r="A66" s="1">
        <f t="shared" si="5"/>
        <v>1995.75</v>
      </c>
      <c r="B66" s="2">
        <v>3.8459915619277199E-6</v>
      </c>
      <c r="C66" s="2">
        <v>17.111139172571299</v>
      </c>
      <c r="D66" s="2">
        <v>1.8004153479873601E-6</v>
      </c>
      <c r="E66" s="2">
        <v>2.9488778079817202E-2</v>
      </c>
      <c r="F66" s="2">
        <v>14.8263062643751</v>
      </c>
      <c r="G66" s="2">
        <v>-2.7214350935867699</v>
      </c>
      <c r="H66" s="2">
        <v>-37.635354767846401</v>
      </c>
      <c r="I66" s="2">
        <v>-8.3898499999999991</v>
      </c>
      <c r="L66" s="1">
        <f t="shared" si="6"/>
        <v>1995.75</v>
      </c>
      <c r="M66" s="1">
        <f t="shared" si="7"/>
        <v>17.11114301856286</v>
      </c>
      <c r="N66" s="1">
        <f t="shared" si="8"/>
        <v>-2.6919445150916048</v>
      </c>
      <c r="O66" s="1">
        <f t="shared" si="9"/>
        <v>14.8263062643751</v>
      </c>
      <c r="P66" s="1">
        <f t="shared" si="10"/>
        <v>-37.635354767846401</v>
      </c>
      <c r="Q66" s="1">
        <f t="shared" si="11"/>
        <v>-8.3898499999999991</v>
      </c>
      <c r="T66" s="1"/>
      <c r="U66" s="1"/>
      <c r="V66" s="1"/>
      <c r="W66" s="1"/>
      <c r="X66" s="1"/>
    </row>
    <row r="67" spans="1:24" x14ac:dyDescent="0.3">
      <c r="A67" s="1">
        <f t="shared" si="5"/>
        <v>1996</v>
      </c>
      <c r="B67" s="2">
        <v>4.06162544225247E-6</v>
      </c>
      <c r="C67" s="2">
        <v>17.051462704098501</v>
      </c>
      <c r="D67" s="2">
        <v>1.86423735245444E-6</v>
      </c>
      <c r="E67" s="2">
        <v>3.1815231514002999E-2</v>
      </c>
      <c r="F67" s="2">
        <v>12.466859448123</v>
      </c>
      <c r="G67" s="2">
        <v>-2.2206027625142899</v>
      </c>
      <c r="H67" s="2">
        <v>-37.711580547083997</v>
      </c>
      <c r="I67" s="2">
        <v>-10.38204</v>
      </c>
      <c r="L67" s="1">
        <f t="shared" si="6"/>
        <v>1996</v>
      </c>
      <c r="M67" s="1">
        <f t="shared" ref="M67:M98" si="12">B67+C67</f>
        <v>17.051466765723944</v>
      </c>
      <c r="N67" s="1">
        <f t="shared" ref="N67:N98" si="13">D67+E67+G67</f>
        <v>-2.1887856667629344</v>
      </c>
      <c r="O67" s="1">
        <f t="shared" ref="O67:O98" si="14">F67</f>
        <v>12.466859448123</v>
      </c>
      <c r="P67" s="1">
        <f t="shared" ref="P67:P98" si="15">H67</f>
        <v>-37.711580547083997</v>
      </c>
      <c r="Q67" s="1">
        <f t="shared" ref="Q67:Q98" si="16">I67</f>
        <v>-10.38204</v>
      </c>
      <c r="T67" s="1"/>
      <c r="U67" s="1"/>
      <c r="V67" s="1"/>
      <c r="W67" s="1"/>
      <c r="X67" s="1"/>
    </row>
    <row r="68" spans="1:24" x14ac:dyDescent="0.3">
      <c r="A68" s="1">
        <f t="shared" si="5"/>
        <v>1996.25</v>
      </c>
      <c r="B68" s="2">
        <v>4.5777431777075398E-6</v>
      </c>
      <c r="C68" s="2">
        <v>14.8030844125651</v>
      </c>
      <c r="D68" s="2">
        <v>1.84188830255038E-6</v>
      </c>
      <c r="E68" s="2">
        <v>6.1431609185570703E-2</v>
      </c>
      <c r="F68" s="2">
        <v>14.370308515802501</v>
      </c>
      <c r="G68" s="2">
        <v>-2.4350579985734</v>
      </c>
      <c r="H68" s="2">
        <v>-37.783982958611197</v>
      </c>
      <c r="I68" s="2">
        <v>-10.984209999999999</v>
      </c>
      <c r="L68" s="1">
        <f t="shared" si="6"/>
        <v>1996.25</v>
      </c>
      <c r="M68" s="1">
        <f t="shared" si="12"/>
        <v>14.803088990308279</v>
      </c>
      <c r="N68" s="1">
        <f t="shared" si="13"/>
        <v>-2.3736245474995266</v>
      </c>
      <c r="O68" s="1">
        <f t="shared" si="14"/>
        <v>14.370308515802501</v>
      </c>
      <c r="P68" s="1">
        <f t="shared" si="15"/>
        <v>-37.783982958611197</v>
      </c>
      <c r="Q68" s="1">
        <f t="shared" si="16"/>
        <v>-10.984209999999999</v>
      </c>
      <c r="T68" s="1"/>
      <c r="U68" s="1"/>
      <c r="V68" s="1"/>
      <c r="W68" s="1"/>
      <c r="X68" s="1"/>
    </row>
    <row r="69" spans="1:24" x14ac:dyDescent="0.3">
      <c r="A69" s="1">
        <f t="shared" ref="A69:A132" si="17">A68+0.25</f>
        <v>1996.5</v>
      </c>
      <c r="B69" s="2">
        <v>4.9990716132454104E-6</v>
      </c>
      <c r="C69" s="2">
        <v>14.067599007937099</v>
      </c>
      <c r="D69" s="2">
        <v>1.82927492846138E-6</v>
      </c>
      <c r="E69" s="2">
        <v>-2.4618111594378701E-4</v>
      </c>
      <c r="F69" s="2">
        <v>13.1021483131991</v>
      </c>
      <c r="G69" s="2">
        <v>-2.6878534753927901</v>
      </c>
      <c r="H69" s="2">
        <v>-37.852674492974103</v>
      </c>
      <c r="I69" s="2">
        <v>-13.37102</v>
      </c>
      <c r="L69" s="1">
        <f t="shared" ref="L69:L132" si="18">L68+0.25</f>
        <v>1996.5</v>
      </c>
      <c r="M69" s="1">
        <f t="shared" si="12"/>
        <v>14.067604007008713</v>
      </c>
      <c r="N69" s="1">
        <f t="shared" si="13"/>
        <v>-2.6880978272338054</v>
      </c>
      <c r="O69" s="1">
        <f t="shared" si="14"/>
        <v>13.1021483131991</v>
      </c>
      <c r="P69" s="1">
        <f t="shared" si="15"/>
        <v>-37.852674492974103</v>
      </c>
      <c r="Q69" s="1">
        <f t="shared" si="16"/>
        <v>-13.37102</v>
      </c>
      <c r="T69" s="1"/>
      <c r="U69" s="1"/>
      <c r="V69" s="1"/>
      <c r="W69" s="1"/>
      <c r="X69" s="1"/>
    </row>
    <row r="70" spans="1:24" x14ac:dyDescent="0.3">
      <c r="A70" s="1">
        <f t="shared" si="17"/>
        <v>1996.75</v>
      </c>
      <c r="B70" s="2">
        <v>5.46331413709616E-6</v>
      </c>
      <c r="C70" s="2">
        <v>14.148538977525901</v>
      </c>
      <c r="D70" s="2">
        <v>1.9695102700105698E-6</v>
      </c>
      <c r="E70" s="2">
        <v>7.2465735589875901E-2</v>
      </c>
      <c r="F70" s="2">
        <v>16.179852063667401</v>
      </c>
      <c r="G70" s="2">
        <v>-1.7549414090934199</v>
      </c>
      <c r="H70" s="2">
        <v>-37.917762800514197</v>
      </c>
      <c r="I70" s="2">
        <v>-9.2718399999999992</v>
      </c>
      <c r="L70" s="1">
        <f t="shared" si="18"/>
        <v>1996.75</v>
      </c>
      <c r="M70" s="1">
        <f t="shared" si="12"/>
        <v>14.148544440840038</v>
      </c>
      <c r="N70" s="1">
        <f t="shared" si="13"/>
        <v>-1.682473703993274</v>
      </c>
      <c r="O70" s="1">
        <f t="shared" si="14"/>
        <v>16.179852063667401</v>
      </c>
      <c r="P70" s="1">
        <f t="shared" si="15"/>
        <v>-37.917762800514197</v>
      </c>
      <c r="Q70" s="1">
        <f t="shared" si="16"/>
        <v>-9.2718399999999992</v>
      </c>
      <c r="T70" s="1"/>
      <c r="U70" s="1"/>
      <c r="V70" s="1"/>
      <c r="W70" s="1"/>
      <c r="X70" s="1"/>
    </row>
    <row r="71" spans="1:24" x14ac:dyDescent="0.3">
      <c r="A71" s="1">
        <f t="shared" si="17"/>
        <v>1997</v>
      </c>
      <c r="B71" s="2">
        <v>6.2602732924763799E-6</v>
      </c>
      <c r="C71" s="2">
        <v>13.5716423930968</v>
      </c>
      <c r="D71" s="2">
        <v>1.9855133320630201E-6</v>
      </c>
      <c r="E71" s="2">
        <v>0.166227441809017</v>
      </c>
      <c r="F71" s="2">
        <v>13.9131500500051</v>
      </c>
      <c r="G71" s="2">
        <v>-1.23789719529942</v>
      </c>
      <c r="H71" s="2">
        <v>-37.979350935398102</v>
      </c>
      <c r="I71" s="2">
        <v>-11.56622</v>
      </c>
      <c r="L71" s="1">
        <f t="shared" si="18"/>
        <v>1997</v>
      </c>
      <c r="M71" s="1">
        <f t="shared" si="12"/>
        <v>13.571648653370092</v>
      </c>
      <c r="N71" s="1">
        <f t="shared" si="13"/>
        <v>-1.071667767977071</v>
      </c>
      <c r="O71" s="1">
        <f t="shared" si="14"/>
        <v>13.9131500500051</v>
      </c>
      <c r="P71" s="1">
        <f t="shared" si="15"/>
        <v>-37.979350935398102</v>
      </c>
      <c r="Q71" s="1">
        <f t="shared" si="16"/>
        <v>-11.56622</v>
      </c>
      <c r="T71" s="1"/>
      <c r="U71" s="1"/>
      <c r="V71" s="1"/>
      <c r="W71" s="1"/>
      <c r="X71" s="1"/>
    </row>
    <row r="72" spans="1:24" x14ac:dyDescent="0.3">
      <c r="A72" s="1">
        <f t="shared" si="17"/>
        <v>1997.25</v>
      </c>
      <c r="B72" s="2">
        <v>6.85819989658277E-6</v>
      </c>
      <c r="C72" s="2">
        <v>13.8687772582321</v>
      </c>
      <c r="D72" s="2">
        <v>2.0700336418539998E-6</v>
      </c>
      <c r="E72" s="2">
        <v>0.13528922328610499</v>
      </c>
      <c r="F72" s="2">
        <v>16.358043886644101</v>
      </c>
      <c r="G72" s="2">
        <v>-3.2836317094705301</v>
      </c>
      <c r="H72" s="2">
        <v>-38.037537586925303</v>
      </c>
      <c r="I72" s="2">
        <v>-10.95905</v>
      </c>
      <c r="L72" s="1">
        <f t="shared" si="18"/>
        <v>1997.25</v>
      </c>
      <c r="M72" s="1">
        <f t="shared" si="12"/>
        <v>13.868784116431996</v>
      </c>
      <c r="N72" s="1">
        <f t="shared" si="13"/>
        <v>-3.1483404161507833</v>
      </c>
      <c r="O72" s="1">
        <f t="shared" si="14"/>
        <v>16.358043886644101</v>
      </c>
      <c r="P72" s="1">
        <f t="shared" si="15"/>
        <v>-38.037537586925303</v>
      </c>
      <c r="Q72" s="1">
        <f t="shared" si="16"/>
        <v>-10.95905</v>
      </c>
      <c r="T72" s="1"/>
      <c r="U72" s="1"/>
      <c r="V72" s="1"/>
      <c r="W72" s="1"/>
      <c r="X72" s="1"/>
    </row>
    <row r="73" spans="1:24" x14ac:dyDescent="0.3">
      <c r="A73" s="1">
        <f t="shared" si="17"/>
        <v>1997.5</v>
      </c>
      <c r="B73" s="2">
        <v>7.6109522256655801E-6</v>
      </c>
      <c r="C73" s="2">
        <v>11.7307455763523</v>
      </c>
      <c r="D73" s="2">
        <v>2.0991145273742101E-6</v>
      </c>
      <c r="E73" s="2">
        <v>0.14403078527413499</v>
      </c>
      <c r="F73" s="2">
        <v>17.144947617177099</v>
      </c>
      <c r="G73" s="2">
        <v>-3.2168863900887499</v>
      </c>
      <c r="H73" s="2">
        <v>-38.092417298781598</v>
      </c>
      <c r="I73" s="2">
        <v>-12.289569999999999</v>
      </c>
      <c r="L73" s="1">
        <f t="shared" si="18"/>
        <v>1997.5</v>
      </c>
      <c r="M73" s="1">
        <f t="shared" si="12"/>
        <v>11.730753187304526</v>
      </c>
      <c r="N73" s="1">
        <f t="shared" si="13"/>
        <v>-3.0728535057000874</v>
      </c>
      <c r="O73" s="1">
        <f t="shared" si="14"/>
        <v>17.144947617177099</v>
      </c>
      <c r="P73" s="1">
        <f t="shared" si="15"/>
        <v>-38.092417298781598</v>
      </c>
      <c r="Q73" s="1">
        <f t="shared" si="16"/>
        <v>-12.289569999999999</v>
      </c>
      <c r="T73" s="1"/>
      <c r="U73" s="1"/>
      <c r="V73" s="1"/>
      <c r="W73" s="1"/>
      <c r="X73" s="1"/>
    </row>
    <row r="74" spans="1:24" x14ac:dyDescent="0.3">
      <c r="A74" s="1">
        <f t="shared" si="17"/>
        <v>1997.75</v>
      </c>
      <c r="B74" s="2">
        <v>8.2097922000333293E-6</v>
      </c>
      <c r="C74" s="2">
        <v>8.0863079767914208</v>
      </c>
      <c r="D74" s="2">
        <v>2.0215838091901998E-6</v>
      </c>
      <c r="E74" s="2">
        <v>0.26526217966486199</v>
      </c>
      <c r="F74" s="2">
        <v>17.687662124058299</v>
      </c>
      <c r="G74" s="2">
        <v>-2.4524918350206</v>
      </c>
      <c r="H74" s="2">
        <v>-38.144080676869997</v>
      </c>
      <c r="I74" s="2">
        <v>-14.55733</v>
      </c>
      <c r="L74" s="1">
        <f t="shared" si="18"/>
        <v>1997.75</v>
      </c>
      <c r="M74" s="1">
        <f t="shared" si="12"/>
        <v>8.0863161865836215</v>
      </c>
      <c r="N74" s="1">
        <f t="shared" si="13"/>
        <v>-2.1872276337719287</v>
      </c>
      <c r="O74" s="1">
        <f t="shared" si="14"/>
        <v>17.687662124058299</v>
      </c>
      <c r="P74" s="1">
        <f t="shared" si="15"/>
        <v>-38.144080676869997</v>
      </c>
      <c r="Q74" s="1">
        <f t="shared" si="16"/>
        <v>-14.55733</v>
      </c>
      <c r="T74" s="1"/>
      <c r="U74" s="1"/>
      <c r="V74" s="1"/>
      <c r="W74" s="1"/>
      <c r="X74" s="1"/>
    </row>
    <row r="75" spans="1:24" x14ac:dyDescent="0.3">
      <c r="A75" s="1">
        <f t="shared" si="17"/>
        <v>1998</v>
      </c>
      <c r="B75" s="2">
        <v>8.2263559344867307E-6</v>
      </c>
      <c r="C75" s="2">
        <v>5.4537833179617801</v>
      </c>
      <c r="D75" s="2">
        <v>2.08595317896269E-6</v>
      </c>
      <c r="E75" s="2">
        <v>0.30277451249772602</v>
      </c>
      <c r="F75" s="2">
        <v>17.326774506709899</v>
      </c>
      <c r="G75" s="2">
        <v>-2.6738580631609898</v>
      </c>
      <c r="H75" s="2">
        <v>-38.192614586317497</v>
      </c>
      <c r="I75" s="2">
        <v>-17.78313</v>
      </c>
      <c r="L75" s="1">
        <f t="shared" si="18"/>
        <v>1998</v>
      </c>
      <c r="M75" s="1">
        <f t="shared" si="12"/>
        <v>5.4537915443177143</v>
      </c>
      <c r="N75" s="1">
        <f t="shared" si="13"/>
        <v>-2.3710814647100849</v>
      </c>
      <c r="O75" s="1">
        <f t="shared" si="14"/>
        <v>17.326774506709899</v>
      </c>
      <c r="P75" s="1">
        <f t="shared" si="15"/>
        <v>-38.192614586317497</v>
      </c>
      <c r="Q75" s="1">
        <f t="shared" si="16"/>
        <v>-17.78313</v>
      </c>
      <c r="T75" s="1"/>
      <c r="U75" s="1"/>
      <c r="V75" s="1"/>
      <c r="W75" s="1"/>
      <c r="X75" s="1"/>
    </row>
    <row r="76" spans="1:24" x14ac:dyDescent="0.3">
      <c r="A76" s="1">
        <f t="shared" si="17"/>
        <v>1998.25</v>
      </c>
      <c r="B76" s="2">
        <v>8.0407152862425501E-6</v>
      </c>
      <c r="C76" s="2">
        <v>2.9410110379535301</v>
      </c>
      <c r="D76" s="2">
        <v>2.1100344061637198E-6</v>
      </c>
      <c r="E76" s="2">
        <v>-1.9989132670462699E-2</v>
      </c>
      <c r="F76" s="2">
        <v>17.6831403026884</v>
      </c>
      <c r="G76" s="2">
        <v>-3.5131600204954401</v>
      </c>
      <c r="H76" s="2">
        <v>-38.238102338225701</v>
      </c>
      <c r="I76" s="2">
        <v>-21.147089999999999</v>
      </c>
      <c r="L76" s="1">
        <f t="shared" si="18"/>
        <v>1998.25</v>
      </c>
      <c r="M76" s="1">
        <f t="shared" si="12"/>
        <v>2.9410190786688162</v>
      </c>
      <c r="N76" s="1">
        <f t="shared" si="13"/>
        <v>-3.5331470431314966</v>
      </c>
      <c r="O76" s="1">
        <f t="shared" si="14"/>
        <v>17.6831403026884</v>
      </c>
      <c r="P76" s="1">
        <f t="shared" si="15"/>
        <v>-38.238102338225701</v>
      </c>
      <c r="Q76" s="1">
        <f t="shared" si="16"/>
        <v>-21.147089999999999</v>
      </c>
      <c r="T76" s="1"/>
      <c r="U76" s="1"/>
      <c r="V76" s="1"/>
      <c r="W76" s="1"/>
      <c r="X76" s="1"/>
    </row>
    <row r="77" spans="1:24" x14ac:dyDescent="0.3">
      <c r="A77" s="1">
        <f t="shared" si="17"/>
        <v>1998.5</v>
      </c>
      <c r="B77" s="2">
        <v>7.9562857960262708E-6</v>
      </c>
      <c r="C77" s="2">
        <v>1.1293553878893201</v>
      </c>
      <c r="D77" s="2">
        <v>2.0907036417554701E-6</v>
      </c>
      <c r="E77" s="2">
        <v>-9.1563896635866907E-2</v>
      </c>
      <c r="F77" s="2">
        <v>17.659640199581101</v>
      </c>
      <c r="G77" s="2">
        <v>-3.3668878711214898</v>
      </c>
      <c r="H77" s="2">
        <v>-38.280623866702499</v>
      </c>
      <c r="I77" s="2">
        <v>-22.95007</v>
      </c>
      <c r="L77" s="1">
        <f t="shared" si="18"/>
        <v>1998.5</v>
      </c>
      <c r="M77" s="1">
        <f t="shared" si="12"/>
        <v>1.1293633441751161</v>
      </c>
      <c r="N77" s="1">
        <f t="shared" si="13"/>
        <v>-3.4584496770537148</v>
      </c>
      <c r="O77" s="1">
        <f t="shared" si="14"/>
        <v>17.659640199581101</v>
      </c>
      <c r="P77" s="1">
        <f t="shared" si="15"/>
        <v>-38.280623866702499</v>
      </c>
      <c r="Q77" s="1">
        <f t="shared" si="16"/>
        <v>-22.95007</v>
      </c>
      <c r="T77" s="1"/>
      <c r="U77" s="1"/>
      <c r="V77" s="1"/>
      <c r="W77" s="1"/>
      <c r="X77" s="1"/>
    </row>
    <row r="78" spans="1:24" x14ac:dyDescent="0.3">
      <c r="A78" s="1">
        <f t="shared" si="17"/>
        <v>1998.75</v>
      </c>
      <c r="B78" s="2">
        <v>8.1864638990334204E-6</v>
      </c>
      <c r="C78" s="2">
        <v>-0.48858776473308801</v>
      </c>
      <c r="D78" s="2">
        <v>2.1827873101456998E-6</v>
      </c>
      <c r="E78" s="2">
        <v>-0.56823708307514897</v>
      </c>
      <c r="F78" s="2">
        <v>21.6295958634439</v>
      </c>
      <c r="G78" s="2">
        <v>-4.7451554882023297</v>
      </c>
      <c r="H78" s="2">
        <v>-38.3202558966845</v>
      </c>
      <c r="I78" s="2">
        <v>-22.492629999999998</v>
      </c>
      <c r="L78" s="1">
        <f t="shared" si="18"/>
        <v>1998.75</v>
      </c>
      <c r="M78" s="1">
        <f t="shared" si="12"/>
        <v>-0.48857957826918896</v>
      </c>
      <c r="N78" s="1">
        <f t="shared" si="13"/>
        <v>-5.3133903884901681</v>
      </c>
      <c r="O78" s="1">
        <f t="shared" si="14"/>
        <v>21.6295958634439</v>
      </c>
      <c r="P78" s="1">
        <f t="shared" si="15"/>
        <v>-38.3202558966845</v>
      </c>
      <c r="Q78" s="1">
        <f t="shared" si="16"/>
        <v>-22.492629999999998</v>
      </c>
      <c r="T78" s="1"/>
      <c r="U78" s="1"/>
      <c r="V78" s="1"/>
      <c r="W78" s="1"/>
      <c r="X78" s="1"/>
    </row>
    <row r="79" spans="1:24" x14ac:dyDescent="0.3">
      <c r="A79" s="1">
        <f t="shared" si="17"/>
        <v>1999</v>
      </c>
      <c r="B79" s="2">
        <v>8.5271395647009401E-6</v>
      </c>
      <c r="C79" s="2">
        <v>-1.37345536003938</v>
      </c>
      <c r="D79" s="2">
        <v>2.0469491633196901E-6</v>
      </c>
      <c r="E79" s="2">
        <v>-0.58893149724104998</v>
      </c>
      <c r="F79" s="2">
        <v>19.600289518393001</v>
      </c>
      <c r="G79" s="2">
        <v>-5.6933011321683402</v>
      </c>
      <c r="H79" s="2">
        <v>-38.357072103032898</v>
      </c>
      <c r="I79" s="2">
        <v>-26.412459999999999</v>
      </c>
      <c r="L79" s="1">
        <f t="shared" si="18"/>
        <v>1999</v>
      </c>
      <c r="M79" s="1">
        <f t="shared" si="12"/>
        <v>-1.3734468328998153</v>
      </c>
      <c r="N79" s="1">
        <f t="shared" si="13"/>
        <v>-6.2822305824602269</v>
      </c>
      <c r="O79" s="1">
        <f t="shared" si="14"/>
        <v>19.600289518393001</v>
      </c>
      <c r="P79" s="1">
        <f t="shared" si="15"/>
        <v>-38.357072103032898</v>
      </c>
      <c r="Q79" s="1">
        <f t="shared" si="16"/>
        <v>-26.412459999999999</v>
      </c>
      <c r="T79" s="1"/>
      <c r="U79" s="1"/>
      <c r="V79" s="1"/>
      <c r="W79" s="1"/>
      <c r="X79" s="1"/>
    </row>
    <row r="80" spans="1:24" x14ac:dyDescent="0.3">
      <c r="A80" s="1">
        <f t="shared" si="17"/>
        <v>1999.25</v>
      </c>
      <c r="B80" s="2">
        <v>8.8716132758149701E-6</v>
      </c>
      <c r="C80" s="2">
        <v>-1.83481086964642</v>
      </c>
      <c r="D80" s="2">
        <v>2.0816861330633101E-6</v>
      </c>
      <c r="E80" s="2">
        <v>-0.570777198125895</v>
      </c>
      <c r="F80" s="2">
        <v>16.7349719686901</v>
      </c>
      <c r="G80" s="2">
        <v>-4.1645215928574002</v>
      </c>
      <c r="H80" s="2">
        <v>-38.391143261359801</v>
      </c>
      <c r="I80" s="2">
        <v>-28.22627</v>
      </c>
      <c r="L80" s="1">
        <f t="shared" si="18"/>
        <v>1999.25</v>
      </c>
      <c r="M80" s="1">
        <f t="shared" si="12"/>
        <v>-1.8348019980331443</v>
      </c>
      <c r="N80" s="1">
        <f t="shared" si="13"/>
        <v>-4.7352967092971623</v>
      </c>
      <c r="O80" s="1">
        <f t="shared" si="14"/>
        <v>16.7349719686901</v>
      </c>
      <c r="P80" s="1">
        <f t="shared" si="15"/>
        <v>-38.391143261359801</v>
      </c>
      <c r="Q80" s="1">
        <f t="shared" si="16"/>
        <v>-28.22627</v>
      </c>
      <c r="T80" s="1"/>
      <c r="U80" s="1"/>
      <c r="V80" s="1"/>
      <c r="W80" s="1"/>
      <c r="X80" s="1"/>
    </row>
    <row r="81" spans="1:24" x14ac:dyDescent="0.3">
      <c r="A81" s="1">
        <f t="shared" si="17"/>
        <v>1999.5</v>
      </c>
      <c r="B81" s="2">
        <v>9.3818884242068101E-6</v>
      </c>
      <c r="C81" s="2">
        <v>-1.29221130096698</v>
      </c>
      <c r="D81" s="2">
        <v>2.19701621136281E-6</v>
      </c>
      <c r="E81" s="2">
        <v>-0.64530704364996105</v>
      </c>
      <c r="F81" s="2">
        <v>14.5024437231909</v>
      </c>
      <c r="G81" s="2">
        <v>-3.1323395664598799</v>
      </c>
      <c r="H81" s="2">
        <v>-38.4225373910187</v>
      </c>
      <c r="I81" s="2">
        <v>-28.989940000000001</v>
      </c>
      <c r="L81" s="1">
        <f t="shared" si="18"/>
        <v>1999.5</v>
      </c>
      <c r="M81" s="1">
        <f t="shared" si="12"/>
        <v>-1.2922019190785559</v>
      </c>
      <c r="N81" s="1">
        <f t="shared" si="13"/>
        <v>-3.7776444130936295</v>
      </c>
      <c r="O81" s="1">
        <f t="shared" si="14"/>
        <v>14.5024437231909</v>
      </c>
      <c r="P81" s="1">
        <f t="shared" si="15"/>
        <v>-38.4225373910187</v>
      </c>
      <c r="Q81" s="1">
        <f t="shared" si="16"/>
        <v>-28.989940000000001</v>
      </c>
      <c r="T81" s="1"/>
      <c r="U81" s="1"/>
      <c r="V81" s="1"/>
      <c r="W81" s="1"/>
      <c r="X81" s="1"/>
    </row>
    <row r="82" spans="1:24" x14ac:dyDescent="0.3">
      <c r="A82" s="1">
        <f t="shared" si="17"/>
        <v>1999.75</v>
      </c>
      <c r="B82" s="2">
        <v>1.01652368251304E-5</v>
      </c>
      <c r="C82" s="2">
        <v>-1.59445825045865</v>
      </c>
      <c r="D82" s="2">
        <v>2.18664479334201E-6</v>
      </c>
      <c r="E82" s="2">
        <v>-0.68400796995607005</v>
      </c>
      <c r="F82" s="2">
        <v>14.214988782411901</v>
      </c>
      <c r="G82" s="2">
        <v>-2.4156650232092098</v>
      </c>
      <c r="H82" s="2">
        <v>-38.451319890669602</v>
      </c>
      <c r="I82" s="2">
        <v>-28.93045</v>
      </c>
      <c r="L82" s="1">
        <f t="shared" si="18"/>
        <v>1999.75</v>
      </c>
      <c r="M82" s="1">
        <f t="shared" si="12"/>
        <v>-1.5944480852218248</v>
      </c>
      <c r="N82" s="1">
        <f t="shared" si="13"/>
        <v>-3.0996708065204865</v>
      </c>
      <c r="O82" s="1">
        <f t="shared" si="14"/>
        <v>14.214988782411901</v>
      </c>
      <c r="P82" s="1">
        <f t="shared" si="15"/>
        <v>-38.451319890669602</v>
      </c>
      <c r="Q82" s="1">
        <f t="shared" si="16"/>
        <v>-28.93045</v>
      </c>
      <c r="T82" s="1"/>
      <c r="U82" s="1"/>
      <c r="V82" s="1"/>
      <c r="W82" s="1"/>
      <c r="X82" s="1"/>
    </row>
    <row r="83" spans="1:24" x14ac:dyDescent="0.3">
      <c r="A83" s="1">
        <f t="shared" si="17"/>
        <v>2000</v>
      </c>
      <c r="B83" s="2">
        <v>1.07455280133168E-5</v>
      </c>
      <c r="C83" s="2">
        <v>-1.3022544920449199</v>
      </c>
      <c r="D83" s="2">
        <v>2.23954125517703E-6</v>
      </c>
      <c r="E83" s="2">
        <v>-0.61951407174259598</v>
      </c>
      <c r="F83" s="2">
        <v>9.6384542834126403</v>
      </c>
      <c r="G83" s="2">
        <v>-0.588185037886373</v>
      </c>
      <c r="H83" s="2">
        <v>-38.477553666807999</v>
      </c>
      <c r="I83" s="2">
        <v>-31.349039999999999</v>
      </c>
      <c r="L83" s="1">
        <f t="shared" si="18"/>
        <v>2000</v>
      </c>
      <c r="M83" s="1">
        <f t="shared" si="12"/>
        <v>-1.3022437465169066</v>
      </c>
      <c r="N83" s="1">
        <f t="shared" si="13"/>
        <v>-1.2076968700877138</v>
      </c>
      <c r="O83" s="1">
        <f t="shared" si="14"/>
        <v>9.6384542834126403</v>
      </c>
      <c r="P83" s="1">
        <f t="shared" si="15"/>
        <v>-38.477553666807999</v>
      </c>
      <c r="Q83" s="1">
        <f t="shared" si="16"/>
        <v>-31.349039999999999</v>
      </c>
      <c r="T83" s="1"/>
      <c r="U83" s="1"/>
      <c r="V83" s="1"/>
      <c r="W83" s="1"/>
      <c r="X83" s="1"/>
    </row>
    <row r="84" spans="1:24" x14ac:dyDescent="0.3">
      <c r="A84" s="1">
        <f t="shared" si="17"/>
        <v>2000.25</v>
      </c>
      <c r="B84" s="2">
        <v>1.1325655295259799E-5</v>
      </c>
      <c r="C84" s="2">
        <v>-0.91666520344178903</v>
      </c>
      <c r="D84" s="2">
        <v>2.3015146572127298E-6</v>
      </c>
      <c r="E84" s="2">
        <v>-0.44317410260866402</v>
      </c>
      <c r="F84" s="2">
        <v>8.7233015084200396</v>
      </c>
      <c r="G84" s="2">
        <v>-0.38169657391350698</v>
      </c>
      <c r="H84" s="2">
        <v>-38.501299255626002</v>
      </c>
      <c r="I84" s="2">
        <v>-31.51952</v>
      </c>
      <c r="L84" s="1">
        <f t="shared" si="18"/>
        <v>2000.25</v>
      </c>
      <c r="M84" s="1">
        <f t="shared" si="12"/>
        <v>-0.91665387778649376</v>
      </c>
      <c r="N84" s="1">
        <f t="shared" si="13"/>
        <v>-0.82486837500751387</v>
      </c>
      <c r="O84" s="1">
        <f t="shared" si="14"/>
        <v>8.7233015084200396</v>
      </c>
      <c r="P84" s="1">
        <f t="shared" si="15"/>
        <v>-38.501299255626002</v>
      </c>
      <c r="Q84" s="1">
        <f t="shared" si="16"/>
        <v>-31.51952</v>
      </c>
      <c r="T84" s="1"/>
      <c r="U84" s="1"/>
      <c r="V84" s="1"/>
      <c r="W84" s="1"/>
      <c r="X84" s="1"/>
    </row>
    <row r="85" spans="1:24" x14ac:dyDescent="0.3">
      <c r="A85" s="1">
        <f t="shared" si="17"/>
        <v>2000.5</v>
      </c>
      <c r="B85" s="2">
        <v>1.14974546811496E-5</v>
      </c>
      <c r="C85" s="2">
        <v>1.0699208143415699</v>
      </c>
      <c r="D85" s="2">
        <v>2.4036821695405099E-6</v>
      </c>
      <c r="E85" s="2">
        <v>-0.52235292861762095</v>
      </c>
      <c r="F85" s="2">
        <v>5.1198546558571696</v>
      </c>
      <c r="G85" s="2">
        <v>0.36480849583735703</v>
      </c>
      <c r="H85" s="2">
        <v>-38.5226149385553</v>
      </c>
      <c r="I85" s="2">
        <v>-32.490369999999999</v>
      </c>
      <c r="L85" s="1">
        <f t="shared" si="18"/>
        <v>2000.5</v>
      </c>
      <c r="M85" s="1">
        <f t="shared" si="12"/>
        <v>1.0699323117962511</v>
      </c>
      <c r="N85" s="1">
        <f t="shared" si="13"/>
        <v>-0.15754202909809439</v>
      </c>
      <c r="O85" s="1">
        <f t="shared" si="14"/>
        <v>5.1198546558571696</v>
      </c>
      <c r="P85" s="1">
        <f t="shared" si="15"/>
        <v>-38.5226149385553</v>
      </c>
      <c r="Q85" s="1">
        <f t="shared" si="16"/>
        <v>-32.490369999999999</v>
      </c>
      <c r="T85" s="1"/>
      <c r="U85" s="1"/>
      <c r="V85" s="1"/>
      <c r="W85" s="1"/>
      <c r="X85" s="1"/>
    </row>
    <row r="86" spans="1:24" x14ac:dyDescent="0.3">
      <c r="A86" s="1">
        <f t="shared" si="17"/>
        <v>2000.75</v>
      </c>
      <c r="B86" s="2">
        <v>1.1139299563131101E-5</v>
      </c>
      <c r="C86" s="2">
        <v>1.1474855299902</v>
      </c>
      <c r="D86" s="2">
        <v>2.3562819674307299E-6</v>
      </c>
      <c r="E86" s="2">
        <v>-0.46347615603228698</v>
      </c>
      <c r="F86" s="2">
        <v>2.9516331870467498</v>
      </c>
      <c r="G86" s="2">
        <v>1.5910607952366</v>
      </c>
      <c r="H86" s="2">
        <v>-38.541556851822797</v>
      </c>
      <c r="I86" s="2">
        <v>-33.314839999999997</v>
      </c>
      <c r="L86" s="1">
        <f t="shared" si="18"/>
        <v>2000.75</v>
      </c>
      <c r="M86" s="1">
        <f t="shared" si="12"/>
        <v>1.1474966692897632</v>
      </c>
      <c r="N86" s="1">
        <f t="shared" si="13"/>
        <v>1.1275869954862805</v>
      </c>
      <c r="O86" s="1">
        <f t="shared" si="14"/>
        <v>2.9516331870467498</v>
      </c>
      <c r="P86" s="1">
        <f t="shared" si="15"/>
        <v>-38.541556851822797</v>
      </c>
      <c r="Q86" s="1">
        <f t="shared" si="16"/>
        <v>-33.314839999999997</v>
      </c>
      <c r="T86" s="1"/>
      <c r="U86" s="1"/>
      <c r="V86" s="1"/>
      <c r="W86" s="1"/>
      <c r="X86" s="1"/>
    </row>
    <row r="87" spans="1:24" x14ac:dyDescent="0.3">
      <c r="A87" s="1">
        <f t="shared" si="17"/>
        <v>2001</v>
      </c>
      <c r="B87" s="2">
        <v>1.0016086581824899E-5</v>
      </c>
      <c r="C87" s="2">
        <v>0.78752404698901302</v>
      </c>
      <c r="D87" s="2">
        <v>2.32170321828711E-6</v>
      </c>
      <c r="E87" s="2">
        <v>-0.54954141417347702</v>
      </c>
      <c r="F87" s="2">
        <v>3.49764586308331</v>
      </c>
      <c r="G87" s="2">
        <v>1.6204182566435501</v>
      </c>
      <c r="H87" s="2">
        <v>-38.558179090332203</v>
      </c>
      <c r="I87" s="2">
        <v>-33.202120000000001</v>
      </c>
      <c r="L87" s="1">
        <f t="shared" si="18"/>
        <v>2001</v>
      </c>
      <c r="M87" s="1">
        <f t="shared" si="12"/>
        <v>0.78753406307559481</v>
      </c>
      <c r="N87" s="1">
        <f t="shared" si="13"/>
        <v>1.0708791641732913</v>
      </c>
      <c r="O87" s="1">
        <f t="shared" si="14"/>
        <v>3.49764586308331</v>
      </c>
      <c r="P87" s="1">
        <f t="shared" si="15"/>
        <v>-38.558179090332203</v>
      </c>
      <c r="Q87" s="1">
        <f t="shared" si="16"/>
        <v>-33.202120000000001</v>
      </c>
      <c r="T87" s="1"/>
      <c r="U87" s="1"/>
      <c r="V87" s="1"/>
      <c r="W87" s="1"/>
      <c r="X87" s="1"/>
    </row>
    <row r="88" spans="1:24" x14ac:dyDescent="0.3">
      <c r="A88" s="1">
        <f t="shared" si="17"/>
        <v>2001.25</v>
      </c>
      <c r="B88" s="2">
        <v>8.9199637033907908E-6</v>
      </c>
      <c r="C88" s="2">
        <v>1.04486187920963</v>
      </c>
      <c r="D88" s="2">
        <v>2.1882505968291701E-6</v>
      </c>
      <c r="E88" s="2">
        <v>-0.57747205233210697</v>
      </c>
      <c r="F88" s="2">
        <v>3.9458001633294901</v>
      </c>
      <c r="G88" s="2">
        <v>0.59458270774837996</v>
      </c>
      <c r="H88" s="2">
        <v>-38.572533806169702</v>
      </c>
      <c r="I88" s="2">
        <v>-33.564749999999997</v>
      </c>
      <c r="L88" s="1">
        <f t="shared" si="18"/>
        <v>2001.25</v>
      </c>
      <c r="M88" s="1">
        <f t="shared" si="12"/>
        <v>1.0448707991733335</v>
      </c>
      <c r="N88" s="1">
        <f t="shared" si="13"/>
        <v>1.7112843666869826E-2</v>
      </c>
      <c r="O88" s="1">
        <f t="shared" si="14"/>
        <v>3.9458001633294901</v>
      </c>
      <c r="P88" s="1">
        <f t="shared" si="15"/>
        <v>-38.572533806169702</v>
      </c>
      <c r="Q88" s="1">
        <f t="shared" si="16"/>
        <v>-33.564749999999997</v>
      </c>
      <c r="T88" s="1"/>
      <c r="U88" s="1"/>
      <c r="V88" s="1"/>
      <c r="W88" s="1"/>
      <c r="X88" s="1"/>
    </row>
    <row r="89" spans="1:24" x14ac:dyDescent="0.3">
      <c r="A89" s="1">
        <f t="shared" si="17"/>
        <v>2001.5</v>
      </c>
      <c r="B89" s="2">
        <v>7.8456822463949701E-6</v>
      </c>
      <c r="C89" s="2">
        <v>0.82326726422086405</v>
      </c>
      <c r="D89" s="2">
        <v>2.0818910748174998E-6</v>
      </c>
      <c r="E89" s="2">
        <v>-0.83193792975074798</v>
      </c>
      <c r="F89" s="2">
        <v>2.5864760893524501</v>
      </c>
      <c r="G89" s="2">
        <v>-0.51135404938186502</v>
      </c>
      <c r="H89" s="2">
        <v>-38.584671302014002</v>
      </c>
      <c r="I89" s="2">
        <v>-36.518210000000003</v>
      </c>
      <c r="L89" s="1">
        <f t="shared" si="18"/>
        <v>2001.5</v>
      </c>
      <c r="M89" s="1">
        <f t="shared" si="12"/>
        <v>0.82327510990311048</v>
      </c>
      <c r="N89" s="1">
        <f t="shared" si="13"/>
        <v>-1.3432898972415381</v>
      </c>
      <c r="O89" s="1">
        <f t="shared" si="14"/>
        <v>2.5864760893524501</v>
      </c>
      <c r="P89" s="1">
        <f t="shared" si="15"/>
        <v>-38.584671302014002</v>
      </c>
      <c r="Q89" s="1">
        <f t="shared" si="16"/>
        <v>-36.518210000000003</v>
      </c>
      <c r="T89" s="1"/>
      <c r="U89" s="1"/>
      <c r="V89" s="1"/>
      <c r="W89" s="1"/>
      <c r="X89" s="1"/>
    </row>
    <row r="90" spans="1:24" x14ac:dyDescent="0.3">
      <c r="A90" s="1">
        <f t="shared" si="17"/>
        <v>2001.75</v>
      </c>
      <c r="B90" s="2">
        <v>6.8182763317461202E-6</v>
      </c>
      <c r="C90" s="2">
        <v>0.49370863628898998</v>
      </c>
      <c r="D90" s="2">
        <v>2.0231163430324501E-6</v>
      </c>
      <c r="E90" s="2">
        <v>-0.91097013633202495</v>
      </c>
      <c r="F90" s="2">
        <v>2.5072101081721598</v>
      </c>
      <c r="G90" s="2">
        <v>-1.79860732980317</v>
      </c>
      <c r="H90" s="2">
        <v>-38.594640119718598</v>
      </c>
      <c r="I90" s="2">
        <v>-38.303289999999997</v>
      </c>
      <c r="L90" s="1">
        <f t="shared" si="18"/>
        <v>2001.75</v>
      </c>
      <c r="M90" s="1">
        <f t="shared" si="12"/>
        <v>0.49371545456532173</v>
      </c>
      <c r="N90" s="1">
        <f t="shared" si="13"/>
        <v>-2.7095754430188519</v>
      </c>
      <c r="O90" s="1">
        <f t="shared" si="14"/>
        <v>2.5072101081721598</v>
      </c>
      <c r="P90" s="1">
        <f t="shared" si="15"/>
        <v>-38.594640119718598</v>
      </c>
      <c r="Q90" s="1">
        <f t="shared" si="16"/>
        <v>-38.303289999999997</v>
      </c>
      <c r="T90" s="1"/>
      <c r="U90" s="1"/>
      <c r="V90" s="1"/>
      <c r="W90" s="1"/>
      <c r="X90" s="1"/>
    </row>
    <row r="91" spans="1:24" x14ac:dyDescent="0.3">
      <c r="A91" s="1">
        <f t="shared" si="17"/>
        <v>2002</v>
      </c>
      <c r="B91" s="2">
        <v>7.0350752229560197E-6</v>
      </c>
      <c r="C91" s="2">
        <v>1.1860363716628599</v>
      </c>
      <c r="D91" s="2">
        <v>2.1040651023511402E-6</v>
      </c>
      <c r="E91" s="2">
        <v>-0.93865899417050802</v>
      </c>
      <c r="F91" s="2">
        <v>0.39125155671628498</v>
      </c>
      <c r="G91" s="2">
        <v>-1.1436609490307701</v>
      </c>
      <c r="H91" s="2">
        <v>-38.602487124318202</v>
      </c>
      <c r="I91" s="2">
        <v>-39.107509999999998</v>
      </c>
      <c r="L91" s="1">
        <f t="shared" si="18"/>
        <v>2002</v>
      </c>
      <c r="M91" s="1">
        <f t="shared" si="12"/>
        <v>1.186043406738083</v>
      </c>
      <c r="N91" s="1">
        <f t="shared" si="13"/>
        <v>-2.0823178391361759</v>
      </c>
      <c r="O91" s="1">
        <f t="shared" si="14"/>
        <v>0.39125155671628498</v>
      </c>
      <c r="P91" s="1">
        <f t="shared" si="15"/>
        <v>-38.602487124318202</v>
      </c>
      <c r="Q91" s="1">
        <f t="shared" si="16"/>
        <v>-39.107509999999998</v>
      </c>
      <c r="T91" s="1"/>
      <c r="U91" s="1"/>
      <c r="V91" s="1"/>
      <c r="W91" s="1"/>
      <c r="X91" s="1"/>
    </row>
    <row r="92" spans="1:24" x14ac:dyDescent="0.3">
      <c r="A92" s="1">
        <f t="shared" si="17"/>
        <v>2002.25</v>
      </c>
      <c r="B92" s="2">
        <v>7.6485568965501897E-6</v>
      </c>
      <c r="C92" s="2">
        <v>0.984618859180871</v>
      </c>
      <c r="D92" s="2">
        <v>2.1673596364588499E-6</v>
      </c>
      <c r="E92" s="2">
        <v>-1.16383448977569</v>
      </c>
      <c r="F92" s="2">
        <v>-0.60772105969108503</v>
      </c>
      <c r="G92" s="2">
        <v>-0.10213554193095201</v>
      </c>
      <c r="H92" s="2">
        <v>-38.608257583699697</v>
      </c>
      <c r="I92" s="2">
        <v>-39.497320000000002</v>
      </c>
      <c r="L92" s="1">
        <f t="shared" si="18"/>
        <v>2002.25</v>
      </c>
      <c r="M92" s="1">
        <f t="shared" si="12"/>
        <v>0.9846265077377675</v>
      </c>
      <c r="N92" s="1">
        <f t="shared" si="13"/>
        <v>-1.2659678643470056</v>
      </c>
      <c r="O92" s="1">
        <f t="shared" si="14"/>
        <v>-0.60772105969108503</v>
      </c>
      <c r="P92" s="1">
        <f t="shared" si="15"/>
        <v>-38.608257583699697</v>
      </c>
      <c r="Q92" s="1">
        <f t="shared" si="16"/>
        <v>-39.497320000000002</v>
      </c>
      <c r="T92" s="1"/>
      <c r="U92" s="1"/>
      <c r="V92" s="1"/>
      <c r="W92" s="1"/>
      <c r="X92" s="1"/>
    </row>
    <row r="93" spans="1:24" x14ac:dyDescent="0.3">
      <c r="A93" s="1">
        <f t="shared" si="17"/>
        <v>2002.5</v>
      </c>
      <c r="B93" s="2">
        <v>7.7222187596317505E-6</v>
      </c>
      <c r="C93" s="2">
        <v>0.87090378247311695</v>
      </c>
      <c r="D93" s="2">
        <v>2.1625257898451101E-6</v>
      </c>
      <c r="E93" s="2">
        <v>-1.26464064466227</v>
      </c>
      <c r="F93" s="2">
        <v>-0.50278170581832804</v>
      </c>
      <c r="G93" s="2">
        <v>-0.74674607257308701</v>
      </c>
      <c r="H93" s="2">
        <v>-38.611995244164</v>
      </c>
      <c r="I93" s="2">
        <v>-40.255249999999997</v>
      </c>
      <c r="L93" s="1">
        <f t="shared" si="18"/>
        <v>2002.5</v>
      </c>
      <c r="M93" s="1">
        <f t="shared" si="12"/>
        <v>0.87091150469187661</v>
      </c>
      <c r="N93" s="1">
        <f t="shared" si="13"/>
        <v>-2.0113845547095672</v>
      </c>
      <c r="O93" s="1">
        <f t="shared" si="14"/>
        <v>-0.50278170581832804</v>
      </c>
      <c r="P93" s="1">
        <f t="shared" si="15"/>
        <v>-38.611995244164</v>
      </c>
      <c r="Q93" s="1">
        <f t="shared" si="16"/>
        <v>-40.255249999999997</v>
      </c>
      <c r="T93" s="1"/>
      <c r="U93" s="1"/>
      <c r="V93" s="1"/>
      <c r="W93" s="1"/>
      <c r="X93" s="1"/>
    </row>
    <row r="94" spans="1:24" x14ac:dyDescent="0.3">
      <c r="A94" s="1">
        <f t="shared" si="17"/>
        <v>2002.75</v>
      </c>
      <c r="B94" s="2">
        <v>7.4298197152731597E-6</v>
      </c>
      <c r="C94" s="2">
        <v>-2.12257493493406E-2</v>
      </c>
      <c r="D94" s="2">
        <v>2.1902466952853801E-6</v>
      </c>
      <c r="E94" s="2">
        <v>-1.1868388222809101</v>
      </c>
      <c r="F94" s="2">
        <v>-4.1037039976864103</v>
      </c>
      <c r="G94" s="2">
        <v>0.21503135134418799</v>
      </c>
      <c r="H94" s="2">
        <v>-38.613742402093898</v>
      </c>
      <c r="I94" s="2">
        <v>-43.710470000000001</v>
      </c>
      <c r="L94" s="1">
        <f t="shared" si="18"/>
        <v>2002.75</v>
      </c>
      <c r="M94" s="1">
        <f t="shared" si="12"/>
        <v>-2.1218319529625326E-2</v>
      </c>
      <c r="N94" s="1">
        <f t="shared" si="13"/>
        <v>-0.97180528069002681</v>
      </c>
      <c r="O94" s="1">
        <f t="shared" si="14"/>
        <v>-4.1037039976864103</v>
      </c>
      <c r="P94" s="1">
        <f t="shared" si="15"/>
        <v>-38.613742402093898</v>
      </c>
      <c r="Q94" s="1">
        <f t="shared" si="16"/>
        <v>-43.710470000000001</v>
      </c>
      <c r="T94" s="1"/>
      <c r="U94" s="1"/>
      <c r="V94" s="1"/>
      <c r="W94" s="1"/>
      <c r="X94" s="1"/>
    </row>
    <row r="95" spans="1:24" x14ac:dyDescent="0.3">
      <c r="A95" s="1">
        <f t="shared" si="17"/>
        <v>2003</v>
      </c>
      <c r="B95" s="2">
        <v>7.4065138863913503E-6</v>
      </c>
      <c r="C95" s="2">
        <v>-0.75490634541580104</v>
      </c>
      <c r="D95" s="2">
        <v>2.0779015154237E-6</v>
      </c>
      <c r="E95" s="2">
        <v>-1.26468164130602</v>
      </c>
      <c r="F95" s="2">
        <v>-3.7046763654536101</v>
      </c>
      <c r="G95" s="2">
        <v>1.4293948396923299</v>
      </c>
      <c r="H95" s="2">
        <v>-38.613539971932298</v>
      </c>
      <c r="I95" s="2">
        <v>-42.9084</v>
      </c>
      <c r="L95" s="1">
        <f t="shared" si="18"/>
        <v>2003</v>
      </c>
      <c r="M95" s="1">
        <f t="shared" si="12"/>
        <v>-0.75489893890191462</v>
      </c>
      <c r="N95" s="1">
        <f t="shared" si="13"/>
        <v>0.16471527628782545</v>
      </c>
      <c r="O95" s="1">
        <f t="shared" si="14"/>
        <v>-3.7046763654536101</v>
      </c>
      <c r="P95" s="1">
        <f t="shared" si="15"/>
        <v>-38.613539971932298</v>
      </c>
      <c r="Q95" s="1">
        <f t="shared" si="16"/>
        <v>-42.9084</v>
      </c>
      <c r="T95" s="1"/>
      <c r="U95" s="1"/>
      <c r="V95" s="1"/>
      <c r="W95" s="1"/>
      <c r="X95" s="1"/>
    </row>
    <row r="96" spans="1:24" x14ac:dyDescent="0.3">
      <c r="A96" s="1">
        <f t="shared" si="17"/>
        <v>2003.25</v>
      </c>
      <c r="B96" s="2">
        <v>6.8365614793004803E-6</v>
      </c>
      <c r="C96" s="2">
        <v>-0.146177975043213</v>
      </c>
      <c r="D96" s="2">
        <v>2.1363032803169202E-6</v>
      </c>
      <c r="E96" s="2">
        <v>-1.41088426181685</v>
      </c>
      <c r="F96" s="2">
        <v>-2.8735524496429301</v>
      </c>
      <c r="G96" s="2">
        <v>-1.54999673569917</v>
      </c>
      <c r="H96" s="2">
        <v>-38.611427550662597</v>
      </c>
      <c r="I96" s="2">
        <v>-44.592030000000001</v>
      </c>
      <c r="L96" s="1">
        <f t="shared" si="18"/>
        <v>2003.25</v>
      </c>
      <c r="M96" s="1">
        <f t="shared" si="12"/>
        <v>-0.14617113848173371</v>
      </c>
      <c r="N96" s="1">
        <f t="shared" si="13"/>
        <v>-2.9608788612127395</v>
      </c>
      <c r="O96" s="1">
        <f t="shared" si="14"/>
        <v>-2.8735524496429301</v>
      </c>
      <c r="P96" s="1">
        <f t="shared" si="15"/>
        <v>-38.611427550662597</v>
      </c>
      <c r="Q96" s="1">
        <f t="shared" si="16"/>
        <v>-44.592030000000001</v>
      </c>
      <c r="T96" s="1"/>
      <c r="U96" s="1"/>
      <c r="V96" s="1"/>
      <c r="W96" s="1"/>
      <c r="X96" s="1"/>
    </row>
    <row r="97" spans="1:24" x14ac:dyDescent="0.3">
      <c r="A97" s="1">
        <f t="shared" si="17"/>
        <v>2003.5</v>
      </c>
      <c r="B97" s="2">
        <v>6.9570701792802004E-6</v>
      </c>
      <c r="C97" s="2">
        <v>0.385419275758075</v>
      </c>
      <c r="D97" s="2">
        <v>2.1780441022334798E-6</v>
      </c>
      <c r="E97" s="2">
        <v>-1.1835037651354201</v>
      </c>
      <c r="F97" s="2">
        <v>-2.7747245845694102</v>
      </c>
      <c r="G97" s="2">
        <v>-1.05924658219158</v>
      </c>
      <c r="H97" s="2">
        <v>-38.607443478975902</v>
      </c>
      <c r="I97" s="2">
        <v>-43.239490000000004</v>
      </c>
      <c r="L97" s="1">
        <f t="shared" si="18"/>
        <v>2003.5</v>
      </c>
      <c r="M97" s="1">
        <f t="shared" si="12"/>
        <v>0.38542623282825428</v>
      </c>
      <c r="N97" s="1">
        <f t="shared" si="13"/>
        <v>-2.2427481692828977</v>
      </c>
      <c r="O97" s="1">
        <f t="shared" si="14"/>
        <v>-2.7747245845694102</v>
      </c>
      <c r="P97" s="1">
        <f t="shared" si="15"/>
        <v>-38.607443478975902</v>
      </c>
      <c r="Q97" s="1">
        <f t="shared" si="16"/>
        <v>-43.239490000000004</v>
      </c>
      <c r="T97" s="1"/>
      <c r="U97" s="1"/>
      <c r="V97" s="1"/>
      <c r="W97" s="1"/>
      <c r="X97" s="1"/>
    </row>
    <row r="98" spans="1:24" x14ac:dyDescent="0.3">
      <c r="A98" s="1">
        <f t="shared" si="17"/>
        <v>2003.75</v>
      </c>
      <c r="B98" s="2">
        <v>7.4828723549931803E-6</v>
      </c>
      <c r="C98" s="2">
        <v>2.2866791455265898</v>
      </c>
      <c r="D98" s="2">
        <v>2.27730506608065E-6</v>
      </c>
      <c r="E98" s="2">
        <v>-1.2938759632651899</v>
      </c>
      <c r="F98" s="2">
        <v>-2.7598338681948902</v>
      </c>
      <c r="G98" s="2">
        <v>-2.0855241749467099</v>
      </c>
      <c r="H98" s="2">
        <v>-38.6016248992972</v>
      </c>
      <c r="I98" s="2">
        <v>-42.454169999999998</v>
      </c>
      <c r="L98" s="1">
        <f t="shared" si="18"/>
        <v>2003.75</v>
      </c>
      <c r="M98" s="1">
        <f t="shared" si="12"/>
        <v>2.2866866283989449</v>
      </c>
      <c r="N98" s="1">
        <f t="shared" si="13"/>
        <v>-3.3793978609068338</v>
      </c>
      <c r="O98" s="1">
        <f t="shared" si="14"/>
        <v>-2.7598338681948902</v>
      </c>
      <c r="P98" s="1">
        <f t="shared" si="15"/>
        <v>-38.6016248992972</v>
      </c>
      <c r="Q98" s="1">
        <f t="shared" si="16"/>
        <v>-42.454169999999998</v>
      </c>
      <c r="T98" s="1"/>
      <c r="U98" s="1"/>
      <c r="V98" s="1"/>
      <c r="W98" s="1"/>
      <c r="X98" s="1"/>
    </row>
    <row r="99" spans="1:24" x14ac:dyDescent="0.3">
      <c r="A99" s="1">
        <f t="shared" si="17"/>
        <v>2004</v>
      </c>
      <c r="B99" s="2">
        <v>7.7312427757670506E-6</v>
      </c>
      <c r="C99" s="2">
        <v>3.1109933202409499</v>
      </c>
      <c r="D99" s="2">
        <v>2.3680467014564198E-6</v>
      </c>
      <c r="E99" s="2">
        <v>-1.2129845697214801</v>
      </c>
      <c r="F99" s="2">
        <v>-4.0942483734413297</v>
      </c>
      <c r="G99" s="2">
        <v>-1.7110326655329</v>
      </c>
      <c r="H99" s="2">
        <v>-38.594007810834697</v>
      </c>
      <c r="I99" s="2">
        <v>-42.501269999999998</v>
      </c>
      <c r="L99" s="1">
        <f t="shared" si="18"/>
        <v>2004</v>
      </c>
      <c r="M99" s="1">
        <f t="shared" ref="M99:M130" si="19">B99+C99</f>
        <v>3.1110010514837256</v>
      </c>
      <c r="N99" s="1">
        <f t="shared" ref="N99:N130" si="20">D99+E99+G99</f>
        <v>-2.9240148672076787</v>
      </c>
      <c r="O99" s="1">
        <f t="shared" ref="O99:O130" si="21">F99</f>
        <v>-4.0942483734413297</v>
      </c>
      <c r="P99" s="1">
        <f t="shared" ref="P99:P130" si="22">H99</f>
        <v>-38.594007810834697</v>
      </c>
      <c r="Q99" s="1">
        <f t="shared" ref="Q99:Q130" si="23">I99</f>
        <v>-42.501269999999998</v>
      </c>
      <c r="T99" s="1"/>
      <c r="U99" s="1"/>
      <c r="V99" s="1"/>
      <c r="W99" s="1"/>
      <c r="X99" s="1"/>
    </row>
    <row r="100" spans="1:24" x14ac:dyDescent="0.3">
      <c r="A100" s="1">
        <f t="shared" si="17"/>
        <v>2004.25</v>
      </c>
      <c r="B100" s="2">
        <v>7.8325832066874795E-6</v>
      </c>
      <c r="C100" s="2">
        <v>3.1007299883583399</v>
      </c>
      <c r="D100" s="2">
        <v>2.4459940164352998E-6</v>
      </c>
      <c r="E100" s="2">
        <v>-0.86744487571078499</v>
      </c>
      <c r="F100" s="2">
        <v>-8.2292932129019292</v>
      </c>
      <c r="G100" s="2">
        <v>-0.66638505651382496</v>
      </c>
      <c r="H100" s="2">
        <v>-38.584627121809</v>
      </c>
      <c r="I100" s="2">
        <v>-45.247010000000003</v>
      </c>
      <c r="L100" s="1">
        <f t="shared" si="18"/>
        <v>2004.25</v>
      </c>
      <c r="M100" s="1">
        <f t="shared" si="19"/>
        <v>3.1007378209415464</v>
      </c>
      <c r="N100" s="1">
        <f t="shared" si="20"/>
        <v>-1.5338274862305936</v>
      </c>
      <c r="O100" s="1">
        <f t="shared" si="21"/>
        <v>-8.2292932129019292</v>
      </c>
      <c r="P100" s="1">
        <f t="shared" si="22"/>
        <v>-38.584627121809</v>
      </c>
      <c r="Q100" s="1">
        <f t="shared" si="23"/>
        <v>-45.247010000000003</v>
      </c>
      <c r="T100" s="1"/>
      <c r="U100" s="1"/>
      <c r="V100" s="1"/>
      <c r="W100" s="1"/>
      <c r="X100" s="1"/>
    </row>
    <row r="101" spans="1:24" x14ac:dyDescent="0.3">
      <c r="A101" s="1">
        <f t="shared" si="17"/>
        <v>2004.5</v>
      </c>
      <c r="B101" s="2">
        <v>7.9253367933312298E-6</v>
      </c>
      <c r="C101" s="2">
        <v>3.1706107586413901</v>
      </c>
      <c r="D101" s="2">
        <v>2.38296925465011E-6</v>
      </c>
      <c r="E101" s="2">
        <v>-0.84461351836111298</v>
      </c>
      <c r="F101" s="2">
        <v>-9.3890395986819293</v>
      </c>
      <c r="G101" s="2">
        <v>-4.03212508958809E-2</v>
      </c>
      <c r="H101" s="2">
        <v>-38.573516699008501</v>
      </c>
      <c r="I101" s="2">
        <v>-45.676870000000001</v>
      </c>
      <c r="L101" s="1">
        <f t="shared" si="18"/>
        <v>2004.5</v>
      </c>
      <c r="M101" s="1">
        <f t="shared" si="19"/>
        <v>3.1706186839781836</v>
      </c>
      <c r="N101" s="1">
        <f t="shared" si="20"/>
        <v>-0.88493238628773918</v>
      </c>
      <c r="O101" s="1">
        <f t="shared" si="21"/>
        <v>-9.3890395986819293</v>
      </c>
      <c r="P101" s="1">
        <f t="shared" si="22"/>
        <v>-38.573516699008501</v>
      </c>
      <c r="Q101" s="1">
        <f t="shared" si="23"/>
        <v>-45.676870000000001</v>
      </c>
      <c r="T101" s="1"/>
      <c r="U101" s="1"/>
      <c r="V101" s="1"/>
      <c r="W101" s="1"/>
      <c r="X101" s="1"/>
    </row>
    <row r="102" spans="1:24" x14ac:dyDescent="0.3">
      <c r="A102" s="1">
        <f t="shared" si="17"/>
        <v>2004.75</v>
      </c>
      <c r="B102" s="2">
        <v>8.1809660420518405E-6</v>
      </c>
      <c r="C102" s="2">
        <v>1.69968446629855</v>
      </c>
      <c r="D102" s="2">
        <v>2.4314435711647698E-6</v>
      </c>
      <c r="E102" s="2">
        <v>-0.93623574257656805</v>
      </c>
      <c r="F102" s="2">
        <v>-8.0115884269251207</v>
      </c>
      <c r="G102" s="2">
        <v>0.19557850560509599</v>
      </c>
      <c r="H102" s="2">
        <v>-38.560709414811598</v>
      </c>
      <c r="I102" s="2">
        <v>-45.613259999999997</v>
      </c>
      <c r="L102" s="1">
        <f t="shared" si="18"/>
        <v>2004.75</v>
      </c>
      <c r="M102" s="1">
        <f t="shared" si="19"/>
        <v>1.6996926472645921</v>
      </c>
      <c r="N102" s="1">
        <f t="shared" si="20"/>
        <v>-0.74065480552790097</v>
      </c>
      <c r="O102" s="1">
        <f t="shared" si="21"/>
        <v>-8.0115884269251207</v>
      </c>
      <c r="P102" s="1">
        <f t="shared" si="22"/>
        <v>-38.560709414811598</v>
      </c>
      <c r="Q102" s="1">
        <f t="shared" si="23"/>
        <v>-45.613259999999997</v>
      </c>
      <c r="T102" s="1"/>
      <c r="U102" s="1"/>
      <c r="V102" s="1"/>
      <c r="W102" s="1"/>
      <c r="X102" s="1"/>
    </row>
    <row r="103" spans="1:24" x14ac:dyDescent="0.3">
      <c r="A103" s="1">
        <f t="shared" si="17"/>
        <v>2005</v>
      </c>
      <c r="B103" s="2">
        <v>8.5221878424904203E-6</v>
      </c>
      <c r="C103" s="2">
        <v>1.13513893329462</v>
      </c>
      <c r="D103" s="2">
        <v>2.39362722802381E-6</v>
      </c>
      <c r="E103" s="2">
        <v>-0.79244333765429398</v>
      </c>
      <c r="F103" s="2">
        <v>-5.6152423282861701</v>
      </c>
      <c r="G103" s="2">
        <v>-1.4402069913621101</v>
      </c>
      <c r="H103" s="2">
        <v>-38.546237191807101</v>
      </c>
      <c r="I103" s="2">
        <v>-45.258980000000001</v>
      </c>
      <c r="L103" s="1">
        <f t="shared" si="18"/>
        <v>2005</v>
      </c>
      <c r="M103" s="1">
        <f t="shared" si="19"/>
        <v>1.1351474554824625</v>
      </c>
      <c r="N103" s="1">
        <f t="shared" si="20"/>
        <v>-2.2326479353891759</v>
      </c>
      <c r="O103" s="1">
        <f t="shared" si="21"/>
        <v>-5.6152423282861701</v>
      </c>
      <c r="P103" s="1">
        <f t="shared" si="22"/>
        <v>-38.546237191807101</v>
      </c>
      <c r="Q103" s="1">
        <f t="shared" si="23"/>
        <v>-45.258980000000001</v>
      </c>
      <c r="T103" s="1"/>
      <c r="U103" s="1"/>
      <c r="V103" s="1"/>
      <c r="W103" s="1"/>
      <c r="X103" s="1"/>
    </row>
    <row r="104" spans="1:24" x14ac:dyDescent="0.3">
      <c r="A104" s="1">
        <f t="shared" si="17"/>
        <v>2005.25</v>
      </c>
      <c r="B104" s="2">
        <v>8.6107558000195804E-6</v>
      </c>
      <c r="C104" s="2">
        <v>1.27754552750066</v>
      </c>
      <c r="D104" s="2">
        <v>2.4161292882015798E-6</v>
      </c>
      <c r="E104" s="2">
        <v>-0.58516375796495601</v>
      </c>
      <c r="F104" s="2">
        <v>-6.2874408334133296</v>
      </c>
      <c r="G104" s="2">
        <v>-0.44312091786744401</v>
      </c>
      <c r="H104" s="2">
        <v>-38.530131045140003</v>
      </c>
      <c r="I104" s="2">
        <v>-44.568300000000001</v>
      </c>
      <c r="L104" s="1">
        <f t="shared" si="18"/>
        <v>2005.25</v>
      </c>
      <c r="M104" s="1">
        <f t="shared" si="19"/>
        <v>1.2775541382564599</v>
      </c>
      <c r="N104" s="1">
        <f t="shared" si="20"/>
        <v>-1.0282822597031118</v>
      </c>
      <c r="O104" s="1">
        <f t="shared" si="21"/>
        <v>-6.2874408334133296</v>
      </c>
      <c r="P104" s="1">
        <f t="shared" si="22"/>
        <v>-38.530131045140003</v>
      </c>
      <c r="Q104" s="1">
        <f t="shared" si="23"/>
        <v>-44.568300000000001</v>
      </c>
      <c r="T104" s="1"/>
      <c r="U104" s="1"/>
      <c r="V104" s="1"/>
      <c r="W104" s="1"/>
      <c r="X104" s="1"/>
    </row>
    <row r="105" spans="1:24" x14ac:dyDescent="0.3">
      <c r="A105" s="1">
        <f t="shared" si="17"/>
        <v>2005.5</v>
      </c>
      <c r="B105" s="2">
        <v>8.4550416912369999E-6</v>
      </c>
      <c r="C105" s="2">
        <v>2.61172939683498</v>
      </c>
      <c r="D105" s="2">
        <v>2.3752453076327199E-6</v>
      </c>
      <c r="E105" s="2">
        <v>-0.53174796895059895</v>
      </c>
      <c r="F105" s="2">
        <v>-10.101767994387099</v>
      </c>
      <c r="G105" s="2">
        <v>1.8173568589148601</v>
      </c>
      <c r="H105" s="2">
        <v>-38.512421122699102</v>
      </c>
      <c r="I105" s="2">
        <v>-44.716839999999998</v>
      </c>
      <c r="L105" s="1">
        <f t="shared" si="18"/>
        <v>2005.5</v>
      </c>
      <c r="M105" s="1">
        <f t="shared" si="19"/>
        <v>2.6117378518766712</v>
      </c>
      <c r="N105" s="1">
        <f t="shared" si="20"/>
        <v>1.2856112652095688</v>
      </c>
      <c r="O105" s="1">
        <f t="shared" si="21"/>
        <v>-10.101767994387099</v>
      </c>
      <c r="P105" s="1">
        <f t="shared" si="22"/>
        <v>-38.512421122699102</v>
      </c>
      <c r="Q105" s="1">
        <f t="shared" si="23"/>
        <v>-44.716839999999998</v>
      </c>
      <c r="T105" s="1"/>
      <c r="U105" s="1"/>
      <c r="V105" s="1"/>
      <c r="W105" s="1"/>
      <c r="X105" s="1"/>
    </row>
    <row r="106" spans="1:24" x14ac:dyDescent="0.3">
      <c r="A106" s="1">
        <f t="shared" si="17"/>
        <v>2005.75</v>
      </c>
      <c r="B106" s="2">
        <v>8.8994821384393199E-6</v>
      </c>
      <c r="C106" s="2">
        <v>3.66649206138838</v>
      </c>
      <c r="D106" s="2">
        <v>2.40775270044463E-6</v>
      </c>
      <c r="E106" s="2">
        <v>-0.487008978009768</v>
      </c>
      <c r="F106" s="2">
        <v>-13.161688888529101</v>
      </c>
      <c r="G106" s="2">
        <v>3.5663612411775198</v>
      </c>
      <c r="H106" s="2">
        <v>-38.4931367432619</v>
      </c>
      <c r="I106" s="2">
        <v>-44.908969999999997</v>
      </c>
      <c r="L106" s="1">
        <f t="shared" si="18"/>
        <v>2005.75</v>
      </c>
      <c r="M106" s="1">
        <f t="shared" si="19"/>
        <v>3.6665009608705184</v>
      </c>
      <c r="N106" s="1">
        <f t="shared" si="20"/>
        <v>3.0793546709204525</v>
      </c>
      <c r="O106" s="1">
        <f t="shared" si="21"/>
        <v>-13.161688888529101</v>
      </c>
      <c r="P106" s="1">
        <f t="shared" si="22"/>
        <v>-38.4931367432619</v>
      </c>
      <c r="Q106" s="1">
        <f t="shared" si="23"/>
        <v>-44.908969999999997</v>
      </c>
      <c r="T106" s="1"/>
      <c r="U106" s="1"/>
      <c r="V106" s="1"/>
      <c r="W106" s="1"/>
      <c r="X106" s="1"/>
    </row>
    <row r="107" spans="1:24" x14ac:dyDescent="0.3">
      <c r="A107" s="1">
        <f t="shared" si="17"/>
        <v>2006</v>
      </c>
      <c r="B107" s="2">
        <v>9.2526620649615992E-6</v>
      </c>
      <c r="C107" s="2">
        <v>4.6265615771156803</v>
      </c>
      <c r="D107" s="2">
        <v>2.4848085865803899E-6</v>
      </c>
      <c r="E107" s="2">
        <v>-0.57258317851581697</v>
      </c>
      <c r="F107" s="2">
        <v>-11.3704775841762</v>
      </c>
      <c r="G107" s="2">
        <v>2.40946388080628</v>
      </c>
      <c r="H107" s="2">
        <v>-38.472306432700599</v>
      </c>
      <c r="I107" s="2">
        <v>-43.379330000000003</v>
      </c>
      <c r="L107" s="1">
        <f t="shared" si="18"/>
        <v>2006</v>
      </c>
      <c r="M107" s="1">
        <f t="shared" si="19"/>
        <v>4.6265708297777453</v>
      </c>
      <c r="N107" s="1">
        <f t="shared" si="20"/>
        <v>1.8368831870990496</v>
      </c>
      <c r="O107" s="1">
        <f t="shared" si="21"/>
        <v>-11.3704775841762</v>
      </c>
      <c r="P107" s="1">
        <f t="shared" si="22"/>
        <v>-38.472306432700599</v>
      </c>
      <c r="Q107" s="1">
        <f t="shared" si="23"/>
        <v>-43.379330000000003</v>
      </c>
      <c r="T107" s="1"/>
      <c r="U107" s="1"/>
      <c r="V107" s="1"/>
      <c r="W107" s="1"/>
      <c r="X107" s="1"/>
    </row>
    <row r="108" spans="1:24" x14ac:dyDescent="0.3">
      <c r="A108" s="1">
        <f t="shared" si="17"/>
        <v>2006.25</v>
      </c>
      <c r="B108" s="2">
        <v>9.3199030372468697E-6</v>
      </c>
      <c r="C108" s="2">
        <v>4.8418054258124297</v>
      </c>
      <c r="D108" s="2">
        <v>2.5286622638133101E-6</v>
      </c>
      <c r="E108" s="2">
        <v>-0.60603696073029201</v>
      </c>
      <c r="F108" s="2">
        <v>-10.230569703061899</v>
      </c>
      <c r="G108" s="2">
        <v>1.7046973477677601</v>
      </c>
      <c r="H108" s="2">
        <v>-38.449957958353302</v>
      </c>
      <c r="I108" s="2">
        <v>-42.740049999999997</v>
      </c>
      <c r="L108" s="1">
        <f t="shared" si="18"/>
        <v>2006.25</v>
      </c>
      <c r="M108" s="1">
        <f t="shared" si="19"/>
        <v>4.8418147457154666</v>
      </c>
      <c r="N108" s="1">
        <f t="shared" si="20"/>
        <v>1.0986629156997318</v>
      </c>
      <c r="O108" s="1">
        <f t="shared" si="21"/>
        <v>-10.230569703061899</v>
      </c>
      <c r="P108" s="1">
        <f t="shared" si="22"/>
        <v>-38.449957958353302</v>
      </c>
      <c r="Q108" s="1">
        <f t="shared" si="23"/>
        <v>-42.740049999999997</v>
      </c>
      <c r="T108" s="1"/>
      <c r="U108" s="1"/>
      <c r="V108" s="1"/>
      <c r="W108" s="1"/>
      <c r="X108" s="1"/>
    </row>
    <row r="109" spans="1:24" x14ac:dyDescent="0.3">
      <c r="A109" s="1">
        <f t="shared" si="17"/>
        <v>2006.5</v>
      </c>
      <c r="B109" s="2">
        <v>9.2098539693523292E-6</v>
      </c>
      <c r="C109" s="2">
        <v>4.4254675055701602</v>
      </c>
      <c r="D109" s="2">
        <v>2.4979798434279298E-6</v>
      </c>
      <c r="E109" s="2">
        <v>-0.54300683146158901</v>
      </c>
      <c r="F109" s="2">
        <v>-10.653031791472101</v>
      </c>
      <c r="G109" s="2">
        <v>1.49312777118332</v>
      </c>
      <c r="H109" s="2">
        <v>-38.4261183616536</v>
      </c>
      <c r="I109" s="2">
        <v>-43.70355</v>
      </c>
      <c r="L109" s="1">
        <f t="shared" si="18"/>
        <v>2006.5</v>
      </c>
      <c r="M109" s="1">
        <f t="shared" si="19"/>
        <v>4.4254767154241295</v>
      </c>
      <c r="N109" s="1">
        <f t="shared" si="20"/>
        <v>0.95012343770157437</v>
      </c>
      <c r="O109" s="1">
        <f t="shared" si="21"/>
        <v>-10.653031791472101</v>
      </c>
      <c r="P109" s="1">
        <f t="shared" si="22"/>
        <v>-38.4261183616536</v>
      </c>
      <c r="Q109" s="1">
        <f t="shared" si="23"/>
        <v>-43.70355</v>
      </c>
      <c r="T109" s="1"/>
      <c r="U109" s="1"/>
      <c r="V109" s="1"/>
      <c r="W109" s="1"/>
      <c r="X109" s="1"/>
    </row>
    <row r="110" spans="1:24" x14ac:dyDescent="0.3">
      <c r="A110" s="1">
        <f t="shared" si="17"/>
        <v>2006.75</v>
      </c>
      <c r="B110" s="2">
        <v>9.14923302501163E-6</v>
      </c>
      <c r="C110" s="2">
        <v>5.9752597990248999</v>
      </c>
      <c r="D110" s="2">
        <v>2.5450979442922799E-6</v>
      </c>
      <c r="E110" s="2">
        <v>-0.54323216873340696</v>
      </c>
      <c r="F110" s="2">
        <v>-6.2558658591761196</v>
      </c>
      <c r="G110" s="2">
        <v>-0.389299476335144</v>
      </c>
      <c r="H110" s="2">
        <v>-38.400813989111199</v>
      </c>
      <c r="I110" s="2">
        <v>-39.613939999999999</v>
      </c>
      <c r="L110" s="1">
        <f t="shared" si="18"/>
        <v>2006.75</v>
      </c>
      <c r="M110" s="1">
        <f t="shared" si="19"/>
        <v>5.9752689482579253</v>
      </c>
      <c r="N110" s="1">
        <f t="shared" si="20"/>
        <v>-0.93252909997060662</v>
      </c>
      <c r="O110" s="1">
        <f t="shared" si="21"/>
        <v>-6.2558658591761196</v>
      </c>
      <c r="P110" s="1">
        <f t="shared" si="22"/>
        <v>-38.400813989111199</v>
      </c>
      <c r="Q110" s="1">
        <f t="shared" si="23"/>
        <v>-39.613939999999999</v>
      </c>
      <c r="T110" s="1"/>
      <c r="U110" s="1"/>
      <c r="V110" s="1"/>
      <c r="W110" s="1"/>
      <c r="X110" s="1"/>
    </row>
    <row r="111" spans="1:24" x14ac:dyDescent="0.3">
      <c r="A111" s="1">
        <f t="shared" si="17"/>
        <v>2007</v>
      </c>
      <c r="B111" s="2">
        <v>9.5490556854315004E-6</v>
      </c>
      <c r="C111" s="2">
        <v>6.9621625789403803</v>
      </c>
      <c r="D111" s="2">
        <v>2.5219409370650599E-6</v>
      </c>
      <c r="E111" s="2">
        <v>-0.49951739458632499</v>
      </c>
      <c r="F111" s="2">
        <v>-7.1519773261392698</v>
      </c>
      <c r="G111" s="2">
        <v>-0.51902940748256499</v>
      </c>
      <c r="H111" s="2">
        <v>-38.374070521728797</v>
      </c>
      <c r="I111" s="2">
        <v>-39.582419999999999</v>
      </c>
      <c r="L111" s="1">
        <f t="shared" si="18"/>
        <v>2007</v>
      </c>
      <c r="M111" s="1">
        <f t="shared" si="19"/>
        <v>6.962172127996066</v>
      </c>
      <c r="N111" s="1">
        <f t="shared" si="20"/>
        <v>-1.018544280127953</v>
      </c>
      <c r="O111" s="1">
        <f t="shared" si="21"/>
        <v>-7.1519773261392698</v>
      </c>
      <c r="P111" s="1">
        <f t="shared" si="22"/>
        <v>-38.374070521728797</v>
      </c>
      <c r="Q111" s="1">
        <f t="shared" si="23"/>
        <v>-39.582419999999999</v>
      </c>
      <c r="T111" s="1"/>
      <c r="U111" s="1"/>
      <c r="V111" s="1"/>
      <c r="W111" s="1"/>
      <c r="X111" s="1"/>
    </row>
    <row r="112" spans="1:24" x14ac:dyDescent="0.3">
      <c r="A112" s="1">
        <f t="shared" si="17"/>
        <v>2007.25</v>
      </c>
      <c r="B112" s="2">
        <v>9.8495895531619792E-6</v>
      </c>
      <c r="C112" s="2">
        <v>6.7058679590417398</v>
      </c>
      <c r="D112" s="2">
        <v>2.4702362059904001E-6</v>
      </c>
      <c r="E112" s="2">
        <v>-0.53633873657641795</v>
      </c>
      <c r="F112" s="2">
        <v>-5.56167853388658</v>
      </c>
      <c r="G112" s="2">
        <v>-0.54880000546725805</v>
      </c>
      <c r="H112" s="2">
        <v>-38.345913002937301</v>
      </c>
      <c r="I112" s="2">
        <v>-38.286850000000001</v>
      </c>
      <c r="L112" s="1">
        <f t="shared" si="18"/>
        <v>2007.25</v>
      </c>
      <c r="M112" s="1">
        <f t="shared" si="19"/>
        <v>6.7058778086312927</v>
      </c>
      <c r="N112" s="1">
        <f t="shared" si="20"/>
        <v>-1.08513627180747</v>
      </c>
      <c r="O112" s="1">
        <f t="shared" si="21"/>
        <v>-5.56167853388658</v>
      </c>
      <c r="P112" s="1">
        <f t="shared" si="22"/>
        <v>-38.345913002937301</v>
      </c>
      <c r="Q112" s="1">
        <f t="shared" si="23"/>
        <v>-38.286850000000001</v>
      </c>
      <c r="T112" s="1"/>
      <c r="U112" s="1"/>
      <c r="V112" s="1"/>
      <c r="W112" s="1"/>
      <c r="X112" s="1"/>
    </row>
    <row r="113" spans="1:24" x14ac:dyDescent="0.3">
      <c r="A113" s="1">
        <f t="shared" si="17"/>
        <v>2007.5</v>
      </c>
      <c r="B113" s="2">
        <v>9.8903191935605008E-6</v>
      </c>
      <c r="C113" s="2">
        <v>7.7794849409039299</v>
      </c>
      <c r="D113" s="2">
        <v>2.49838801395971E-6</v>
      </c>
      <c r="E113" s="2">
        <v>-0.52965782922208404</v>
      </c>
      <c r="F113" s="2">
        <v>-3.9605017593343299</v>
      </c>
      <c r="G113" s="2">
        <v>-0.188561875929566</v>
      </c>
      <c r="H113" s="2">
        <v>-38.316365865125199</v>
      </c>
      <c r="I113" s="2">
        <v>-35.215589999999999</v>
      </c>
      <c r="L113" s="1">
        <f t="shared" si="18"/>
        <v>2007.5</v>
      </c>
      <c r="M113" s="1">
        <f t="shared" si="19"/>
        <v>7.7794948312231238</v>
      </c>
      <c r="N113" s="1">
        <f t="shared" si="20"/>
        <v>-0.7182172067636361</v>
      </c>
      <c r="O113" s="1">
        <f t="shared" si="21"/>
        <v>-3.9605017593343299</v>
      </c>
      <c r="P113" s="1">
        <f t="shared" si="22"/>
        <v>-38.316365865125199</v>
      </c>
      <c r="Q113" s="1">
        <f t="shared" si="23"/>
        <v>-35.215589999999999</v>
      </c>
      <c r="T113" s="1"/>
      <c r="U113" s="1"/>
      <c r="V113" s="1"/>
      <c r="W113" s="1"/>
      <c r="X113" s="1"/>
    </row>
    <row r="114" spans="1:24" x14ac:dyDescent="0.3">
      <c r="A114" s="1">
        <f t="shared" si="17"/>
        <v>2007.75</v>
      </c>
      <c r="B114" s="2">
        <v>9.9000891551302203E-6</v>
      </c>
      <c r="C114" s="2">
        <v>9.0942499669162995</v>
      </c>
      <c r="D114" s="2">
        <v>2.4748961309185398E-6</v>
      </c>
      <c r="E114" s="2">
        <v>-0.56292459948700002</v>
      </c>
      <c r="F114" s="2">
        <v>-2.4166265976531398</v>
      </c>
      <c r="G114" s="2">
        <v>1.2259518100764299</v>
      </c>
      <c r="H114" s="2">
        <v>-38.285452954837901</v>
      </c>
      <c r="I114" s="2">
        <v>-30.944790000000001</v>
      </c>
      <c r="L114" s="1">
        <f t="shared" si="18"/>
        <v>2007.75</v>
      </c>
      <c r="M114" s="1">
        <f t="shared" si="19"/>
        <v>9.0942598670054551</v>
      </c>
      <c r="N114" s="1">
        <f t="shared" si="20"/>
        <v>0.66302968548556085</v>
      </c>
      <c r="O114" s="1">
        <f t="shared" si="21"/>
        <v>-2.4166265976531398</v>
      </c>
      <c r="P114" s="1">
        <f t="shared" si="22"/>
        <v>-38.285452954837901</v>
      </c>
      <c r="Q114" s="1">
        <f t="shared" si="23"/>
        <v>-30.944790000000001</v>
      </c>
      <c r="T114" s="1"/>
      <c r="U114" s="1"/>
      <c r="V114" s="1"/>
      <c r="W114" s="1"/>
      <c r="X114" s="1"/>
    </row>
    <row r="115" spans="1:24" x14ac:dyDescent="0.3">
      <c r="A115" s="1">
        <f t="shared" si="17"/>
        <v>2008</v>
      </c>
      <c r="B115" s="2">
        <v>9.75469405485712E-6</v>
      </c>
      <c r="C115" s="2">
        <v>10.3762681808821</v>
      </c>
      <c r="D115" s="2">
        <v>2.5306582399456E-6</v>
      </c>
      <c r="E115" s="2">
        <v>-0.46137915077736602</v>
      </c>
      <c r="F115" s="2">
        <v>-4.92270838459992</v>
      </c>
      <c r="G115" s="2">
        <v>2.59481462585671</v>
      </c>
      <c r="H115" s="2">
        <v>-38.253197556713801</v>
      </c>
      <c r="I115" s="2">
        <v>-30.66619</v>
      </c>
      <c r="L115" s="1">
        <f t="shared" si="18"/>
        <v>2008</v>
      </c>
      <c r="M115" s="1">
        <f t="shared" si="19"/>
        <v>10.376277935576155</v>
      </c>
      <c r="N115" s="1">
        <f t="shared" si="20"/>
        <v>2.1334380057375837</v>
      </c>
      <c r="O115" s="1">
        <f t="shared" si="21"/>
        <v>-4.92270838459992</v>
      </c>
      <c r="P115" s="1">
        <f t="shared" si="22"/>
        <v>-38.253197556713801</v>
      </c>
      <c r="Q115" s="1">
        <f t="shared" si="23"/>
        <v>-30.66619</v>
      </c>
      <c r="T115" s="1"/>
      <c r="U115" s="1"/>
      <c r="V115" s="1"/>
      <c r="W115" s="1"/>
      <c r="X115" s="1"/>
    </row>
    <row r="116" spans="1:24" x14ac:dyDescent="0.3">
      <c r="A116" s="1">
        <f t="shared" si="17"/>
        <v>2008.25</v>
      </c>
      <c r="B116" s="2">
        <v>9.0249351809705506E-6</v>
      </c>
      <c r="C116" s="2">
        <v>12.2546944530514</v>
      </c>
      <c r="D116" s="2">
        <v>2.6379518016286399E-6</v>
      </c>
      <c r="E116" s="2">
        <v>-0.25685731910733001</v>
      </c>
      <c r="F116" s="2">
        <v>-5.0912173624381003</v>
      </c>
      <c r="G116" s="2">
        <v>4.5023709818314597</v>
      </c>
      <c r="H116" s="2">
        <v>-38.219622416224503</v>
      </c>
      <c r="I116" s="2">
        <v>-26.81062</v>
      </c>
      <c r="L116" s="1">
        <f t="shared" si="18"/>
        <v>2008.25</v>
      </c>
      <c r="M116" s="1">
        <f t="shared" si="19"/>
        <v>12.254703477986581</v>
      </c>
      <c r="N116" s="1">
        <f t="shared" si="20"/>
        <v>4.2455163006759316</v>
      </c>
      <c r="O116" s="1">
        <f t="shared" si="21"/>
        <v>-5.0912173624381003</v>
      </c>
      <c r="P116" s="1">
        <f t="shared" si="22"/>
        <v>-38.219622416224503</v>
      </c>
      <c r="Q116" s="1">
        <f t="shared" si="23"/>
        <v>-26.81062</v>
      </c>
      <c r="T116" s="1"/>
      <c r="U116" s="1"/>
      <c r="V116" s="1"/>
      <c r="W116" s="1"/>
      <c r="X116" s="1"/>
    </row>
    <row r="117" spans="1:24" x14ac:dyDescent="0.3">
      <c r="A117" s="1">
        <f t="shared" si="17"/>
        <v>2008.5</v>
      </c>
      <c r="B117" s="2">
        <v>7.54863074052657E-6</v>
      </c>
      <c r="C117" s="2">
        <v>15.310241078042001</v>
      </c>
      <c r="D117" s="2">
        <v>2.6503611631177299E-6</v>
      </c>
      <c r="E117" s="2">
        <v>0.134512984637192</v>
      </c>
      <c r="F117" s="2">
        <v>-10.3190304558977</v>
      </c>
      <c r="G117" s="2">
        <v>6.9502859555068204</v>
      </c>
      <c r="H117" s="2">
        <v>-38.184749761280202</v>
      </c>
      <c r="I117" s="2">
        <v>-26.108730000000001</v>
      </c>
      <c r="L117" s="1">
        <f t="shared" si="18"/>
        <v>2008.5</v>
      </c>
      <c r="M117" s="1">
        <f t="shared" si="19"/>
        <v>15.310248626672742</v>
      </c>
      <c r="N117" s="1">
        <f t="shared" si="20"/>
        <v>7.0848015905051751</v>
      </c>
      <c r="O117" s="1">
        <f t="shared" si="21"/>
        <v>-10.3190304558977</v>
      </c>
      <c r="P117" s="1">
        <f t="shared" si="22"/>
        <v>-38.184749761280202</v>
      </c>
      <c r="Q117" s="1">
        <f t="shared" si="23"/>
        <v>-26.108730000000001</v>
      </c>
      <c r="T117" s="1"/>
      <c r="U117" s="1"/>
      <c r="V117" s="1"/>
      <c r="W117" s="1"/>
      <c r="X117" s="1"/>
    </row>
    <row r="118" spans="1:24" x14ac:dyDescent="0.3">
      <c r="A118" s="1">
        <f t="shared" si="17"/>
        <v>2008.75</v>
      </c>
      <c r="B118" s="2">
        <v>4.4567914913472496E-6</v>
      </c>
      <c r="C118" s="2">
        <v>14.400971419943</v>
      </c>
      <c r="D118" s="2">
        <v>2.7315606593538399E-6</v>
      </c>
      <c r="E118" s="2">
        <v>0.83678673127151504</v>
      </c>
      <c r="F118" s="2">
        <v>-9.1202407480658092</v>
      </c>
      <c r="G118" s="2">
        <v>4.4425167312604898</v>
      </c>
      <c r="H118" s="2">
        <v>-38.148601322761401</v>
      </c>
      <c r="I118" s="2">
        <v>-27.588560000000001</v>
      </c>
      <c r="L118" s="1">
        <f t="shared" si="18"/>
        <v>2008.75</v>
      </c>
      <c r="M118" s="1">
        <f t="shared" si="19"/>
        <v>14.40097587673449</v>
      </c>
      <c r="N118" s="1">
        <f t="shared" si="20"/>
        <v>5.2793061940926638</v>
      </c>
      <c r="O118" s="1">
        <f t="shared" si="21"/>
        <v>-9.1202407480658092</v>
      </c>
      <c r="P118" s="1">
        <f t="shared" si="22"/>
        <v>-38.148601322761401</v>
      </c>
      <c r="Q118" s="1">
        <f t="shared" si="23"/>
        <v>-27.588560000000001</v>
      </c>
      <c r="T118" s="1"/>
      <c r="U118" s="1"/>
      <c r="V118" s="1"/>
      <c r="W118" s="1"/>
      <c r="X118" s="1"/>
    </row>
    <row r="119" spans="1:24" x14ac:dyDescent="0.3">
      <c r="A119" s="1">
        <f t="shared" si="17"/>
        <v>2009</v>
      </c>
      <c r="B119" s="2">
        <v>6.2965086965481804E-7</v>
      </c>
      <c r="C119" s="2">
        <v>14.1662533916332</v>
      </c>
      <c r="D119" s="2">
        <v>2.5731448278046699E-6</v>
      </c>
      <c r="E119" s="2">
        <v>0.77607391615444399</v>
      </c>
      <c r="F119" s="2">
        <v>-1.7924036253406499</v>
      </c>
      <c r="G119" s="2">
        <v>-0.81364853121347702</v>
      </c>
      <c r="H119" s="2">
        <v>-38.111198354029199</v>
      </c>
      <c r="I119" s="2">
        <v>-25.774920000000002</v>
      </c>
      <c r="L119" s="1">
        <f t="shared" si="18"/>
        <v>2009</v>
      </c>
      <c r="M119" s="1">
        <f t="shared" si="19"/>
        <v>14.16625402128407</v>
      </c>
      <c r="N119" s="1">
        <f t="shared" si="20"/>
        <v>-3.7572041914205268E-2</v>
      </c>
      <c r="O119" s="1">
        <f t="shared" si="21"/>
        <v>-1.7924036253406499</v>
      </c>
      <c r="P119" s="1">
        <f t="shared" si="22"/>
        <v>-38.111198354029199</v>
      </c>
      <c r="Q119" s="1">
        <f t="shared" si="23"/>
        <v>-25.774920000000002</v>
      </c>
      <c r="T119" s="1"/>
      <c r="U119" s="1"/>
      <c r="V119" s="1"/>
      <c r="W119" s="1"/>
      <c r="X119" s="1"/>
    </row>
    <row r="120" spans="1:24" x14ac:dyDescent="0.3">
      <c r="A120" s="1">
        <f t="shared" si="17"/>
        <v>2009.25</v>
      </c>
      <c r="B120" s="2">
        <v>-4.00178768182431E-7</v>
      </c>
      <c r="C120" s="2">
        <v>20.1722855802794</v>
      </c>
      <c r="D120" s="2">
        <v>2.4848109095713999E-6</v>
      </c>
      <c r="E120" s="2">
        <v>0.13844402521792201</v>
      </c>
      <c r="F120" s="2">
        <v>-3.1935907844151799</v>
      </c>
      <c r="G120" s="2">
        <v>-0.390249256242306</v>
      </c>
      <c r="H120" s="2">
        <v>-38.072561649472</v>
      </c>
      <c r="I120" s="2">
        <v>-21.345669999999998</v>
      </c>
      <c r="L120" s="1">
        <f t="shared" si="18"/>
        <v>2009.25</v>
      </c>
      <c r="M120" s="1">
        <f t="shared" si="19"/>
        <v>20.172285180100634</v>
      </c>
      <c r="N120" s="1">
        <f t="shared" si="20"/>
        <v>-0.25180274621347443</v>
      </c>
      <c r="O120" s="1">
        <f t="shared" si="21"/>
        <v>-3.1935907844151799</v>
      </c>
      <c r="P120" s="1">
        <f t="shared" si="22"/>
        <v>-38.072561649472</v>
      </c>
      <c r="Q120" s="1">
        <f t="shared" si="23"/>
        <v>-21.345669999999998</v>
      </c>
      <c r="T120" s="1"/>
      <c r="U120" s="1"/>
      <c r="V120" s="1"/>
      <c r="W120" s="1"/>
      <c r="X120" s="1"/>
    </row>
    <row r="121" spans="1:24" x14ac:dyDescent="0.3">
      <c r="A121" s="1">
        <f t="shared" si="17"/>
        <v>2009.5</v>
      </c>
      <c r="B121" s="2">
        <v>3.3935845386018402E-7</v>
      </c>
      <c r="C121" s="2">
        <v>22.068011057695202</v>
      </c>
      <c r="D121" s="2">
        <v>2.5329116417827399E-6</v>
      </c>
      <c r="E121" s="2">
        <v>-9.8192152968110902E-2</v>
      </c>
      <c r="F121" s="2">
        <v>-6.6511030618704199</v>
      </c>
      <c r="G121" s="2">
        <v>1.1366728470073</v>
      </c>
      <c r="H121" s="2">
        <v>-38.032711562134097</v>
      </c>
      <c r="I121" s="2">
        <v>-21.57732</v>
      </c>
      <c r="L121" s="1">
        <f t="shared" si="18"/>
        <v>2009.5</v>
      </c>
      <c r="M121" s="1">
        <f t="shared" si="19"/>
        <v>22.068011397053656</v>
      </c>
      <c r="N121" s="1">
        <f t="shared" si="20"/>
        <v>1.0384832269508308</v>
      </c>
      <c r="O121" s="1">
        <f t="shared" si="21"/>
        <v>-6.6511030618704199</v>
      </c>
      <c r="P121" s="1">
        <f t="shared" si="22"/>
        <v>-38.032711562134097</v>
      </c>
      <c r="Q121" s="1">
        <f t="shared" si="23"/>
        <v>-21.57732</v>
      </c>
      <c r="T121" s="1"/>
      <c r="U121" s="1"/>
      <c r="V121" s="1"/>
      <c r="W121" s="1"/>
      <c r="X121" s="1"/>
    </row>
    <row r="122" spans="1:24" x14ac:dyDescent="0.3">
      <c r="A122" s="1">
        <f t="shared" si="17"/>
        <v>2009.75</v>
      </c>
      <c r="B122" s="2">
        <v>1.25247915391452E-6</v>
      </c>
      <c r="C122" s="2">
        <v>24.3464950181341</v>
      </c>
      <c r="D122" s="2">
        <v>2.6598690598868302E-6</v>
      </c>
      <c r="E122" s="2">
        <v>-6.9031547429825493E-2</v>
      </c>
      <c r="F122" s="2">
        <v>-8.7064748168112995</v>
      </c>
      <c r="G122" s="2">
        <v>2.0370154542360499</v>
      </c>
      <c r="H122" s="2">
        <v>-37.991668020477199</v>
      </c>
      <c r="I122" s="2">
        <v>-20.383659999999999</v>
      </c>
      <c r="L122" s="1">
        <f t="shared" si="18"/>
        <v>2009.75</v>
      </c>
      <c r="M122" s="1">
        <f t="shared" si="19"/>
        <v>24.346496270613255</v>
      </c>
      <c r="N122" s="1">
        <f t="shared" si="20"/>
        <v>1.9679865666752843</v>
      </c>
      <c r="O122" s="1">
        <f t="shared" si="21"/>
        <v>-8.7064748168112995</v>
      </c>
      <c r="P122" s="1">
        <f t="shared" si="22"/>
        <v>-37.991668020477199</v>
      </c>
      <c r="Q122" s="1">
        <f t="shared" si="23"/>
        <v>-20.383659999999999</v>
      </c>
      <c r="T122" s="1"/>
      <c r="U122" s="1"/>
      <c r="V122" s="1"/>
      <c r="W122" s="1"/>
      <c r="X122" s="1"/>
    </row>
    <row r="123" spans="1:24" x14ac:dyDescent="0.3">
      <c r="A123" s="1">
        <f t="shared" si="17"/>
        <v>2010</v>
      </c>
      <c r="B123" s="2">
        <v>2.1743665899045199E-6</v>
      </c>
      <c r="C123" s="2">
        <v>24.548403315119099</v>
      </c>
      <c r="D123" s="2">
        <v>2.62650825201159E-6</v>
      </c>
      <c r="E123" s="2">
        <v>0.231227623947352</v>
      </c>
      <c r="F123" s="2">
        <v>-11.4026331795418</v>
      </c>
      <c r="G123" s="2">
        <v>3.1211879839186598</v>
      </c>
      <c r="H123" s="2">
        <v>-37.949450544318097</v>
      </c>
      <c r="I123" s="2">
        <v>-21.451260000000001</v>
      </c>
      <c r="L123" s="1">
        <f t="shared" si="18"/>
        <v>2010</v>
      </c>
      <c r="M123" s="1">
        <f t="shared" si="19"/>
        <v>24.548405489485688</v>
      </c>
      <c r="N123" s="1">
        <f t="shared" si="20"/>
        <v>3.3524182343742637</v>
      </c>
      <c r="O123" s="1">
        <f t="shared" si="21"/>
        <v>-11.4026331795418</v>
      </c>
      <c r="P123" s="1">
        <f t="shared" si="22"/>
        <v>-37.949450544318097</v>
      </c>
      <c r="Q123" s="1">
        <f t="shared" si="23"/>
        <v>-21.451260000000001</v>
      </c>
      <c r="T123" s="1"/>
      <c r="U123" s="1"/>
      <c r="V123" s="1"/>
      <c r="W123" s="1"/>
      <c r="X123" s="1"/>
    </row>
    <row r="124" spans="1:24" x14ac:dyDescent="0.3">
      <c r="A124" s="1">
        <f t="shared" si="17"/>
        <v>2010.25</v>
      </c>
      <c r="B124" s="2">
        <v>3.1067438144484402E-6</v>
      </c>
      <c r="C124" s="2">
        <v>24.642838152605002</v>
      </c>
      <c r="D124" s="2">
        <v>2.6455661591395401E-6</v>
      </c>
      <c r="E124" s="2">
        <v>0.48892392811824398</v>
      </c>
      <c r="F124" s="2">
        <v>-12.984208426863299</v>
      </c>
      <c r="G124" s="2">
        <v>1.95989885381639</v>
      </c>
      <c r="H124" s="2">
        <v>-37.906078259986302</v>
      </c>
      <c r="I124" s="2">
        <v>-23.79862</v>
      </c>
      <c r="L124" s="1">
        <f t="shared" si="18"/>
        <v>2010.25</v>
      </c>
      <c r="M124" s="1">
        <f t="shared" si="19"/>
        <v>24.642841259348817</v>
      </c>
      <c r="N124" s="1">
        <f t="shared" si="20"/>
        <v>2.4488254275007932</v>
      </c>
      <c r="O124" s="1">
        <f t="shared" si="21"/>
        <v>-12.984208426863299</v>
      </c>
      <c r="P124" s="1">
        <f t="shared" si="22"/>
        <v>-37.906078259986302</v>
      </c>
      <c r="Q124" s="1">
        <f t="shared" si="23"/>
        <v>-23.79862</v>
      </c>
      <c r="T124" s="1"/>
      <c r="U124" s="1"/>
      <c r="V124" s="1"/>
      <c r="W124" s="1"/>
      <c r="X124" s="1"/>
    </row>
    <row r="125" spans="1:24" x14ac:dyDescent="0.3">
      <c r="A125" s="1">
        <f t="shared" si="17"/>
        <v>2010.5</v>
      </c>
      <c r="B125" s="2">
        <v>3.53611157020864E-6</v>
      </c>
      <c r="C125" s="2">
        <v>23.384630382822301</v>
      </c>
      <c r="D125" s="2">
        <v>2.7589995315809302E-6</v>
      </c>
      <c r="E125" s="2">
        <v>0.55495794508442098</v>
      </c>
      <c r="F125" s="2">
        <v>-11.100627986243699</v>
      </c>
      <c r="G125" s="2">
        <v>0.54543327796668795</v>
      </c>
      <c r="H125" s="2">
        <v>-37.861569914740798</v>
      </c>
      <c r="I125" s="2">
        <v>-24.477170000000001</v>
      </c>
      <c r="L125" s="1">
        <f t="shared" si="18"/>
        <v>2010.5</v>
      </c>
      <c r="M125" s="1">
        <f t="shared" si="19"/>
        <v>23.384633918933872</v>
      </c>
      <c r="N125" s="1">
        <f t="shared" si="20"/>
        <v>1.1003939820506405</v>
      </c>
      <c r="O125" s="1">
        <f t="shared" si="21"/>
        <v>-11.100627986243699</v>
      </c>
      <c r="P125" s="1">
        <f t="shared" si="22"/>
        <v>-37.861569914740798</v>
      </c>
      <c r="Q125" s="1">
        <f t="shared" si="23"/>
        <v>-24.477170000000001</v>
      </c>
      <c r="T125" s="1"/>
      <c r="U125" s="1"/>
      <c r="V125" s="1"/>
      <c r="W125" s="1"/>
      <c r="X125" s="1"/>
    </row>
    <row r="126" spans="1:24" x14ac:dyDescent="0.3">
      <c r="A126" s="1">
        <f t="shared" si="17"/>
        <v>2010.75</v>
      </c>
      <c r="B126" s="2">
        <v>3.84225715271845E-6</v>
      </c>
      <c r="C126" s="2">
        <v>25.484723516676599</v>
      </c>
      <c r="D126" s="2">
        <v>2.7541623771627799E-6</v>
      </c>
      <c r="E126" s="2">
        <v>0.46870376830590199</v>
      </c>
      <c r="F126" s="2">
        <v>-9.5148748945398598</v>
      </c>
      <c r="G126" s="2">
        <v>-0.71866509637611897</v>
      </c>
      <c r="H126" s="2">
        <v>-37.815943890485997</v>
      </c>
      <c r="I126" s="2">
        <v>-22.096050000000002</v>
      </c>
      <c r="L126" s="1">
        <f t="shared" si="18"/>
        <v>2010.75</v>
      </c>
      <c r="M126" s="1">
        <f t="shared" si="19"/>
        <v>25.484727358933753</v>
      </c>
      <c r="N126" s="1">
        <f t="shared" si="20"/>
        <v>-0.24995857390783982</v>
      </c>
      <c r="O126" s="1">
        <f t="shared" si="21"/>
        <v>-9.5148748945398598</v>
      </c>
      <c r="P126" s="1">
        <f t="shared" si="22"/>
        <v>-37.815943890485997</v>
      </c>
      <c r="Q126" s="1">
        <f t="shared" si="23"/>
        <v>-22.096050000000002</v>
      </c>
      <c r="T126" s="1"/>
      <c r="U126" s="1"/>
      <c r="V126" s="1"/>
      <c r="W126" s="1"/>
      <c r="X126" s="1"/>
    </row>
    <row r="127" spans="1:24" x14ac:dyDescent="0.3">
      <c r="A127" s="1">
        <f t="shared" si="17"/>
        <v>2011</v>
      </c>
      <c r="B127" s="2">
        <v>4.0860346336884202E-6</v>
      </c>
      <c r="C127" s="2">
        <v>25.814631490352902</v>
      </c>
      <c r="D127" s="2">
        <v>2.68903950858847E-6</v>
      </c>
      <c r="E127" s="2">
        <v>0.60105331439352705</v>
      </c>
      <c r="F127" s="2">
        <v>-11.506048583808701</v>
      </c>
      <c r="G127" s="2">
        <v>0.51837522081033205</v>
      </c>
      <c r="H127" s="2">
        <v>-37.769218216822303</v>
      </c>
      <c r="I127" s="2">
        <v>-22.341200000000001</v>
      </c>
      <c r="L127" s="1">
        <f t="shared" si="18"/>
        <v>2011</v>
      </c>
      <c r="M127" s="1">
        <f t="shared" si="19"/>
        <v>25.814635576387534</v>
      </c>
      <c r="N127" s="1">
        <f t="shared" si="20"/>
        <v>1.1194312242433677</v>
      </c>
      <c r="O127" s="1">
        <f t="shared" si="21"/>
        <v>-11.506048583808701</v>
      </c>
      <c r="P127" s="1">
        <f t="shared" si="22"/>
        <v>-37.769218216822303</v>
      </c>
      <c r="Q127" s="1">
        <f t="shared" si="23"/>
        <v>-22.341200000000001</v>
      </c>
      <c r="T127" s="1"/>
      <c r="U127" s="1"/>
      <c r="V127" s="1"/>
      <c r="W127" s="1"/>
      <c r="X127" s="1"/>
    </row>
    <row r="128" spans="1:24" x14ac:dyDescent="0.3">
      <c r="A128" s="1">
        <f t="shared" si="17"/>
        <v>2011.25</v>
      </c>
      <c r="B128" s="2">
        <v>3.9184597839683096E-6</v>
      </c>
      <c r="C128" s="2">
        <v>25.105155074224001</v>
      </c>
      <c r="D128" s="2">
        <v>2.7494003603684499E-6</v>
      </c>
      <c r="E128" s="2">
        <v>0.75099339582116198</v>
      </c>
      <c r="F128" s="2">
        <v>-10.4406593744184</v>
      </c>
      <c r="G128" s="2">
        <v>0.73371481997815102</v>
      </c>
      <c r="H128" s="2">
        <v>-37.721410583465101</v>
      </c>
      <c r="I128" s="2">
        <v>-21.572199999999999</v>
      </c>
      <c r="L128" s="1">
        <f t="shared" si="18"/>
        <v>2011.25</v>
      </c>
      <c r="M128" s="1">
        <f t="shared" si="19"/>
        <v>25.105158992683783</v>
      </c>
      <c r="N128" s="1">
        <f t="shared" si="20"/>
        <v>1.4847109651996733</v>
      </c>
      <c r="O128" s="1">
        <f t="shared" si="21"/>
        <v>-10.4406593744184</v>
      </c>
      <c r="P128" s="1">
        <f t="shared" si="22"/>
        <v>-37.721410583465101</v>
      </c>
      <c r="Q128" s="1">
        <f t="shared" si="23"/>
        <v>-21.572199999999999</v>
      </c>
      <c r="T128" s="1"/>
      <c r="U128" s="1"/>
      <c r="V128" s="1"/>
      <c r="W128" s="1"/>
      <c r="X128" s="1"/>
    </row>
    <row r="129" spans="1:24" x14ac:dyDescent="0.3">
      <c r="A129" s="1">
        <f t="shared" si="17"/>
        <v>2011.5</v>
      </c>
      <c r="B129" s="2">
        <v>4.4279899113504702E-6</v>
      </c>
      <c r="C129" s="2">
        <v>25.626162411914098</v>
      </c>
      <c r="D129" s="2">
        <v>2.7004822867613502E-6</v>
      </c>
      <c r="E129" s="2">
        <v>1.0801378615089801</v>
      </c>
      <c r="F129" s="2">
        <v>-10.775685066567499</v>
      </c>
      <c r="G129" s="2">
        <v>0.41007601673857202</v>
      </c>
      <c r="H129" s="2">
        <v>-37.672538352066397</v>
      </c>
      <c r="I129" s="2">
        <v>-21.33184</v>
      </c>
      <c r="L129" s="1">
        <f t="shared" si="18"/>
        <v>2011.5</v>
      </c>
      <c r="M129" s="1">
        <f t="shared" si="19"/>
        <v>25.626166839904009</v>
      </c>
      <c r="N129" s="1">
        <f t="shared" si="20"/>
        <v>1.4902165787298387</v>
      </c>
      <c r="O129" s="1">
        <f t="shared" si="21"/>
        <v>-10.775685066567499</v>
      </c>
      <c r="P129" s="1">
        <f t="shared" si="22"/>
        <v>-37.672538352066397</v>
      </c>
      <c r="Q129" s="1">
        <f t="shared" si="23"/>
        <v>-21.33184</v>
      </c>
      <c r="T129" s="1"/>
      <c r="U129" s="1"/>
      <c r="V129" s="1"/>
      <c r="W129" s="1"/>
      <c r="X129" s="1"/>
    </row>
    <row r="130" spans="1:24" x14ac:dyDescent="0.3">
      <c r="A130" s="1">
        <f t="shared" si="17"/>
        <v>2011.75</v>
      </c>
      <c r="B130" s="2">
        <v>4.4785643906272596E-6</v>
      </c>
      <c r="C130" s="2">
        <v>24.031326355480999</v>
      </c>
      <c r="D130" s="2">
        <v>2.7143652206115E-6</v>
      </c>
      <c r="E130" s="2">
        <v>1.49384105148278</v>
      </c>
      <c r="F130" s="2">
        <v>-11.8901553809534</v>
      </c>
      <c r="G130" s="2">
        <v>2.5403393485289198</v>
      </c>
      <c r="H130" s="2">
        <v>-37.622618567468997</v>
      </c>
      <c r="I130" s="2">
        <v>-21.44726</v>
      </c>
      <c r="L130" s="1">
        <f t="shared" si="18"/>
        <v>2011.75</v>
      </c>
      <c r="M130" s="1">
        <f t="shared" si="19"/>
        <v>24.031330834045391</v>
      </c>
      <c r="N130" s="1">
        <f t="shared" si="20"/>
        <v>4.0341831143769209</v>
      </c>
      <c r="O130" s="1">
        <f t="shared" si="21"/>
        <v>-11.8901553809534</v>
      </c>
      <c r="P130" s="1">
        <f t="shared" si="22"/>
        <v>-37.622618567468997</v>
      </c>
      <c r="Q130" s="1">
        <f t="shared" si="23"/>
        <v>-21.44726</v>
      </c>
      <c r="T130" s="1"/>
      <c r="U130" s="1"/>
      <c r="V130" s="1"/>
      <c r="W130" s="1"/>
      <c r="X130" s="1"/>
    </row>
    <row r="131" spans="1:24" x14ac:dyDescent="0.3">
      <c r="A131" s="1">
        <f t="shared" si="17"/>
        <v>2012</v>
      </c>
      <c r="B131" s="2">
        <v>4.9642345979057203E-6</v>
      </c>
      <c r="C131" s="2">
        <v>23.8204074181692</v>
      </c>
      <c r="D131" s="2">
        <v>2.6381356399943701E-6</v>
      </c>
      <c r="E131" s="2">
        <v>1.4412509366444599</v>
      </c>
      <c r="F131" s="2">
        <v>-11.727547746853601</v>
      </c>
      <c r="G131" s="2">
        <v>2.4822697580917699</v>
      </c>
      <c r="H131" s="2">
        <v>-37.571667968422098</v>
      </c>
      <c r="I131" s="2">
        <v>-21.55528</v>
      </c>
      <c r="L131" s="1">
        <f t="shared" si="18"/>
        <v>2012</v>
      </c>
      <c r="M131" s="1">
        <f t="shared" ref="M131:M141" si="24">B131+C131</f>
        <v>23.820412382403799</v>
      </c>
      <c r="N131" s="1">
        <f t="shared" ref="N131:N141" si="25">D131+E131+G131</f>
        <v>3.9235233328718699</v>
      </c>
      <c r="O131" s="1">
        <f t="shared" ref="O131:O141" si="26">F131</f>
        <v>-11.727547746853601</v>
      </c>
      <c r="P131" s="1">
        <f t="shared" ref="P131:P141" si="27">H131</f>
        <v>-37.571667968422098</v>
      </c>
      <c r="Q131" s="1">
        <f t="shared" ref="Q131:Q141" si="28">I131</f>
        <v>-21.55528</v>
      </c>
      <c r="T131" s="1"/>
      <c r="U131" s="1"/>
      <c r="V131" s="1"/>
      <c r="W131" s="1"/>
      <c r="X131" s="1"/>
    </row>
    <row r="132" spans="1:24" x14ac:dyDescent="0.3">
      <c r="A132" s="1">
        <f t="shared" si="17"/>
        <v>2012.25</v>
      </c>
      <c r="B132" s="2">
        <v>4.9835793545758201E-6</v>
      </c>
      <c r="C132" s="2">
        <v>22.448881689963802</v>
      </c>
      <c r="D132" s="2">
        <v>2.6801430072449999E-6</v>
      </c>
      <c r="E132" s="2">
        <v>1.6312663026946299</v>
      </c>
      <c r="F132" s="2">
        <v>-9.7522373269489595</v>
      </c>
      <c r="G132" s="2">
        <v>1.82632466835621</v>
      </c>
      <c r="H132" s="2">
        <v>-37.519702997788102</v>
      </c>
      <c r="I132" s="2">
        <v>-21.365459999999999</v>
      </c>
      <c r="L132" s="1">
        <f t="shared" si="18"/>
        <v>2012.25</v>
      </c>
      <c r="M132" s="1">
        <f t="shared" si="24"/>
        <v>22.448886673543157</v>
      </c>
      <c r="N132" s="1">
        <f t="shared" si="25"/>
        <v>3.4575936511938474</v>
      </c>
      <c r="O132" s="1">
        <f t="shared" si="26"/>
        <v>-9.7522373269489595</v>
      </c>
      <c r="P132" s="1">
        <f t="shared" si="27"/>
        <v>-37.519702997788102</v>
      </c>
      <c r="Q132" s="1">
        <f t="shared" si="28"/>
        <v>-21.365459999999999</v>
      </c>
      <c r="T132" s="1"/>
      <c r="U132" s="1"/>
      <c r="V132" s="1"/>
      <c r="W132" s="1"/>
      <c r="X132" s="1"/>
    </row>
    <row r="133" spans="1:24" x14ac:dyDescent="0.3">
      <c r="A133" s="1">
        <f t="shared" ref="A133:A141" si="29">A132+0.25</f>
        <v>2012.5</v>
      </c>
      <c r="B133" s="2">
        <v>4.7303243793595603E-6</v>
      </c>
      <c r="C133" s="2">
        <v>21.344827377582</v>
      </c>
      <c r="D133" s="2">
        <v>2.7074587415239501E-6</v>
      </c>
      <c r="E133" s="2">
        <v>1.6250392032038901</v>
      </c>
      <c r="F133" s="2">
        <v>-6.6383765221967197</v>
      </c>
      <c r="G133" s="2">
        <v>0.42941231589185502</v>
      </c>
      <c r="H133" s="2">
        <v>-37.466739812264102</v>
      </c>
      <c r="I133" s="2">
        <v>-20.705829999999999</v>
      </c>
      <c r="L133" s="1">
        <f t="shared" ref="L133:L141" si="30">L132+0.25</f>
        <v>2012.5</v>
      </c>
      <c r="M133" s="1">
        <f t="shared" si="24"/>
        <v>21.344832107906381</v>
      </c>
      <c r="N133" s="1">
        <f t="shared" si="25"/>
        <v>2.0544542265544865</v>
      </c>
      <c r="O133" s="1">
        <f t="shared" si="26"/>
        <v>-6.6383765221967197</v>
      </c>
      <c r="P133" s="1">
        <f t="shared" si="27"/>
        <v>-37.466739812264102</v>
      </c>
      <c r="Q133" s="1">
        <f t="shared" si="28"/>
        <v>-20.705829999999999</v>
      </c>
      <c r="T133" s="1"/>
      <c r="U133" s="1"/>
      <c r="V133" s="1"/>
      <c r="W133" s="1"/>
      <c r="X133" s="1"/>
    </row>
    <row r="134" spans="1:24" x14ac:dyDescent="0.3">
      <c r="A134" s="1">
        <f t="shared" si="29"/>
        <v>2012.75</v>
      </c>
      <c r="B134" s="2">
        <v>4.65478191336331E-6</v>
      </c>
      <c r="C134" s="2">
        <v>20.305845913894</v>
      </c>
      <c r="D134" s="2">
        <v>2.6284721612482099E-6</v>
      </c>
      <c r="E134" s="2">
        <v>1.5389513583131</v>
      </c>
      <c r="F134" s="2">
        <v>-4.3535511206209296</v>
      </c>
      <c r="G134" s="2">
        <v>0.465770856805791</v>
      </c>
      <c r="H134" s="2">
        <v>-37.412794291646001</v>
      </c>
      <c r="I134" s="2">
        <v>-19.455770000000001</v>
      </c>
      <c r="L134" s="1">
        <f t="shared" si="30"/>
        <v>2012.75</v>
      </c>
      <c r="M134" s="1">
        <f t="shared" si="24"/>
        <v>20.305850568675915</v>
      </c>
      <c r="N134" s="1">
        <f t="shared" si="25"/>
        <v>2.0047248435910525</v>
      </c>
      <c r="O134" s="1">
        <f t="shared" si="26"/>
        <v>-4.3535511206209296</v>
      </c>
      <c r="P134" s="1">
        <f t="shared" si="27"/>
        <v>-37.412794291646001</v>
      </c>
      <c r="Q134" s="1">
        <f t="shared" si="28"/>
        <v>-19.455770000000001</v>
      </c>
      <c r="T134" s="1"/>
      <c r="U134" s="1"/>
      <c r="V134" s="1"/>
      <c r="W134" s="1"/>
      <c r="X134" s="1"/>
    </row>
    <row r="135" spans="1:24" x14ac:dyDescent="0.3">
      <c r="A135" s="1">
        <f t="shared" si="29"/>
        <v>2013</v>
      </c>
      <c r="B135" s="2">
        <v>4.89293587728458E-6</v>
      </c>
      <c r="C135" s="2">
        <v>19.686528960811</v>
      </c>
      <c r="D135" s="2">
        <v>2.6076270970186298E-6</v>
      </c>
      <c r="E135" s="2">
        <v>1.6237894709547001</v>
      </c>
      <c r="F135" s="2">
        <v>-3.9791821176909501</v>
      </c>
      <c r="G135" s="2">
        <v>0.42073823301810898</v>
      </c>
      <c r="H135" s="2">
        <v>-37.357882047655899</v>
      </c>
      <c r="I135" s="2">
        <v>-19.606000000000002</v>
      </c>
      <c r="L135" s="1">
        <f t="shared" si="30"/>
        <v>2013</v>
      </c>
      <c r="M135" s="1">
        <f t="shared" si="24"/>
        <v>19.686533853746877</v>
      </c>
      <c r="N135" s="1">
        <f t="shared" si="25"/>
        <v>2.0445303115999058</v>
      </c>
      <c r="O135" s="1">
        <f t="shared" si="26"/>
        <v>-3.9791821176909501</v>
      </c>
      <c r="P135" s="1">
        <f t="shared" si="27"/>
        <v>-37.357882047655899</v>
      </c>
      <c r="Q135" s="1">
        <f t="shared" si="28"/>
        <v>-19.606000000000002</v>
      </c>
      <c r="T135" s="1"/>
      <c r="U135" s="1"/>
      <c r="V135" s="1"/>
      <c r="W135" s="1"/>
      <c r="X135" s="1"/>
    </row>
    <row r="136" spans="1:24" x14ac:dyDescent="0.3">
      <c r="A136" s="1">
        <f t="shared" si="29"/>
        <v>2013.25</v>
      </c>
      <c r="B136" s="2">
        <v>4.8236399415980296E-6</v>
      </c>
      <c r="C136" s="2">
        <v>18.8415510041152</v>
      </c>
      <c r="D136" s="2">
        <v>2.68729524575521E-6</v>
      </c>
      <c r="E136" s="2">
        <v>1.7347674050144399</v>
      </c>
      <c r="F136" s="2">
        <v>-3.5203120346650101</v>
      </c>
      <c r="G136" s="2">
        <v>0.14081454695828999</v>
      </c>
      <c r="H136" s="2">
        <v>-37.302018432358103</v>
      </c>
      <c r="I136" s="2">
        <v>-20.10519</v>
      </c>
      <c r="L136" s="1">
        <f t="shared" si="30"/>
        <v>2013.25</v>
      </c>
      <c r="M136" s="1">
        <f t="shared" si="24"/>
        <v>18.84155582775514</v>
      </c>
      <c r="N136" s="1">
        <f t="shared" si="25"/>
        <v>1.8755846392679756</v>
      </c>
      <c r="O136" s="1">
        <f t="shared" si="26"/>
        <v>-3.5203120346650101</v>
      </c>
      <c r="P136" s="1">
        <f t="shared" si="27"/>
        <v>-37.302018432358103</v>
      </c>
      <c r="Q136" s="1">
        <f t="shared" si="28"/>
        <v>-20.10519</v>
      </c>
      <c r="T136" s="1"/>
      <c r="U136" s="1"/>
      <c r="V136" s="1"/>
      <c r="W136" s="1"/>
      <c r="X136" s="1"/>
    </row>
    <row r="137" spans="1:24" x14ac:dyDescent="0.3">
      <c r="A137" s="1">
        <f t="shared" si="29"/>
        <v>2013.5</v>
      </c>
      <c r="B137" s="2">
        <v>5.00340118811666E-6</v>
      </c>
      <c r="C137" s="2">
        <v>19.166813931528601</v>
      </c>
      <c r="D137" s="2">
        <v>2.6961789880281E-6</v>
      </c>
      <c r="E137" s="2">
        <v>1.83310523293745</v>
      </c>
      <c r="F137" s="2">
        <v>-3.2301498875913701</v>
      </c>
      <c r="G137" s="2">
        <v>0.46302156972804098</v>
      </c>
      <c r="H137" s="2">
        <v>-37.245218546182898</v>
      </c>
      <c r="I137" s="2">
        <v>-19.012419999999999</v>
      </c>
      <c r="L137" s="1">
        <f t="shared" si="30"/>
        <v>2013.5</v>
      </c>
      <c r="M137" s="1">
        <f t="shared" si="24"/>
        <v>19.16681893492979</v>
      </c>
      <c r="N137" s="1">
        <f t="shared" si="25"/>
        <v>2.2961294988444791</v>
      </c>
      <c r="O137" s="1">
        <f t="shared" si="26"/>
        <v>-3.2301498875913701</v>
      </c>
      <c r="P137" s="1">
        <f t="shared" si="27"/>
        <v>-37.245218546182898</v>
      </c>
      <c r="Q137" s="1">
        <f t="shared" si="28"/>
        <v>-19.012419999999999</v>
      </c>
      <c r="T137" s="1"/>
      <c r="U137" s="1"/>
      <c r="V137" s="1"/>
      <c r="W137" s="1"/>
      <c r="X137" s="1"/>
    </row>
    <row r="138" spans="1:24" x14ac:dyDescent="0.3">
      <c r="A138" s="1">
        <f t="shared" si="29"/>
        <v>2013.75</v>
      </c>
      <c r="B138" s="2">
        <v>5.3457817578051001E-6</v>
      </c>
      <c r="C138" s="2">
        <v>18.7628890474213</v>
      </c>
      <c r="D138" s="2">
        <v>2.7354177246142802E-6</v>
      </c>
      <c r="E138" s="2">
        <v>1.81801825029331</v>
      </c>
      <c r="F138" s="2">
        <v>-0.29491640817282799</v>
      </c>
      <c r="G138" s="2">
        <v>-6.6581725162354097E-2</v>
      </c>
      <c r="H138" s="2">
        <v>-37.187497245578903</v>
      </c>
      <c r="I138" s="2">
        <v>-16.96808</v>
      </c>
      <c r="L138" s="1">
        <f t="shared" si="30"/>
        <v>2013.75</v>
      </c>
      <c r="M138" s="1">
        <f t="shared" si="24"/>
        <v>18.762894393203059</v>
      </c>
      <c r="N138" s="1">
        <f t="shared" si="25"/>
        <v>1.7514392605486804</v>
      </c>
      <c r="O138" s="1">
        <f t="shared" si="26"/>
        <v>-0.29491640817282799</v>
      </c>
      <c r="P138" s="1">
        <f t="shared" si="27"/>
        <v>-37.187497245578903</v>
      </c>
      <c r="Q138" s="1">
        <f t="shared" si="28"/>
        <v>-16.96808</v>
      </c>
      <c r="T138" s="1"/>
      <c r="U138" s="1"/>
      <c r="V138" s="1"/>
      <c r="W138" s="1"/>
      <c r="X138" s="1"/>
    </row>
    <row r="139" spans="1:24" x14ac:dyDescent="0.3">
      <c r="A139" s="1">
        <f t="shared" si="29"/>
        <v>2014</v>
      </c>
      <c r="B139" s="2">
        <v>5.5452126662736499E-6</v>
      </c>
      <c r="C139" s="2">
        <v>17.275773198013098</v>
      </c>
      <c r="D139" s="2">
        <v>2.7428920393446599E-6</v>
      </c>
      <c r="E139" s="2">
        <v>1.9338279563007901</v>
      </c>
      <c r="F139" s="2">
        <v>-2.6434630408687001</v>
      </c>
      <c r="G139" s="2">
        <v>0.62580274876307096</v>
      </c>
      <c r="H139" s="2">
        <v>-37.128869150313001</v>
      </c>
      <c r="I139" s="2">
        <v>-19.936920000000001</v>
      </c>
      <c r="L139" s="1">
        <f t="shared" si="30"/>
        <v>2014</v>
      </c>
      <c r="M139" s="1">
        <f t="shared" si="24"/>
        <v>17.275778743225764</v>
      </c>
      <c r="N139" s="1">
        <f t="shared" si="25"/>
        <v>2.5596334479559002</v>
      </c>
      <c r="O139" s="1">
        <f t="shared" si="26"/>
        <v>-2.6434630408687001</v>
      </c>
      <c r="P139" s="1">
        <f t="shared" si="27"/>
        <v>-37.128869150313001</v>
      </c>
      <c r="Q139" s="1">
        <f t="shared" si="28"/>
        <v>-19.936920000000001</v>
      </c>
      <c r="T139" s="1"/>
      <c r="U139" s="1"/>
      <c r="V139" s="1"/>
      <c r="W139" s="1"/>
      <c r="X139" s="1"/>
    </row>
    <row r="140" spans="1:24" x14ac:dyDescent="0.3">
      <c r="A140" s="1">
        <f t="shared" si="29"/>
        <v>2014.25</v>
      </c>
      <c r="B140" s="2">
        <v>5.82653908198196E-6</v>
      </c>
      <c r="C140" s="2">
        <v>15.607892949145899</v>
      </c>
      <c r="D140" s="2">
        <v>2.81247830106203E-6</v>
      </c>
      <c r="E140" s="2">
        <v>1.9605137527323599</v>
      </c>
      <c r="F140" s="2">
        <v>-0.64684631664219105</v>
      </c>
      <c r="G140" s="2">
        <v>0.158509626182988</v>
      </c>
      <c r="H140" s="2">
        <v>-37.069348650436503</v>
      </c>
      <c r="I140" s="2">
        <v>-19.989270000000001</v>
      </c>
      <c r="L140" s="1">
        <f t="shared" si="30"/>
        <v>2014.25</v>
      </c>
      <c r="M140" s="1">
        <f t="shared" si="24"/>
        <v>15.607898775684982</v>
      </c>
      <c r="N140" s="1">
        <f t="shared" si="25"/>
        <v>2.1190261913936492</v>
      </c>
      <c r="O140" s="1">
        <f t="shared" si="26"/>
        <v>-0.64684631664219105</v>
      </c>
      <c r="P140" s="1">
        <f t="shared" si="27"/>
        <v>-37.069348650436503</v>
      </c>
      <c r="Q140" s="1">
        <f t="shared" si="28"/>
        <v>-19.989270000000001</v>
      </c>
      <c r="T140" s="1"/>
      <c r="U140" s="1"/>
      <c r="V140" s="1"/>
      <c r="W140" s="1"/>
      <c r="X140" s="1"/>
    </row>
    <row r="141" spans="1:24" x14ac:dyDescent="0.3">
      <c r="A141" s="1">
        <f t="shared" si="29"/>
        <v>2014.5</v>
      </c>
      <c r="B141" s="2">
        <v>5.7967732216075703E-6</v>
      </c>
      <c r="C141" s="2">
        <v>14.1411106017145</v>
      </c>
      <c r="D141" s="2">
        <v>2.77342065749673E-6</v>
      </c>
      <c r="E141" s="2">
        <v>2.0814069979043799</v>
      </c>
      <c r="F141" s="2">
        <v>1.92639624007757</v>
      </c>
      <c r="G141" s="2">
        <v>0.238417503043203</v>
      </c>
      <c r="H141" s="2">
        <v>-37.008949912933502</v>
      </c>
      <c r="I141" s="2">
        <v>-18.62161</v>
      </c>
      <c r="L141" s="1">
        <f t="shared" si="30"/>
        <v>2014.5</v>
      </c>
      <c r="M141" s="1">
        <f t="shared" si="24"/>
        <v>14.141116398487721</v>
      </c>
      <c r="N141" s="1">
        <f t="shared" si="25"/>
        <v>2.3198272743682407</v>
      </c>
      <c r="O141" s="1">
        <f t="shared" si="26"/>
        <v>1.92639624007757</v>
      </c>
      <c r="P141" s="1">
        <f t="shared" si="27"/>
        <v>-37.008949912933502</v>
      </c>
      <c r="Q141" s="1">
        <f t="shared" si="28"/>
        <v>-18.62161</v>
      </c>
      <c r="T141" s="1"/>
      <c r="U141" s="1"/>
      <c r="V141" s="1"/>
      <c r="W141" s="1"/>
      <c r="X141" s="1"/>
    </row>
    <row r="142" spans="1:24" x14ac:dyDescent="0.3">
      <c r="A142">
        <v>2014.75</v>
      </c>
      <c r="L142">
        <v>2014.75</v>
      </c>
    </row>
    <row r="143" spans="1:24" x14ac:dyDescent="0.3">
      <c r="A143">
        <v>2015</v>
      </c>
      <c r="L143">
        <v>2015</v>
      </c>
    </row>
    <row r="144" spans="1:24" x14ac:dyDescent="0.3">
      <c r="A144" t="s">
        <v>81</v>
      </c>
      <c r="B144" t="s">
        <v>82</v>
      </c>
      <c r="C144" t="s">
        <v>83</v>
      </c>
      <c r="D144" t="s">
        <v>84</v>
      </c>
      <c r="E144" t="s">
        <v>85</v>
      </c>
      <c r="F144" t="s">
        <v>86</v>
      </c>
      <c r="G144" t="s">
        <v>87</v>
      </c>
      <c r="H144" t="s">
        <v>88</v>
      </c>
      <c r="I144" t="s">
        <v>89</v>
      </c>
    </row>
    <row r="145" spans="1:9" x14ac:dyDescent="0.3">
      <c r="A145" s="7">
        <f>SUM(B145:H145)</f>
        <v>28.303099932964923</v>
      </c>
      <c r="B145" s="6">
        <f>_xlfn.STDEV.S(B3:B141)</f>
        <v>4.5093629330685009E-6</v>
      </c>
      <c r="C145" s="6">
        <f t="shared" ref="C145:I145" si="31">_xlfn.STDEV.S(C3:C141)</f>
        <v>9.0358621689379817</v>
      </c>
      <c r="D145" s="6">
        <f t="shared" si="31"/>
        <v>9.3347337055173005E-7</v>
      </c>
      <c r="E145" s="6">
        <f t="shared" si="31"/>
        <v>0.92747417123828269</v>
      </c>
      <c r="F145" s="6">
        <f t="shared" si="31"/>
        <v>9.7066544168231648</v>
      </c>
      <c r="G145" s="6">
        <f t="shared" si="31"/>
        <v>2.1975102668358808</v>
      </c>
      <c r="H145" s="6">
        <f t="shared" si="31"/>
        <v>6.4355934662933132</v>
      </c>
      <c r="I145" s="6">
        <f t="shared" si="31"/>
        <v>13.649579233060106</v>
      </c>
    </row>
    <row r="146" spans="1:9" x14ac:dyDescent="0.3">
      <c r="A146" s="6">
        <f>SUM(B146:H146)</f>
        <v>222.9720680782589</v>
      </c>
      <c r="B146" s="6">
        <f>_xlfn.VAR.S(B3:B141)</f>
        <v>2.0334354062132155E-11</v>
      </c>
      <c r="C146" s="6">
        <f>_xlfn.VAR.S(C3:C141)</f>
        <v>81.64680513604462</v>
      </c>
      <c r="D146" s="6">
        <f t="shared" ref="D146:I146" si="32">_xlfn.VAR.S(D3:D141)</f>
        <v>8.7137253352920762E-13</v>
      </c>
      <c r="E146" s="6">
        <f t="shared" si="32"/>
        <v>0.86020833831413934</v>
      </c>
      <c r="F146" s="6">
        <f t="shared" si="32"/>
        <v>94.219139967632643</v>
      </c>
      <c r="G146" s="6">
        <f t="shared" si="32"/>
        <v>4.8290513728491034</v>
      </c>
      <c r="H146" s="6">
        <f t="shared" si="32"/>
        <v>41.416863263397182</v>
      </c>
      <c r="I146" s="6">
        <f t="shared" si="32"/>
        <v>186.31101323958569</v>
      </c>
    </row>
    <row r="147" spans="1:9" x14ac:dyDescent="0.3">
      <c r="A147" s="1"/>
    </row>
    <row r="148" spans="1:9" x14ac:dyDescent="0.3">
      <c r="A148" s="6">
        <f t="shared" ref="A148:B148" si="33">A146/$I146*100</f>
        <v>119.67734177449248</v>
      </c>
      <c r="B148" s="8">
        <f t="shared" si="33"/>
        <v>1.091419863407822E-11</v>
      </c>
      <c r="C148" s="8">
        <f>C146/$I146*100</f>
        <v>43.822854975863038</v>
      </c>
      <c r="D148" s="8">
        <f t="shared" ref="D148:I148" si="34">D146/$I146*100</f>
        <v>4.6769781258645761E-13</v>
      </c>
      <c r="E148" s="8">
        <f t="shared" si="34"/>
        <v>0.46170557679698665</v>
      </c>
      <c r="F148" s="8">
        <f t="shared" si="34"/>
        <v>50.570891290506815</v>
      </c>
      <c r="G148" s="8">
        <f t="shared" si="34"/>
        <v>2.5919301757213944</v>
      </c>
      <c r="H148" s="8">
        <f t="shared" si="34"/>
        <v>22.229959755592859</v>
      </c>
      <c r="I148" s="8">
        <f t="shared" si="34"/>
        <v>100</v>
      </c>
    </row>
    <row r="149" spans="1:9" x14ac:dyDescent="0.3">
      <c r="A149" s="1"/>
    </row>
    <row r="150" spans="1:9" x14ac:dyDescent="0.3">
      <c r="A150" s="1"/>
    </row>
    <row r="151" spans="1:9" x14ac:dyDescent="0.3">
      <c r="A151" s="1"/>
    </row>
    <row r="152" spans="1:9" x14ac:dyDescent="0.3">
      <c r="A152" s="1"/>
    </row>
    <row r="153" spans="1:9" x14ac:dyDescent="0.3">
      <c r="A153" s="1"/>
    </row>
    <row r="154" spans="1:9" x14ac:dyDescent="0.3">
      <c r="A154" s="1"/>
    </row>
    <row r="155" spans="1:9" x14ac:dyDescent="0.3">
      <c r="A155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8"/>
  <sheetViews>
    <sheetView topLeftCell="A124" workbookViewId="0">
      <selection activeCell="I148" sqref="I148"/>
    </sheetView>
  </sheetViews>
  <sheetFormatPr defaultRowHeight="14.4" x14ac:dyDescent="0.3"/>
  <cols>
    <col min="8" max="8" width="10.33203125" bestFit="1" customWidth="1"/>
    <col min="9" max="9" width="20.5546875" bestFit="1" customWidth="1"/>
    <col min="10" max="10" width="10.33203125" bestFit="1" customWidth="1"/>
    <col min="17" max="17" width="10.33203125" bestFit="1" customWidth="1"/>
    <col min="18" max="18" width="9.5546875" bestFit="1" customWidth="1"/>
    <col min="19" max="19" width="10.33203125" bestFit="1" customWidth="1"/>
    <col min="20" max="20" width="9.5546875" customWidth="1"/>
    <col min="21" max="21" width="15.5546875" customWidth="1"/>
    <col min="24" max="24" width="20.5546875" bestFit="1" customWidth="1"/>
  </cols>
  <sheetData>
    <row r="1" spans="1:25" x14ac:dyDescent="0.3">
      <c r="A1" t="s">
        <v>93</v>
      </c>
    </row>
    <row r="2" spans="1:25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99</v>
      </c>
      <c r="I2" t="s">
        <v>88</v>
      </c>
      <c r="J2" t="s">
        <v>89</v>
      </c>
      <c r="K2" t="s">
        <v>93</v>
      </c>
      <c r="M2" t="s">
        <v>81</v>
      </c>
      <c r="N2" t="s">
        <v>90</v>
      </c>
      <c r="O2" t="s">
        <v>91</v>
      </c>
      <c r="P2" t="s">
        <v>92</v>
      </c>
      <c r="Q2" t="s">
        <v>88</v>
      </c>
      <c r="R2" t="s">
        <v>89</v>
      </c>
    </row>
    <row r="3" spans="1:25" x14ac:dyDescent="0.3">
      <c r="A3" s="1">
        <v>1980</v>
      </c>
      <c r="B3" s="2">
        <v>3.9760804347103404E-6</v>
      </c>
      <c r="C3" s="2">
        <v>1.5022167073692401E-2</v>
      </c>
      <c r="D3" s="2">
        <v>-6.3211395410135804E-2</v>
      </c>
      <c r="E3" s="2">
        <v>2.8549550545578499E-2</v>
      </c>
      <c r="F3" s="2">
        <v>-0.120611348433808</v>
      </c>
      <c r="G3" s="2">
        <v>1.30038973950395E-16</v>
      </c>
      <c r="H3" s="2">
        <f>LN(0.204765603)*100</f>
        <v>-158.58893540242164</v>
      </c>
      <c r="I3" s="5">
        <f>K3*100-SUM(B3:H3)</f>
        <v>-61.4183175474341</v>
      </c>
      <c r="J3" s="2">
        <f>SUM(B3:I3)</f>
        <v>-220.14749999999998</v>
      </c>
      <c r="K3">
        <v>-2.2014749999999998</v>
      </c>
      <c r="L3" s="3"/>
      <c r="M3" s="1">
        <v>1980</v>
      </c>
      <c r="N3" s="3">
        <f>B3+C3</f>
        <v>1.5026143154127111E-2</v>
      </c>
      <c r="O3" s="3">
        <f>D3+E3+G3</f>
        <v>-3.4661844864557173E-2</v>
      </c>
      <c r="P3" s="3">
        <f>F3</f>
        <v>-0.120611348433808</v>
      </c>
      <c r="Q3" s="3">
        <f>I3-I$3</f>
        <v>0</v>
      </c>
      <c r="R3" s="3">
        <f>SUM(N3:Q3)</f>
        <v>-0.14024705014423805</v>
      </c>
      <c r="S3" s="3"/>
      <c r="T3" s="3"/>
      <c r="U3" s="3"/>
      <c r="V3" s="3"/>
      <c r="W3" s="3"/>
      <c r="X3" s="4"/>
      <c r="Y3" s="3"/>
    </row>
    <row r="4" spans="1:25" x14ac:dyDescent="0.3">
      <c r="A4" s="1">
        <f>A3+0.25</f>
        <v>1980.25</v>
      </c>
      <c r="B4" s="2">
        <v>-2.0216795650544801E-4</v>
      </c>
      <c r="C4" s="2">
        <v>1.5815089934444799</v>
      </c>
      <c r="D4" s="2">
        <v>0.88619938530843101</v>
      </c>
      <c r="E4" s="2">
        <v>2.00509738779911E-2</v>
      </c>
      <c r="F4" s="2">
        <v>-0.283141690853983</v>
      </c>
      <c r="G4" s="2">
        <v>2.4067567435967602E-16</v>
      </c>
      <c r="H4" s="2">
        <f t="shared" ref="H4:H67" si="0">LN(0.204765603)*100</f>
        <v>-158.58893540242164</v>
      </c>
      <c r="I4" s="5">
        <f t="shared" ref="I4:I67" si="1">K4*100-SUM(B4:H4)</f>
        <v>-61.346580091398778</v>
      </c>
      <c r="J4" s="2">
        <f t="shared" ref="J4:J67" si="2">SUM(B4:I4)</f>
        <v>-217.7311</v>
      </c>
      <c r="K4">
        <v>-2.177311</v>
      </c>
      <c r="L4" s="3"/>
      <c r="M4" s="1">
        <f>M3+0.25</f>
        <v>1980.25</v>
      </c>
      <c r="N4" s="3">
        <f t="shared" ref="N4:N67" si="3">B4+C4</f>
        <v>1.5813068254879745</v>
      </c>
      <c r="O4" s="3">
        <f t="shared" ref="O4:O67" si="4">D4+E4+G4</f>
        <v>0.90625035918642238</v>
      </c>
      <c r="P4" s="3">
        <f t="shared" ref="P4:P67" si="5">F4</f>
        <v>-0.283141690853983</v>
      </c>
      <c r="Q4" s="3">
        <f t="shared" ref="Q4:Q67" si="6">I4-I$3</f>
        <v>7.1737456035322111E-2</v>
      </c>
      <c r="R4" s="3">
        <f t="shared" ref="R4:R67" si="7">SUM(N4:Q4)</f>
        <v>2.276152949855736</v>
      </c>
      <c r="S4" s="3"/>
      <c r="T4" s="1"/>
      <c r="U4" s="3"/>
      <c r="V4" s="3"/>
      <c r="W4" s="3"/>
      <c r="X4" s="4"/>
      <c r="Y4" s="3"/>
    </row>
    <row r="5" spans="1:25" x14ac:dyDescent="0.3">
      <c r="A5" s="1">
        <f t="shared" ref="A5:A68" si="8">A4+0.25</f>
        <v>1980.5</v>
      </c>
      <c r="B5" s="2">
        <v>-1.28853937159275E-4</v>
      </c>
      <c r="C5" s="2">
        <v>2.6749808851263102</v>
      </c>
      <c r="D5" s="2">
        <v>-1.5413591373102</v>
      </c>
      <c r="E5" s="2">
        <v>0.10147258295122601</v>
      </c>
      <c r="F5" s="2">
        <v>-0.62744033102373598</v>
      </c>
      <c r="G5" s="2">
        <v>1.8527428431033201E-16</v>
      </c>
      <c r="H5" s="2">
        <f t="shared" si="0"/>
        <v>-158.58893540242164</v>
      </c>
      <c r="I5" s="5">
        <f t="shared" si="1"/>
        <v>-61.265989743384779</v>
      </c>
      <c r="J5" s="2">
        <f t="shared" si="2"/>
        <v>-219.24739999999997</v>
      </c>
      <c r="K5">
        <v>-2.1924739999999998</v>
      </c>
      <c r="L5" s="3"/>
      <c r="M5" s="1">
        <f t="shared" ref="M5:M68" si="9">M4+0.25</f>
        <v>1980.5</v>
      </c>
      <c r="N5" s="3">
        <f t="shared" si="3"/>
        <v>2.6748520311891508</v>
      </c>
      <c r="O5" s="3">
        <f t="shared" si="4"/>
        <v>-1.4398865543589738</v>
      </c>
      <c r="P5" s="3">
        <f t="shared" si="5"/>
        <v>-0.62744033102373598</v>
      </c>
      <c r="Q5" s="3">
        <f t="shared" si="6"/>
        <v>0.152327804049321</v>
      </c>
      <c r="R5" s="3">
        <f t="shared" si="7"/>
        <v>0.75985294985576202</v>
      </c>
      <c r="S5" s="3"/>
      <c r="T5" s="1"/>
      <c r="U5" s="3"/>
      <c r="V5" s="3"/>
      <c r="W5" s="3"/>
      <c r="X5" s="4"/>
      <c r="Y5" s="3"/>
    </row>
    <row r="6" spans="1:25" x14ac:dyDescent="0.3">
      <c r="A6" s="1">
        <f t="shared" si="8"/>
        <v>1980.75</v>
      </c>
      <c r="B6" s="2">
        <v>1.2493069908963001E-3</v>
      </c>
      <c r="C6" s="2">
        <v>1.2117197426859501</v>
      </c>
      <c r="D6" s="2">
        <v>-2.45043470515072</v>
      </c>
      <c r="E6" s="2">
        <v>5.8827710626831703E-2</v>
      </c>
      <c r="F6" s="2">
        <v>-0.68573539569264097</v>
      </c>
      <c r="G6" s="2">
        <v>1.4226937100139599E-16</v>
      </c>
      <c r="H6" s="2">
        <f t="shared" si="0"/>
        <v>-158.58893540242164</v>
      </c>
      <c r="I6" s="5">
        <f t="shared" si="1"/>
        <v>-61.181091257038673</v>
      </c>
      <c r="J6" s="2">
        <f t="shared" si="2"/>
        <v>-221.6344</v>
      </c>
      <c r="K6">
        <v>-2.2163439999999999</v>
      </c>
      <c r="L6" s="3"/>
      <c r="M6" s="1">
        <f t="shared" si="9"/>
        <v>1980.75</v>
      </c>
      <c r="N6" s="3">
        <f t="shared" si="3"/>
        <v>1.2129690496768464</v>
      </c>
      <c r="O6" s="3">
        <f t="shared" si="4"/>
        <v>-2.3916069945238885</v>
      </c>
      <c r="P6" s="3">
        <f t="shared" si="5"/>
        <v>-0.68573539569264097</v>
      </c>
      <c r="Q6" s="3">
        <f t="shared" si="6"/>
        <v>0.23722629039542653</v>
      </c>
      <c r="R6" s="3">
        <f t="shared" si="7"/>
        <v>-1.6271470501442566</v>
      </c>
      <c r="S6" s="3"/>
      <c r="T6" s="1"/>
      <c r="U6" s="3"/>
      <c r="V6" s="3"/>
      <c r="W6" s="3"/>
      <c r="X6" s="4"/>
      <c r="Y6" s="3"/>
    </row>
    <row r="7" spans="1:25" x14ac:dyDescent="0.3">
      <c r="A7" s="1">
        <f t="shared" si="8"/>
        <v>1981</v>
      </c>
      <c r="B7" s="2">
        <v>3.4718748042659201E-3</v>
      </c>
      <c r="C7" s="2">
        <v>1.06406187835246</v>
      </c>
      <c r="D7" s="2">
        <v>0.36049876101003903</v>
      </c>
      <c r="E7" s="2">
        <v>9.4367325329091402E-3</v>
      </c>
      <c r="F7" s="2">
        <v>-0.58625180868387705</v>
      </c>
      <c r="G7" s="2">
        <v>1.8226703016056001E-16</v>
      </c>
      <c r="H7" s="2">
        <f t="shared" si="0"/>
        <v>-158.58893540242164</v>
      </c>
      <c r="I7" s="5">
        <f t="shared" si="1"/>
        <v>-61.094582035594158</v>
      </c>
      <c r="J7" s="2">
        <f t="shared" si="2"/>
        <v>-218.8323</v>
      </c>
      <c r="K7">
        <v>-2.188323</v>
      </c>
      <c r="L7" s="3"/>
      <c r="M7" s="1">
        <f t="shared" si="9"/>
        <v>1981</v>
      </c>
      <c r="N7" s="3">
        <f t="shared" si="3"/>
        <v>1.0675337531567259</v>
      </c>
      <c r="O7" s="3">
        <f t="shared" si="4"/>
        <v>0.36993549354294836</v>
      </c>
      <c r="P7" s="3">
        <f t="shared" si="5"/>
        <v>-0.58625180868387705</v>
      </c>
      <c r="Q7" s="3">
        <f t="shared" si="6"/>
        <v>0.32373551183994209</v>
      </c>
      <c r="R7" s="3">
        <f t="shared" si="7"/>
        <v>1.1749529498557394</v>
      </c>
      <c r="S7" s="3"/>
      <c r="T7" s="1"/>
      <c r="U7" s="3"/>
      <c r="V7" s="3"/>
      <c r="W7" s="3"/>
      <c r="X7" s="4"/>
      <c r="Y7" s="3"/>
    </row>
    <row r="8" spans="1:25" x14ac:dyDescent="0.3">
      <c r="A8" s="1">
        <f t="shared" si="8"/>
        <v>1981.25</v>
      </c>
      <c r="B8" s="2">
        <v>5.80779080238133E-3</v>
      </c>
      <c r="C8" s="2">
        <v>1.14237339502794</v>
      </c>
      <c r="D8" s="2">
        <v>-6.8367362116907096E-2</v>
      </c>
      <c r="E8" s="2">
        <v>-0.13175337081365601</v>
      </c>
      <c r="F8" s="2">
        <v>-0.52465884450057398</v>
      </c>
      <c r="G8" s="2">
        <v>2.7220930917649801E-16</v>
      </c>
      <c r="H8" s="2">
        <f t="shared" si="0"/>
        <v>-158.58893540242164</v>
      </c>
      <c r="I8" s="5">
        <f t="shared" si="1"/>
        <v>-61.00806620597757</v>
      </c>
      <c r="J8" s="2">
        <f t="shared" si="2"/>
        <v>-219.17360000000002</v>
      </c>
      <c r="K8">
        <v>-2.1917360000000001</v>
      </c>
      <c r="L8" s="3"/>
      <c r="M8" s="1">
        <f t="shared" si="9"/>
        <v>1981.25</v>
      </c>
      <c r="N8" s="3">
        <f t="shared" si="3"/>
        <v>1.1481811858303212</v>
      </c>
      <c r="O8" s="3">
        <f t="shared" si="4"/>
        <v>-0.20012073293056282</v>
      </c>
      <c r="P8" s="3">
        <f t="shared" si="5"/>
        <v>-0.52465884450057398</v>
      </c>
      <c r="Q8" s="3">
        <f t="shared" si="6"/>
        <v>0.41025134145652942</v>
      </c>
      <c r="R8" s="3">
        <f t="shared" si="7"/>
        <v>0.83365294985571392</v>
      </c>
      <c r="S8" s="3"/>
      <c r="T8" s="1"/>
      <c r="U8" s="3"/>
      <c r="V8" s="3"/>
      <c r="W8" s="3"/>
      <c r="X8" s="4"/>
      <c r="Y8" s="3"/>
    </row>
    <row r="9" spans="1:25" x14ac:dyDescent="0.3">
      <c r="A9" s="1">
        <f t="shared" si="8"/>
        <v>1981.5</v>
      </c>
      <c r="B9" s="2">
        <v>8.2721489219260095E-3</v>
      </c>
      <c r="C9" s="2">
        <v>0.87475408800997001</v>
      </c>
      <c r="D9" s="2">
        <v>-1.1217503663316399</v>
      </c>
      <c r="E9" s="2">
        <v>-0.26311709138559802</v>
      </c>
      <c r="F9" s="2">
        <v>-0.67643113333209204</v>
      </c>
      <c r="G9" s="2">
        <v>1.9580103621431699E-16</v>
      </c>
      <c r="H9" s="2">
        <f t="shared" si="0"/>
        <v>-158.58893540242164</v>
      </c>
      <c r="I9" s="5">
        <f t="shared" si="1"/>
        <v>-60.922492243460937</v>
      </c>
      <c r="J9" s="2">
        <f t="shared" si="2"/>
        <v>-220.68970000000002</v>
      </c>
      <c r="K9">
        <v>-2.2068970000000001</v>
      </c>
      <c r="L9" s="3"/>
      <c r="M9" s="1">
        <f t="shared" si="9"/>
        <v>1981.5</v>
      </c>
      <c r="N9" s="3">
        <f t="shared" si="3"/>
        <v>0.88302623693189597</v>
      </c>
      <c r="O9" s="3">
        <f t="shared" si="4"/>
        <v>-1.3848674577172377</v>
      </c>
      <c r="P9" s="3">
        <f t="shared" si="5"/>
        <v>-0.67643113333209204</v>
      </c>
      <c r="Q9" s="3">
        <f t="shared" si="6"/>
        <v>0.49582530397316305</v>
      </c>
      <c r="R9" s="3">
        <f t="shared" si="7"/>
        <v>-0.68244705014427076</v>
      </c>
      <c r="S9" s="3"/>
      <c r="T9" s="1"/>
      <c r="U9" s="3"/>
      <c r="V9" s="3"/>
      <c r="W9" s="3"/>
      <c r="X9" s="4"/>
      <c r="Y9" s="3"/>
    </row>
    <row r="10" spans="1:25" x14ac:dyDescent="0.3">
      <c r="A10" s="1">
        <f t="shared" si="8"/>
        <v>1981.75</v>
      </c>
      <c r="B10" s="2">
        <v>1.07425836181333E-2</v>
      </c>
      <c r="C10" s="2">
        <v>1.8347042323212699</v>
      </c>
      <c r="D10" s="2">
        <v>1.87713659872932</v>
      </c>
      <c r="E10" s="2">
        <v>-0.119158191274884</v>
      </c>
      <c r="F10" s="2">
        <v>-0.47657917102250902</v>
      </c>
      <c r="G10" s="2">
        <v>1.4545626964940101E-16</v>
      </c>
      <c r="H10" s="2">
        <f t="shared" si="0"/>
        <v>-158.58893540242164</v>
      </c>
      <c r="I10" s="5">
        <f t="shared" si="1"/>
        <v>-60.83841064994968</v>
      </c>
      <c r="J10" s="2">
        <f t="shared" si="2"/>
        <v>-216.3005</v>
      </c>
      <c r="K10">
        <v>-2.1630050000000001</v>
      </c>
      <c r="L10" s="3"/>
      <c r="M10" s="1">
        <f t="shared" si="9"/>
        <v>1981.75</v>
      </c>
      <c r="N10" s="3">
        <f t="shared" si="3"/>
        <v>1.8454468159394033</v>
      </c>
      <c r="O10" s="3">
        <f t="shared" si="4"/>
        <v>1.7579784074544362</v>
      </c>
      <c r="P10" s="3">
        <f t="shared" si="5"/>
        <v>-0.47657917102250902</v>
      </c>
      <c r="Q10" s="3">
        <f t="shared" si="6"/>
        <v>0.57990689748442037</v>
      </c>
      <c r="R10" s="3">
        <f t="shared" si="7"/>
        <v>3.7067529498557508</v>
      </c>
      <c r="S10" s="3"/>
      <c r="T10" s="1"/>
      <c r="U10" s="3"/>
      <c r="V10" s="3"/>
      <c r="W10" s="3"/>
      <c r="X10" s="4"/>
      <c r="Y10" s="3"/>
    </row>
    <row r="11" spans="1:25" x14ac:dyDescent="0.3">
      <c r="A11" s="1">
        <f t="shared" si="8"/>
        <v>1982</v>
      </c>
      <c r="B11" s="2">
        <v>1.3281922342678399E-2</v>
      </c>
      <c r="C11" s="2">
        <v>2.1459721345556799</v>
      </c>
      <c r="D11" s="2">
        <v>0.27524846131738601</v>
      </c>
      <c r="E11" s="2">
        <v>-0.17949825435118</v>
      </c>
      <c r="F11" s="2">
        <v>-0.32804095520508902</v>
      </c>
      <c r="G11" s="2">
        <v>1.5556415793396599E-16</v>
      </c>
      <c r="H11" s="2">
        <f t="shared" si="0"/>
        <v>-158.58893540242164</v>
      </c>
      <c r="I11" s="5">
        <f t="shared" si="1"/>
        <v>-60.756127906237822</v>
      </c>
      <c r="J11" s="2">
        <f t="shared" si="2"/>
        <v>-217.41809999999998</v>
      </c>
      <c r="K11">
        <v>-2.1741809999999999</v>
      </c>
      <c r="L11" s="3"/>
      <c r="M11" s="1">
        <f t="shared" si="9"/>
        <v>1982</v>
      </c>
      <c r="N11" s="3">
        <f t="shared" si="3"/>
        <v>2.1592540568983583</v>
      </c>
      <c r="O11" s="3">
        <f t="shared" si="4"/>
        <v>9.5750206966206161E-2</v>
      </c>
      <c r="P11" s="3">
        <f t="shared" si="5"/>
        <v>-0.32804095520508902</v>
      </c>
      <c r="Q11" s="3">
        <f t="shared" si="6"/>
        <v>0.66218964119627799</v>
      </c>
      <c r="R11" s="3">
        <f t="shared" si="7"/>
        <v>2.5891529498557535</v>
      </c>
      <c r="S11" s="3"/>
      <c r="T11" s="1"/>
      <c r="U11" s="3"/>
      <c r="V11" s="3"/>
      <c r="W11" s="3"/>
      <c r="X11" s="4"/>
      <c r="Y11" s="3"/>
    </row>
    <row r="12" spans="1:25" x14ac:dyDescent="0.3">
      <c r="A12" s="1">
        <f t="shared" si="8"/>
        <v>1982.25</v>
      </c>
      <c r="B12" s="2">
        <v>1.6380015045434598E-2</v>
      </c>
      <c r="C12" s="2">
        <v>2.4027172886728598</v>
      </c>
      <c r="D12" s="2">
        <v>0.14710447017064199</v>
      </c>
      <c r="E12" s="2">
        <v>-0.28097998195722701</v>
      </c>
      <c r="F12" s="2">
        <v>-0.49178662267444101</v>
      </c>
      <c r="G12" s="2">
        <v>1.1569706747835501E-16</v>
      </c>
      <c r="H12" s="2">
        <f t="shared" si="0"/>
        <v>-158.58893540242164</v>
      </c>
      <c r="I12" s="5">
        <f t="shared" si="1"/>
        <v>-60.675799766835638</v>
      </c>
      <c r="J12" s="2">
        <f t="shared" si="2"/>
        <v>-217.47130000000001</v>
      </c>
      <c r="K12">
        <v>-2.1747130000000001</v>
      </c>
      <c r="L12" s="3"/>
      <c r="M12" s="1">
        <f t="shared" si="9"/>
        <v>1982.25</v>
      </c>
      <c r="N12" s="3">
        <f t="shared" si="3"/>
        <v>2.4190973037182943</v>
      </c>
      <c r="O12" s="3">
        <f t="shared" si="4"/>
        <v>-0.13387551178658491</v>
      </c>
      <c r="P12" s="3">
        <f t="shared" si="5"/>
        <v>-0.49178662267444101</v>
      </c>
      <c r="Q12" s="3">
        <f t="shared" si="6"/>
        <v>0.74251778059846174</v>
      </c>
      <c r="R12" s="3">
        <f t="shared" si="7"/>
        <v>2.5359529498557301</v>
      </c>
      <c r="S12" s="3"/>
      <c r="T12" s="1"/>
      <c r="U12" s="3"/>
      <c r="V12" s="3"/>
      <c r="W12" s="3"/>
      <c r="X12" s="4"/>
      <c r="Y12" s="3"/>
    </row>
    <row r="13" spans="1:25" x14ac:dyDescent="0.3">
      <c r="A13" s="1">
        <f t="shared" si="8"/>
        <v>1982.5</v>
      </c>
      <c r="B13" s="2">
        <v>2.04793724984823E-2</v>
      </c>
      <c r="C13" s="2">
        <v>2.20079467347069</v>
      </c>
      <c r="D13" s="2">
        <v>0.79402668008262101</v>
      </c>
      <c r="E13" s="2">
        <v>-0.35357960625016699</v>
      </c>
      <c r="F13" s="2">
        <v>0.10490283707733999</v>
      </c>
      <c r="G13" s="2">
        <v>2.0060657261003399E-16</v>
      </c>
      <c r="H13" s="2">
        <f t="shared" si="0"/>
        <v>-158.58893540242164</v>
      </c>
      <c r="I13" s="5">
        <f t="shared" si="1"/>
        <v>-60.5974885544573</v>
      </c>
      <c r="J13" s="2">
        <f t="shared" si="2"/>
        <v>-216.41979999999998</v>
      </c>
      <c r="K13">
        <v>-2.1641979999999998</v>
      </c>
      <c r="L13" s="3"/>
      <c r="M13" s="1">
        <f t="shared" si="9"/>
        <v>1982.5</v>
      </c>
      <c r="N13" s="3">
        <f t="shared" si="3"/>
        <v>2.2212740459691722</v>
      </c>
      <c r="O13" s="3">
        <f t="shared" si="4"/>
        <v>0.44044707383245424</v>
      </c>
      <c r="P13" s="3">
        <f t="shared" si="5"/>
        <v>0.10490283707733999</v>
      </c>
      <c r="Q13" s="3">
        <f t="shared" si="6"/>
        <v>0.82082899297680001</v>
      </c>
      <c r="R13" s="3">
        <f t="shared" si="7"/>
        <v>3.5874529498557663</v>
      </c>
      <c r="S13" s="3"/>
      <c r="T13" s="1"/>
      <c r="U13" s="3"/>
      <c r="V13" s="3"/>
      <c r="W13" s="3"/>
      <c r="X13" s="4"/>
      <c r="Y13" s="3"/>
    </row>
    <row r="14" spans="1:25" x14ac:dyDescent="0.3">
      <c r="A14" s="1">
        <f t="shared" si="8"/>
        <v>1982.75</v>
      </c>
      <c r="B14" s="2">
        <v>2.57201741837309E-2</v>
      </c>
      <c r="C14" s="2">
        <v>2.6524534700886302</v>
      </c>
      <c r="D14" s="2">
        <v>-1.8920989211520001</v>
      </c>
      <c r="E14" s="2">
        <v>-0.31872093456037698</v>
      </c>
      <c r="F14" s="2">
        <v>0.164680384458745</v>
      </c>
      <c r="G14" s="2">
        <v>1.7274319412141599E-16</v>
      </c>
      <c r="H14" s="2">
        <f t="shared" si="0"/>
        <v>-158.58893540242164</v>
      </c>
      <c r="I14" s="5">
        <f t="shared" si="1"/>
        <v>-60.521198770597096</v>
      </c>
      <c r="J14" s="2">
        <f t="shared" si="2"/>
        <v>-218.47810000000001</v>
      </c>
      <c r="K14">
        <v>-2.1847810000000001</v>
      </c>
      <c r="L14" s="3"/>
      <c r="M14" s="1">
        <f t="shared" si="9"/>
        <v>1982.75</v>
      </c>
      <c r="N14" s="3">
        <f t="shared" si="3"/>
        <v>2.6781736442723609</v>
      </c>
      <c r="O14" s="3">
        <f t="shared" si="4"/>
        <v>-2.2108198557123773</v>
      </c>
      <c r="P14" s="3">
        <f t="shared" si="5"/>
        <v>0.164680384458745</v>
      </c>
      <c r="Q14" s="3">
        <f t="shared" si="6"/>
        <v>0.89711877683700436</v>
      </c>
      <c r="R14" s="3">
        <f t="shared" si="7"/>
        <v>1.529152949855733</v>
      </c>
      <c r="S14" s="3"/>
      <c r="T14" s="1"/>
      <c r="U14" s="3"/>
      <c r="V14" s="3"/>
      <c r="W14" s="3"/>
      <c r="X14" s="4"/>
      <c r="Y14" s="3"/>
    </row>
    <row r="15" spans="1:25" x14ac:dyDescent="0.3">
      <c r="A15" s="1">
        <f t="shared" si="8"/>
        <v>1983</v>
      </c>
      <c r="B15" s="2">
        <v>3.22537260992267E-2</v>
      </c>
      <c r="C15" s="2">
        <v>2.6540636758090002</v>
      </c>
      <c r="D15" s="2">
        <v>-2.06236850403074</v>
      </c>
      <c r="E15" s="2">
        <v>-0.264738060696248</v>
      </c>
      <c r="F15" s="2">
        <v>-6.9575977084435206E-2</v>
      </c>
      <c r="G15" s="2">
        <v>-2.6664395715709401E-18</v>
      </c>
      <c r="H15" s="2">
        <f t="shared" si="0"/>
        <v>-158.58893540242164</v>
      </c>
      <c r="I15" s="5">
        <f t="shared" si="1"/>
        <v>-60.446899457675158</v>
      </c>
      <c r="J15" s="2">
        <f t="shared" si="2"/>
        <v>-218.74619999999999</v>
      </c>
      <c r="K15">
        <v>-2.187462</v>
      </c>
      <c r="L15" s="3"/>
      <c r="M15" s="1">
        <f t="shared" si="9"/>
        <v>1983</v>
      </c>
      <c r="N15" s="3">
        <f t="shared" si="3"/>
        <v>2.686317401908227</v>
      </c>
      <c r="O15" s="3">
        <f t="shared" si="4"/>
        <v>-2.327106564726988</v>
      </c>
      <c r="P15" s="3">
        <f t="shared" si="5"/>
        <v>-6.9575977084435206E-2</v>
      </c>
      <c r="Q15" s="3">
        <f t="shared" si="6"/>
        <v>0.97141808975894151</v>
      </c>
      <c r="R15" s="3">
        <f t="shared" si="7"/>
        <v>1.2610529498557455</v>
      </c>
      <c r="S15" s="3"/>
      <c r="T15" s="1"/>
      <c r="U15" s="3"/>
      <c r="V15" s="3"/>
      <c r="W15" s="3"/>
      <c r="X15" s="4"/>
      <c r="Y15" s="3"/>
    </row>
    <row r="16" spans="1:25" x14ac:dyDescent="0.3">
      <c r="A16" s="1">
        <f t="shared" si="8"/>
        <v>1983.25</v>
      </c>
      <c r="B16" s="2">
        <v>3.9975581865419101E-2</v>
      </c>
      <c r="C16" s="2">
        <v>2.2890293938553898</v>
      </c>
      <c r="D16" s="2">
        <v>-0.90754645853695004</v>
      </c>
      <c r="E16" s="2">
        <v>-0.297458663882607</v>
      </c>
      <c r="F16" s="2">
        <v>0.31097390681793802</v>
      </c>
      <c r="G16" s="2">
        <v>3.8211403704533899E-17</v>
      </c>
      <c r="H16" s="2">
        <f t="shared" si="0"/>
        <v>-158.58893540242164</v>
      </c>
      <c r="I16" s="5">
        <f t="shared" si="1"/>
        <v>-60.37453835769756</v>
      </c>
      <c r="J16" s="2">
        <f t="shared" si="2"/>
        <v>-217.52850000000001</v>
      </c>
      <c r="K16">
        <v>-2.1752850000000001</v>
      </c>
      <c r="L16" s="3"/>
      <c r="M16" s="1">
        <f t="shared" si="9"/>
        <v>1983.25</v>
      </c>
      <c r="N16" s="3">
        <f t="shared" si="3"/>
        <v>2.3290049757208089</v>
      </c>
      <c r="O16" s="3">
        <f t="shared" si="4"/>
        <v>-1.205005122419557</v>
      </c>
      <c r="P16" s="3">
        <f t="shared" si="5"/>
        <v>0.31097390681793802</v>
      </c>
      <c r="Q16" s="3">
        <f t="shared" si="6"/>
        <v>1.04377918973654</v>
      </c>
      <c r="R16" s="3">
        <f t="shared" si="7"/>
        <v>2.4787529498557301</v>
      </c>
      <c r="S16" s="3"/>
      <c r="T16" s="1"/>
      <c r="U16" s="3"/>
      <c r="V16" s="3"/>
      <c r="W16" s="3"/>
      <c r="X16" s="4"/>
      <c r="Y16" s="3"/>
    </row>
    <row r="17" spans="1:25" x14ac:dyDescent="0.3">
      <c r="A17" s="1">
        <f t="shared" si="8"/>
        <v>1983.5</v>
      </c>
      <c r="B17" s="2">
        <v>4.81062100758766E-2</v>
      </c>
      <c r="C17" s="2">
        <v>1.5262761554501301</v>
      </c>
      <c r="D17" s="2">
        <v>0.80563169391164902</v>
      </c>
      <c r="E17" s="2">
        <v>-0.36452537853912897</v>
      </c>
      <c r="F17" s="2">
        <v>0.518697650712869</v>
      </c>
      <c r="G17" s="2">
        <v>6.5147419506917405E-17</v>
      </c>
      <c r="H17" s="2">
        <f t="shared" si="0"/>
        <v>-158.58893540242164</v>
      </c>
      <c r="I17" s="5">
        <f t="shared" si="1"/>
        <v>-60.304050929189742</v>
      </c>
      <c r="J17" s="2">
        <f t="shared" si="2"/>
        <v>-216.35879999999997</v>
      </c>
      <c r="K17">
        <v>-2.1635879999999998</v>
      </c>
      <c r="L17" s="3"/>
      <c r="M17" s="1">
        <f t="shared" si="9"/>
        <v>1983.5</v>
      </c>
      <c r="N17" s="3">
        <f t="shared" si="3"/>
        <v>1.5743823655260067</v>
      </c>
      <c r="O17" s="3">
        <f t="shared" si="4"/>
        <v>0.4411063153725201</v>
      </c>
      <c r="P17" s="3">
        <f t="shared" si="5"/>
        <v>0.518697650712869</v>
      </c>
      <c r="Q17" s="3">
        <f t="shared" si="6"/>
        <v>1.1142666182443577</v>
      </c>
      <c r="R17" s="3">
        <f t="shared" si="7"/>
        <v>3.6484529498557534</v>
      </c>
      <c r="S17" s="3"/>
      <c r="T17" s="1"/>
      <c r="U17" s="3"/>
      <c r="V17" s="3"/>
      <c r="W17" s="3"/>
      <c r="X17" s="4"/>
      <c r="Y17" s="3"/>
    </row>
    <row r="18" spans="1:25" x14ac:dyDescent="0.3">
      <c r="A18" s="1">
        <f t="shared" si="8"/>
        <v>1983.75</v>
      </c>
      <c r="B18" s="2">
        <v>5.5700107011073398E-2</v>
      </c>
      <c r="C18" s="2">
        <v>1.3549402278813201</v>
      </c>
      <c r="D18" s="2">
        <v>1.4819255101578099</v>
      </c>
      <c r="E18" s="2">
        <v>-0.37707113348565802</v>
      </c>
      <c r="F18" s="2">
        <v>0.49160679764583098</v>
      </c>
      <c r="G18" s="2">
        <v>-1.8487575696885901E-17</v>
      </c>
      <c r="H18" s="2">
        <f t="shared" si="0"/>
        <v>-158.58893540242164</v>
      </c>
      <c r="I18" s="5">
        <f t="shared" si="1"/>
        <v>-60.235366106788717</v>
      </c>
      <c r="J18" s="2">
        <f t="shared" si="2"/>
        <v>-215.81719999999999</v>
      </c>
      <c r="K18">
        <v>-2.158172</v>
      </c>
      <c r="L18" s="3"/>
      <c r="M18" s="1">
        <f t="shared" si="9"/>
        <v>1983.75</v>
      </c>
      <c r="N18" s="3">
        <f t="shared" si="3"/>
        <v>1.4106403348923935</v>
      </c>
      <c r="O18" s="3">
        <f t="shared" si="4"/>
        <v>1.1048543766721519</v>
      </c>
      <c r="P18" s="3">
        <f t="shared" si="5"/>
        <v>0.49160679764583098</v>
      </c>
      <c r="Q18" s="3">
        <f t="shared" si="6"/>
        <v>1.1829514406453825</v>
      </c>
      <c r="R18" s="3">
        <f t="shared" si="7"/>
        <v>4.190052949855759</v>
      </c>
      <c r="S18" s="3"/>
      <c r="T18" s="1"/>
      <c r="U18" s="3"/>
      <c r="V18" s="3"/>
      <c r="W18" s="3"/>
      <c r="X18" s="4"/>
      <c r="Y18" s="3"/>
    </row>
    <row r="19" spans="1:25" x14ac:dyDescent="0.3">
      <c r="A19" s="1">
        <f t="shared" si="8"/>
        <v>1984</v>
      </c>
      <c r="B19" s="2">
        <v>6.2109951606631901E-2</v>
      </c>
      <c r="C19" s="2">
        <v>0.89516721163487301</v>
      </c>
      <c r="D19" s="2">
        <v>3.9082189244442298</v>
      </c>
      <c r="E19" s="2">
        <v>-0.371728429721362</v>
      </c>
      <c r="F19" s="2">
        <v>0.71597772288988104</v>
      </c>
      <c r="G19" s="2">
        <v>4.6913429383326303E-18</v>
      </c>
      <c r="H19" s="2">
        <f t="shared" si="0"/>
        <v>-158.58893540242164</v>
      </c>
      <c r="I19" s="5">
        <f t="shared" si="1"/>
        <v>-60.168409978432635</v>
      </c>
      <c r="J19" s="2">
        <f t="shared" si="2"/>
        <v>-213.54760000000002</v>
      </c>
      <c r="K19">
        <v>-2.1354760000000002</v>
      </c>
      <c r="L19" s="3"/>
      <c r="M19" s="1">
        <f t="shared" si="9"/>
        <v>1984</v>
      </c>
      <c r="N19" s="3">
        <f t="shared" si="3"/>
        <v>0.95727716324150491</v>
      </c>
      <c r="O19" s="3">
        <f t="shared" si="4"/>
        <v>3.5364904947228677</v>
      </c>
      <c r="P19" s="3">
        <f t="shared" si="5"/>
        <v>0.71597772288988104</v>
      </c>
      <c r="Q19" s="3">
        <f t="shared" si="6"/>
        <v>1.2499075690014649</v>
      </c>
      <c r="R19" s="3">
        <f t="shared" si="7"/>
        <v>6.4596529498557187</v>
      </c>
      <c r="S19" s="3"/>
      <c r="T19" s="1"/>
      <c r="U19" s="3"/>
      <c r="V19" s="3"/>
      <c r="W19" s="3"/>
      <c r="X19" s="4"/>
      <c r="Y19" s="3"/>
    </row>
    <row r="20" spans="1:25" x14ac:dyDescent="0.3">
      <c r="A20" s="1">
        <f t="shared" si="8"/>
        <v>1984.25</v>
      </c>
      <c r="B20" s="2">
        <v>6.6961823891954E-2</v>
      </c>
      <c r="C20" s="2">
        <v>1.09635300234346</v>
      </c>
      <c r="D20" s="2">
        <v>5.4467825995248997</v>
      </c>
      <c r="E20" s="2">
        <v>-0.399655886058844</v>
      </c>
      <c r="F20" s="2">
        <v>0.83550198411036902</v>
      </c>
      <c r="G20" s="2">
        <v>1.90292539209202E-17</v>
      </c>
      <c r="H20" s="2">
        <f t="shared" si="0"/>
        <v>-158.58893540242164</v>
      </c>
      <c r="I20" s="5">
        <f t="shared" si="1"/>
        <v>-60.103108121390221</v>
      </c>
      <c r="J20" s="2">
        <f t="shared" si="2"/>
        <v>-211.64610000000002</v>
      </c>
      <c r="K20">
        <v>-2.1164610000000001</v>
      </c>
      <c r="L20" s="3"/>
      <c r="M20" s="1">
        <f t="shared" si="9"/>
        <v>1984.25</v>
      </c>
      <c r="N20" s="3">
        <f t="shared" si="3"/>
        <v>1.163314826235414</v>
      </c>
      <c r="O20" s="3">
        <f t="shared" si="4"/>
        <v>5.0471267134660556</v>
      </c>
      <c r="P20" s="3">
        <f t="shared" si="5"/>
        <v>0.83550198411036902</v>
      </c>
      <c r="Q20" s="3">
        <f t="shared" si="6"/>
        <v>1.3152094260438787</v>
      </c>
      <c r="R20" s="3">
        <f t="shared" si="7"/>
        <v>8.3611529498557182</v>
      </c>
      <c r="S20" s="3"/>
      <c r="T20" s="1"/>
      <c r="U20" s="3"/>
      <c r="V20" s="3"/>
      <c r="W20" s="3"/>
      <c r="X20" s="4"/>
      <c r="Y20" s="3"/>
    </row>
    <row r="21" spans="1:25" x14ac:dyDescent="0.3">
      <c r="A21" s="1">
        <f t="shared" si="8"/>
        <v>1984.5</v>
      </c>
      <c r="B21" s="2">
        <v>7.0050348948746802E-2</v>
      </c>
      <c r="C21" s="2">
        <v>1.44762108087598</v>
      </c>
      <c r="D21" s="2">
        <v>6.5662552269740502</v>
      </c>
      <c r="E21" s="2">
        <v>-0.51484792580511896</v>
      </c>
      <c r="F21" s="2">
        <v>0.95224374105200604</v>
      </c>
      <c r="G21" s="2">
        <v>5.2958019308573198E-17</v>
      </c>
      <c r="H21" s="2">
        <f t="shared" si="0"/>
        <v>-158.58893540242164</v>
      </c>
      <c r="I21" s="5">
        <f t="shared" si="1"/>
        <v>-60.039387069624013</v>
      </c>
      <c r="J21" s="2">
        <f t="shared" si="2"/>
        <v>-210.107</v>
      </c>
      <c r="K21">
        <v>-2.10107</v>
      </c>
      <c r="L21" s="3"/>
      <c r="M21" s="1">
        <f t="shared" si="9"/>
        <v>1984.5</v>
      </c>
      <c r="N21" s="3">
        <f t="shared" si="3"/>
        <v>1.5176714298247267</v>
      </c>
      <c r="O21" s="3">
        <f t="shared" si="4"/>
        <v>6.0514073011689309</v>
      </c>
      <c r="P21" s="3">
        <f t="shared" si="5"/>
        <v>0.95224374105200604</v>
      </c>
      <c r="Q21" s="3">
        <f t="shared" si="6"/>
        <v>1.378930477810087</v>
      </c>
      <c r="R21" s="3">
        <f t="shared" si="7"/>
        <v>9.9002529498557514</v>
      </c>
      <c r="S21" s="3"/>
      <c r="T21" s="1"/>
      <c r="U21" s="3"/>
      <c r="V21" s="3"/>
      <c r="W21" s="3"/>
      <c r="X21" s="4"/>
      <c r="Y21" s="3"/>
    </row>
    <row r="22" spans="1:25" x14ac:dyDescent="0.3">
      <c r="A22" s="1">
        <f t="shared" si="8"/>
        <v>1984.75</v>
      </c>
      <c r="B22" s="2">
        <v>7.1563466490458E-2</v>
      </c>
      <c r="C22" s="2">
        <v>1.67766944247946</v>
      </c>
      <c r="D22" s="2">
        <v>8.1431799056398706</v>
      </c>
      <c r="E22" s="2">
        <v>-0.54364199863079199</v>
      </c>
      <c r="F22" s="2">
        <v>1.0416398027942799</v>
      </c>
      <c r="G22" s="2">
        <v>7.2328812478548802E-17</v>
      </c>
      <c r="H22" s="2">
        <f t="shared" si="0"/>
        <v>-158.58893540242164</v>
      </c>
      <c r="I22" s="5">
        <f t="shared" si="1"/>
        <v>-59.97717521635164</v>
      </c>
      <c r="J22" s="2">
        <f t="shared" si="2"/>
        <v>-208.17570000000001</v>
      </c>
      <c r="K22">
        <v>-2.0817570000000001</v>
      </c>
      <c r="L22" s="3"/>
      <c r="M22" s="1">
        <f t="shared" si="9"/>
        <v>1984.75</v>
      </c>
      <c r="N22" s="3">
        <f t="shared" si="3"/>
        <v>1.7492329089699181</v>
      </c>
      <c r="O22" s="3">
        <f t="shared" si="4"/>
        <v>7.5995379070090783</v>
      </c>
      <c r="P22" s="3">
        <f t="shared" si="5"/>
        <v>1.0416398027942799</v>
      </c>
      <c r="Q22" s="3">
        <f t="shared" si="6"/>
        <v>1.4411423310824603</v>
      </c>
      <c r="R22" s="3">
        <f t="shared" si="7"/>
        <v>11.831552949855737</v>
      </c>
      <c r="S22" s="3"/>
      <c r="T22" s="1"/>
      <c r="U22" s="3"/>
      <c r="V22" s="3"/>
      <c r="W22" s="3"/>
      <c r="X22" s="4"/>
      <c r="Y22" s="3"/>
    </row>
    <row r="23" spans="1:25" x14ac:dyDescent="0.3">
      <c r="A23" s="1">
        <f t="shared" si="8"/>
        <v>1985</v>
      </c>
      <c r="B23" s="2">
        <v>7.1955133558478906E-2</v>
      </c>
      <c r="C23" s="2">
        <v>2.3825728601495499</v>
      </c>
      <c r="D23" s="2">
        <v>6.3592471335801699</v>
      </c>
      <c r="E23" s="2">
        <v>-0.62085215150254003</v>
      </c>
      <c r="F23" s="2">
        <v>0.98071577531619403</v>
      </c>
      <c r="G23" s="2">
        <v>4.9169495796428902E-17</v>
      </c>
      <c r="H23" s="2">
        <f t="shared" si="0"/>
        <v>-158.58893540242164</v>
      </c>
      <c r="I23" s="5">
        <f t="shared" si="1"/>
        <v>-59.916403348680205</v>
      </c>
      <c r="J23" s="2">
        <f t="shared" si="2"/>
        <v>-209.33169999999998</v>
      </c>
      <c r="K23">
        <v>-2.0933169999999999</v>
      </c>
      <c r="L23" s="3"/>
      <c r="M23" s="1">
        <f t="shared" si="9"/>
        <v>1985</v>
      </c>
      <c r="N23" s="3">
        <f t="shared" si="3"/>
        <v>2.4545279937080289</v>
      </c>
      <c r="O23" s="3">
        <f t="shared" si="4"/>
        <v>5.7383949820776294</v>
      </c>
      <c r="P23" s="3">
        <f t="shared" si="5"/>
        <v>0.98071577531619403</v>
      </c>
      <c r="Q23" s="3">
        <f t="shared" si="6"/>
        <v>1.5019141987538944</v>
      </c>
      <c r="R23" s="3">
        <f t="shared" si="7"/>
        <v>10.675552949855746</v>
      </c>
      <c r="S23" s="3"/>
      <c r="T23" s="1"/>
      <c r="U23" s="3"/>
      <c r="V23" s="3"/>
      <c r="W23" s="3"/>
      <c r="X23" s="4"/>
      <c r="Y23" s="3"/>
    </row>
    <row r="24" spans="1:25" x14ac:dyDescent="0.3">
      <c r="A24" s="1">
        <f t="shared" si="8"/>
        <v>1985.25</v>
      </c>
      <c r="B24" s="2">
        <v>7.1632913026957803E-2</v>
      </c>
      <c r="C24" s="2">
        <v>2.3278247702483501</v>
      </c>
      <c r="D24" s="2">
        <v>8.5445627500839301</v>
      </c>
      <c r="E24" s="2">
        <v>-0.52105793541336398</v>
      </c>
      <c r="F24" s="2">
        <v>1.2652778471180299</v>
      </c>
      <c r="G24" s="2">
        <v>7.4899800534112999E-17</v>
      </c>
      <c r="H24" s="2">
        <f t="shared" si="0"/>
        <v>-158.58893540242164</v>
      </c>
      <c r="I24" s="5">
        <f t="shared" si="1"/>
        <v>-59.857004942642277</v>
      </c>
      <c r="J24" s="2">
        <f t="shared" si="2"/>
        <v>-206.7577</v>
      </c>
      <c r="K24">
        <v>-2.067577</v>
      </c>
      <c r="L24" s="3"/>
      <c r="M24" s="1">
        <f t="shared" si="9"/>
        <v>1985.25</v>
      </c>
      <c r="N24" s="3">
        <f t="shared" si="3"/>
        <v>2.3994576832753078</v>
      </c>
      <c r="O24" s="3">
        <f t="shared" si="4"/>
        <v>8.0235048146705665</v>
      </c>
      <c r="P24" s="3">
        <f t="shared" si="5"/>
        <v>1.2652778471180299</v>
      </c>
      <c r="Q24" s="3">
        <f t="shared" si="6"/>
        <v>1.5613126047918229</v>
      </c>
      <c r="R24" s="3">
        <f t="shared" si="7"/>
        <v>13.249552949855728</v>
      </c>
      <c r="S24" s="3"/>
      <c r="T24" s="1"/>
      <c r="U24" s="3"/>
      <c r="V24" s="3"/>
      <c r="W24" s="3"/>
      <c r="X24" s="4"/>
      <c r="Y24" s="3"/>
    </row>
    <row r="25" spans="1:25" x14ac:dyDescent="0.3">
      <c r="A25" s="1">
        <f t="shared" si="8"/>
        <v>1985.5</v>
      </c>
      <c r="B25" s="2">
        <v>7.0788129923957402E-2</v>
      </c>
      <c r="C25" s="2">
        <v>2.52267164619058</v>
      </c>
      <c r="D25" s="2">
        <v>6.9853781301204503</v>
      </c>
      <c r="E25" s="2">
        <v>-0.43099740762607303</v>
      </c>
      <c r="F25" s="2">
        <v>1.2832112064879999</v>
      </c>
      <c r="G25" s="2">
        <v>6.3813427569357299E-17</v>
      </c>
      <c r="H25" s="2">
        <f t="shared" si="0"/>
        <v>-158.58893540242164</v>
      </c>
      <c r="I25" s="5">
        <f t="shared" si="1"/>
        <v>-59.798916302675281</v>
      </c>
      <c r="J25" s="2">
        <f t="shared" si="2"/>
        <v>-207.95680000000002</v>
      </c>
      <c r="K25">
        <v>-2.0795680000000001</v>
      </c>
      <c r="L25" s="3"/>
      <c r="M25" s="1">
        <f t="shared" si="9"/>
        <v>1985.5</v>
      </c>
      <c r="N25" s="3">
        <f t="shared" si="3"/>
        <v>2.5934597761145373</v>
      </c>
      <c r="O25" s="3">
        <f t="shared" si="4"/>
        <v>6.5543807224943773</v>
      </c>
      <c r="P25" s="3">
        <f t="shared" si="5"/>
        <v>1.2832112064879999</v>
      </c>
      <c r="Q25" s="3">
        <f t="shared" si="6"/>
        <v>1.6194012447588193</v>
      </c>
      <c r="R25" s="3">
        <f t="shared" si="7"/>
        <v>12.050452949855734</v>
      </c>
      <c r="S25" s="3"/>
      <c r="T25" s="1"/>
      <c r="U25" s="3"/>
      <c r="V25" s="3"/>
      <c r="W25" s="3"/>
      <c r="X25" s="4"/>
      <c r="Y25" s="3"/>
    </row>
    <row r="26" spans="1:25" x14ac:dyDescent="0.3">
      <c r="A26" s="1">
        <f t="shared" si="8"/>
        <v>1985.75</v>
      </c>
      <c r="B26" s="2">
        <v>6.9726975803517902E-2</v>
      </c>
      <c r="C26" s="2">
        <v>2.5002237099716198</v>
      </c>
      <c r="D26" s="2">
        <v>9.5928691548827807</v>
      </c>
      <c r="E26" s="2">
        <v>-0.30149364262589501</v>
      </c>
      <c r="F26" s="2">
        <v>1.3497858051672</v>
      </c>
      <c r="G26" s="2">
        <v>1.0733462378238101E-16</v>
      </c>
      <c r="H26" s="2">
        <f t="shared" si="0"/>
        <v>-158.58893540242164</v>
      </c>
      <c r="I26" s="5">
        <f t="shared" si="1"/>
        <v>-59.74207660077758</v>
      </c>
      <c r="J26" s="2">
        <f t="shared" si="2"/>
        <v>-205.1199</v>
      </c>
      <c r="K26">
        <v>-2.051199</v>
      </c>
      <c r="L26" s="3"/>
      <c r="M26" s="1">
        <f t="shared" si="9"/>
        <v>1985.75</v>
      </c>
      <c r="N26" s="3">
        <f t="shared" si="3"/>
        <v>2.5699506857751375</v>
      </c>
      <c r="O26" s="3">
        <f t="shared" si="4"/>
        <v>9.2913755122568862</v>
      </c>
      <c r="P26" s="3">
        <f t="shared" si="5"/>
        <v>1.3497858051672</v>
      </c>
      <c r="Q26" s="3">
        <f t="shared" si="6"/>
        <v>1.6762409466565202</v>
      </c>
      <c r="R26" s="3">
        <f t="shared" si="7"/>
        <v>14.887352949855744</v>
      </c>
      <c r="S26" s="3"/>
      <c r="T26" s="1"/>
      <c r="U26" s="3"/>
      <c r="V26" s="3"/>
      <c r="W26" s="3"/>
      <c r="X26" s="4"/>
      <c r="Y26" s="3"/>
    </row>
    <row r="27" spans="1:25" x14ac:dyDescent="0.3">
      <c r="A27" s="1">
        <f t="shared" si="8"/>
        <v>1986</v>
      </c>
      <c r="B27" s="2">
        <v>6.8626372054345006E-2</v>
      </c>
      <c r="C27" s="2">
        <v>2.6910026779877301</v>
      </c>
      <c r="D27" s="2">
        <v>9.5208557330788395</v>
      </c>
      <c r="E27" s="2">
        <v>-0.214666006036389</v>
      </c>
      <c r="F27" s="2">
        <v>1.11024447705746</v>
      </c>
      <c r="G27" s="2">
        <v>6.9258147948639597E-17</v>
      </c>
      <c r="H27" s="2">
        <f t="shared" si="0"/>
        <v>-158.58893540242164</v>
      </c>
      <c r="I27" s="5">
        <f t="shared" si="1"/>
        <v>-59.686427851720339</v>
      </c>
      <c r="J27" s="2">
        <f t="shared" si="2"/>
        <v>-205.0993</v>
      </c>
      <c r="K27">
        <v>-2.0509930000000001</v>
      </c>
      <c r="L27" s="3"/>
      <c r="M27" s="1">
        <f t="shared" si="9"/>
        <v>1986</v>
      </c>
      <c r="N27" s="3">
        <f t="shared" si="3"/>
        <v>2.7596290500420753</v>
      </c>
      <c r="O27" s="3">
        <f t="shared" si="4"/>
        <v>9.306189727042451</v>
      </c>
      <c r="P27" s="3">
        <f t="shared" si="5"/>
        <v>1.11024447705746</v>
      </c>
      <c r="Q27" s="3">
        <f t="shared" si="6"/>
        <v>1.7318896957137611</v>
      </c>
      <c r="R27" s="3">
        <f t="shared" si="7"/>
        <v>14.907952949855748</v>
      </c>
      <c r="S27" s="3"/>
      <c r="T27" s="1"/>
      <c r="U27" s="3"/>
      <c r="V27" s="3"/>
      <c r="W27" s="3"/>
      <c r="X27" s="4"/>
      <c r="Y27" s="3"/>
    </row>
    <row r="28" spans="1:25" x14ac:dyDescent="0.3">
      <c r="A28" s="1">
        <f t="shared" si="8"/>
        <v>1986.25</v>
      </c>
      <c r="B28" s="2">
        <v>6.7403605543658193E-2</v>
      </c>
      <c r="C28" s="2">
        <v>3.0035368105652398</v>
      </c>
      <c r="D28" s="2">
        <v>12.172202081269999</v>
      </c>
      <c r="E28" s="2">
        <v>-0.11139067384958</v>
      </c>
      <c r="F28" s="2">
        <v>1.1118984271953101</v>
      </c>
      <c r="G28" s="2">
        <v>-1.1057962931232E-16</v>
      </c>
      <c r="H28" s="2">
        <f t="shared" si="0"/>
        <v>-158.58893540242164</v>
      </c>
      <c r="I28" s="5">
        <f t="shared" si="1"/>
        <v>-59.631914848303012</v>
      </c>
      <c r="J28" s="2">
        <f t="shared" si="2"/>
        <v>-201.97720000000001</v>
      </c>
      <c r="K28">
        <v>-2.0197720000000001</v>
      </c>
      <c r="L28" s="3"/>
      <c r="M28" s="1">
        <f t="shared" si="9"/>
        <v>1986.25</v>
      </c>
      <c r="N28" s="3">
        <f t="shared" si="3"/>
        <v>3.0709404161088978</v>
      </c>
      <c r="O28" s="3">
        <f t="shared" si="4"/>
        <v>12.060811407420418</v>
      </c>
      <c r="P28" s="3">
        <f t="shared" si="5"/>
        <v>1.1118984271953101</v>
      </c>
      <c r="Q28" s="3">
        <f t="shared" si="6"/>
        <v>1.786402699131088</v>
      </c>
      <c r="R28" s="3">
        <f t="shared" si="7"/>
        <v>18.030052949855715</v>
      </c>
      <c r="S28" s="3"/>
      <c r="T28" s="1"/>
      <c r="U28" s="3"/>
      <c r="V28" s="3"/>
      <c r="W28" s="3"/>
      <c r="X28" s="4"/>
      <c r="Y28" s="3"/>
    </row>
    <row r="29" spans="1:25" x14ac:dyDescent="0.3">
      <c r="A29" s="1">
        <f t="shared" si="8"/>
        <v>1986.5</v>
      </c>
      <c r="B29" s="2">
        <v>6.6205061831888998E-2</v>
      </c>
      <c r="C29" s="2">
        <v>2.96749878124505</v>
      </c>
      <c r="D29" s="2">
        <v>13.993648082055699</v>
      </c>
      <c r="E29" s="2">
        <v>-5.8354534483881601E-2</v>
      </c>
      <c r="F29" s="2">
        <v>1.1629230842346601</v>
      </c>
      <c r="G29" s="2">
        <v>-7.4303057833821294E-17</v>
      </c>
      <c r="H29" s="2">
        <f t="shared" si="0"/>
        <v>-158.58893540242164</v>
      </c>
      <c r="I29" s="5">
        <f t="shared" si="1"/>
        <v>-59.578485072461746</v>
      </c>
      <c r="J29" s="2">
        <f t="shared" si="2"/>
        <v>-200.03549999999998</v>
      </c>
      <c r="K29">
        <v>-2.0003549999999999</v>
      </c>
      <c r="L29" s="3"/>
      <c r="M29" s="1">
        <f t="shared" si="9"/>
        <v>1986.5</v>
      </c>
      <c r="N29" s="3">
        <f t="shared" si="3"/>
        <v>3.033703843076939</v>
      </c>
      <c r="O29" s="3">
        <f t="shared" si="4"/>
        <v>13.935293547571819</v>
      </c>
      <c r="P29" s="3">
        <f t="shared" si="5"/>
        <v>1.1629230842346601</v>
      </c>
      <c r="Q29" s="3">
        <f t="shared" si="6"/>
        <v>1.8398324749723542</v>
      </c>
      <c r="R29" s="3">
        <f t="shared" si="7"/>
        <v>19.971752949855773</v>
      </c>
      <c r="S29" s="3"/>
      <c r="T29" s="1"/>
      <c r="U29" s="3"/>
      <c r="V29" s="3"/>
      <c r="W29" s="3"/>
      <c r="X29" s="4"/>
      <c r="Y29" s="3"/>
    </row>
    <row r="30" spans="1:25" x14ac:dyDescent="0.3">
      <c r="A30" s="1">
        <f t="shared" si="8"/>
        <v>1986.75</v>
      </c>
      <c r="B30" s="2">
        <v>6.5246553479217206E-2</v>
      </c>
      <c r="C30" s="2">
        <v>2.93429936085538</v>
      </c>
      <c r="D30" s="2">
        <v>14.8798090831098</v>
      </c>
      <c r="E30" s="2">
        <v>-0.103324849299817</v>
      </c>
      <c r="F30" s="2">
        <v>1.0002938469082301</v>
      </c>
      <c r="G30" s="2">
        <v>-4.8148845974817603E-17</v>
      </c>
      <c r="H30" s="2">
        <f t="shared" si="0"/>
        <v>-158.58893540242164</v>
      </c>
      <c r="I30" s="5">
        <f t="shared" si="1"/>
        <v>-59.526088592631169</v>
      </c>
      <c r="J30" s="2">
        <f t="shared" si="2"/>
        <v>-199.33869999999999</v>
      </c>
      <c r="K30">
        <v>-1.993387</v>
      </c>
      <c r="L30" s="3"/>
      <c r="M30" s="1">
        <f t="shared" si="9"/>
        <v>1986.75</v>
      </c>
      <c r="N30" s="3">
        <f t="shared" si="3"/>
        <v>2.9995459143345973</v>
      </c>
      <c r="O30" s="3">
        <f t="shared" si="4"/>
        <v>14.776484233809983</v>
      </c>
      <c r="P30" s="3">
        <f t="shared" si="5"/>
        <v>1.0002938469082301</v>
      </c>
      <c r="Q30" s="3">
        <f t="shared" si="6"/>
        <v>1.8922289548029312</v>
      </c>
      <c r="R30" s="3">
        <f t="shared" si="7"/>
        <v>20.668552949855744</v>
      </c>
      <c r="S30" s="3"/>
      <c r="T30" s="1"/>
      <c r="U30" s="3"/>
      <c r="V30" s="3"/>
      <c r="W30" s="3"/>
      <c r="X30" s="4"/>
      <c r="Y30" s="3"/>
    </row>
    <row r="31" spans="1:25" x14ac:dyDescent="0.3">
      <c r="A31" s="1">
        <f t="shared" si="8"/>
        <v>1987</v>
      </c>
      <c r="B31" s="2">
        <v>6.4471323472617595E-2</v>
      </c>
      <c r="C31" s="2">
        <v>2.8413838988691</v>
      </c>
      <c r="D31" s="2">
        <v>13.126327875091199</v>
      </c>
      <c r="E31" s="2">
        <v>-7.5200698307217699E-3</v>
      </c>
      <c r="F31" s="2">
        <v>0.96445032899049798</v>
      </c>
      <c r="G31" s="2">
        <v>4.3501984832845198E-18</v>
      </c>
      <c r="H31" s="2">
        <f t="shared" si="0"/>
        <v>-158.58893540242164</v>
      </c>
      <c r="I31" s="5">
        <f t="shared" si="1"/>
        <v>-59.474677954171057</v>
      </c>
      <c r="J31" s="2">
        <f t="shared" si="2"/>
        <v>-201.0745</v>
      </c>
      <c r="K31">
        <v>-2.010745</v>
      </c>
      <c r="L31" s="3"/>
      <c r="M31" s="1">
        <f t="shared" si="9"/>
        <v>1987</v>
      </c>
      <c r="N31" s="3">
        <f t="shared" si="3"/>
        <v>2.9058552223417178</v>
      </c>
      <c r="O31" s="3">
        <f t="shared" si="4"/>
        <v>13.118807805260477</v>
      </c>
      <c r="P31" s="3">
        <f t="shared" si="5"/>
        <v>0.96445032899049798</v>
      </c>
      <c r="Q31" s="3">
        <f t="shared" si="6"/>
        <v>1.9436395932630433</v>
      </c>
      <c r="R31" s="3">
        <f t="shared" si="7"/>
        <v>18.932752949855736</v>
      </c>
      <c r="S31" s="3"/>
      <c r="T31" s="1"/>
      <c r="U31" s="3"/>
      <c r="V31" s="3"/>
      <c r="W31" s="3"/>
      <c r="X31" s="4"/>
      <c r="Y31" s="3"/>
    </row>
    <row r="32" spans="1:25" x14ac:dyDescent="0.3">
      <c r="A32" s="1">
        <f t="shared" si="8"/>
        <v>1987.25</v>
      </c>
      <c r="B32" s="2">
        <v>6.3702734503105804E-2</v>
      </c>
      <c r="C32" s="2">
        <v>2.7946767071487901</v>
      </c>
      <c r="D32" s="2">
        <v>14.5982620140677</v>
      </c>
      <c r="E32" s="2">
        <v>4.4730863643477503E-2</v>
      </c>
      <c r="F32" s="2">
        <v>0.84247115034970899</v>
      </c>
      <c r="G32" s="2">
        <v>1.84861136614179E-17</v>
      </c>
      <c r="H32" s="2">
        <f t="shared" si="0"/>
        <v>-158.58893540242164</v>
      </c>
      <c r="I32" s="5">
        <f t="shared" si="1"/>
        <v>-59.424208067291119</v>
      </c>
      <c r="J32" s="2">
        <f t="shared" si="2"/>
        <v>-199.66929999999999</v>
      </c>
      <c r="K32">
        <v>-1.9966930000000001</v>
      </c>
      <c r="L32" s="3"/>
      <c r="M32" s="1">
        <f t="shared" si="9"/>
        <v>1987.25</v>
      </c>
      <c r="N32" s="3">
        <f t="shared" si="3"/>
        <v>2.8583794416518957</v>
      </c>
      <c r="O32" s="3">
        <f t="shared" si="4"/>
        <v>14.642992877711178</v>
      </c>
      <c r="P32" s="3">
        <f t="shared" si="5"/>
        <v>0.84247115034970899</v>
      </c>
      <c r="Q32" s="3">
        <f t="shared" si="6"/>
        <v>1.9941094801429813</v>
      </c>
      <c r="R32" s="3">
        <f t="shared" si="7"/>
        <v>20.337952949855765</v>
      </c>
      <c r="S32" s="3"/>
      <c r="T32" s="1"/>
      <c r="U32" s="3"/>
      <c r="V32" s="3"/>
      <c r="W32" s="3"/>
      <c r="X32" s="4"/>
      <c r="Y32" s="3"/>
    </row>
    <row r="33" spans="1:25" x14ac:dyDescent="0.3">
      <c r="A33" s="1">
        <f t="shared" si="8"/>
        <v>1987.5</v>
      </c>
      <c r="B33" s="2">
        <v>6.2685693104295503E-2</v>
      </c>
      <c r="C33" s="2">
        <v>2.86114854834929</v>
      </c>
      <c r="D33" s="2">
        <v>15.64031747067</v>
      </c>
      <c r="E33" s="2">
        <v>-4.0928554017823004E-3</v>
      </c>
      <c r="F33" s="2">
        <v>0.76481264102376401</v>
      </c>
      <c r="G33" s="2">
        <v>7.3975337276593504E-17</v>
      </c>
      <c r="H33" s="2">
        <f t="shared" si="0"/>
        <v>-158.58893540242164</v>
      </c>
      <c r="I33" s="5">
        <f t="shared" si="1"/>
        <v>-59.374636095323922</v>
      </c>
      <c r="J33" s="2">
        <f t="shared" si="2"/>
        <v>-198.6387</v>
      </c>
      <c r="K33">
        <v>-1.9863869999999999</v>
      </c>
      <c r="L33" s="3"/>
      <c r="M33" s="1">
        <f t="shared" si="9"/>
        <v>1987.5</v>
      </c>
      <c r="N33" s="3">
        <f t="shared" si="3"/>
        <v>2.9238342414535854</v>
      </c>
      <c r="O33" s="3">
        <f t="shared" si="4"/>
        <v>15.636224615268217</v>
      </c>
      <c r="P33" s="3">
        <f t="shared" si="5"/>
        <v>0.76481264102376401</v>
      </c>
      <c r="Q33" s="3">
        <f t="shared" si="6"/>
        <v>2.043681452110178</v>
      </c>
      <c r="R33" s="3">
        <f t="shared" si="7"/>
        <v>21.368552949855744</v>
      </c>
      <c r="S33" s="3"/>
      <c r="T33" s="1"/>
      <c r="U33" s="3"/>
      <c r="V33" s="3"/>
      <c r="W33" s="3"/>
      <c r="X33" s="4"/>
      <c r="Y33" s="3"/>
    </row>
    <row r="34" spans="1:25" x14ac:dyDescent="0.3">
      <c r="A34" s="1">
        <f t="shared" si="8"/>
        <v>1987.75</v>
      </c>
      <c r="B34" s="2">
        <v>6.1214431625818598E-2</v>
      </c>
      <c r="C34" s="2">
        <v>3.0605393898604998</v>
      </c>
      <c r="D34" s="2">
        <v>15.4878757860867</v>
      </c>
      <c r="E34" s="2">
        <v>0.110932525827727</v>
      </c>
      <c r="F34" s="2">
        <v>0.57289461416745902</v>
      </c>
      <c r="G34" s="2">
        <v>-5.4696678389593399E-18</v>
      </c>
      <c r="H34" s="2">
        <f t="shared" si="0"/>
        <v>-158.58893540242164</v>
      </c>
      <c r="I34" s="5">
        <f t="shared" si="1"/>
        <v>-59.325921345146554</v>
      </c>
      <c r="J34" s="2">
        <f t="shared" si="2"/>
        <v>-198.62139999999999</v>
      </c>
      <c r="K34">
        <v>-1.9862139999999999</v>
      </c>
      <c r="L34" s="3"/>
      <c r="M34" s="1">
        <f t="shared" si="9"/>
        <v>1987.75</v>
      </c>
      <c r="N34" s="3">
        <f t="shared" si="3"/>
        <v>3.1217538214863185</v>
      </c>
      <c r="O34" s="3">
        <f t="shared" si="4"/>
        <v>15.598808311914427</v>
      </c>
      <c r="P34" s="3">
        <f t="shared" si="5"/>
        <v>0.57289461416745902</v>
      </c>
      <c r="Q34" s="3">
        <f t="shared" si="6"/>
        <v>2.0923962022875457</v>
      </c>
      <c r="R34" s="3">
        <f t="shared" si="7"/>
        <v>21.385852949855749</v>
      </c>
      <c r="S34" s="3"/>
      <c r="T34" s="1"/>
      <c r="U34" s="3"/>
      <c r="V34" s="3"/>
      <c r="W34" s="3"/>
      <c r="X34" s="4"/>
      <c r="Y34" s="3"/>
    </row>
    <row r="35" spans="1:25" x14ac:dyDescent="0.3">
      <c r="A35" s="1">
        <f t="shared" si="8"/>
        <v>1988</v>
      </c>
      <c r="B35" s="2">
        <v>5.8944966759531703E-2</v>
      </c>
      <c r="C35" s="2">
        <v>3.8232786794682898</v>
      </c>
      <c r="D35" s="2">
        <v>16.214846731571999</v>
      </c>
      <c r="E35" s="2">
        <v>0.18086207497486101</v>
      </c>
      <c r="F35" s="2">
        <v>0.285028110505476</v>
      </c>
      <c r="G35" s="2">
        <v>-4.9955391781608199E-17</v>
      </c>
      <c r="H35" s="2">
        <f t="shared" si="0"/>
        <v>-158.58893540242164</v>
      </c>
      <c r="I35" s="5">
        <f t="shared" si="1"/>
        <v>-59.278025160858505</v>
      </c>
      <c r="J35" s="2">
        <f t="shared" si="2"/>
        <v>-197.304</v>
      </c>
      <c r="K35">
        <v>-1.9730399999999999</v>
      </c>
      <c r="L35" s="3"/>
      <c r="M35" s="1">
        <f t="shared" si="9"/>
        <v>1988</v>
      </c>
      <c r="N35" s="3">
        <f t="shared" si="3"/>
        <v>3.8822236462278217</v>
      </c>
      <c r="O35" s="3">
        <f t="shared" si="4"/>
        <v>16.39570880654686</v>
      </c>
      <c r="P35" s="3">
        <f t="shared" si="5"/>
        <v>0.285028110505476</v>
      </c>
      <c r="Q35" s="3">
        <f t="shared" si="6"/>
        <v>2.1402923865755952</v>
      </c>
      <c r="R35" s="3">
        <f t="shared" si="7"/>
        <v>22.703252949855752</v>
      </c>
      <c r="S35" s="3"/>
      <c r="T35" s="1"/>
      <c r="U35" s="3"/>
      <c r="V35" s="3"/>
      <c r="W35" s="3"/>
      <c r="X35" s="4"/>
      <c r="Y35" s="3"/>
    </row>
    <row r="36" spans="1:25" x14ac:dyDescent="0.3">
      <c r="A36" s="1">
        <f t="shared" si="8"/>
        <v>1988.25</v>
      </c>
      <c r="B36" s="2">
        <v>5.5612731436014501E-2</v>
      </c>
      <c r="C36" s="2">
        <v>4.0583771906502601</v>
      </c>
      <c r="D36" s="2">
        <v>15.5592255510147</v>
      </c>
      <c r="E36" s="2">
        <v>0.188154948155274</v>
      </c>
      <c r="F36" s="2">
        <v>3.5975802522728202E-2</v>
      </c>
      <c r="G36" s="2">
        <v>-7.9901590659920098E-17</v>
      </c>
      <c r="H36" s="2">
        <f t="shared" si="0"/>
        <v>-158.58893540242164</v>
      </c>
      <c r="I36" s="5">
        <f t="shared" si="1"/>
        <v>-59.230910821357355</v>
      </c>
      <c r="J36" s="2">
        <f t="shared" si="2"/>
        <v>-197.92250000000001</v>
      </c>
      <c r="K36">
        <v>-1.979225</v>
      </c>
      <c r="L36" s="3"/>
      <c r="M36" s="1">
        <f t="shared" si="9"/>
        <v>1988.25</v>
      </c>
      <c r="N36" s="3">
        <f t="shared" si="3"/>
        <v>4.113989922086275</v>
      </c>
      <c r="O36" s="3">
        <f t="shared" si="4"/>
        <v>15.747380499169974</v>
      </c>
      <c r="P36" s="3">
        <f t="shared" si="5"/>
        <v>3.5975802522728202E-2</v>
      </c>
      <c r="Q36" s="3">
        <f t="shared" si="6"/>
        <v>2.1874067260767447</v>
      </c>
      <c r="R36" s="3">
        <f t="shared" si="7"/>
        <v>22.084752949855723</v>
      </c>
      <c r="S36" s="3"/>
      <c r="T36" s="1"/>
      <c r="U36" s="3"/>
      <c r="V36" s="3"/>
      <c r="W36" s="3"/>
      <c r="X36" s="4"/>
      <c r="Y36" s="3"/>
    </row>
    <row r="37" spans="1:25" x14ac:dyDescent="0.3">
      <c r="A37" s="1">
        <f t="shared" si="8"/>
        <v>1988.5</v>
      </c>
      <c r="B37" s="2">
        <v>5.1432726032479899E-2</v>
      </c>
      <c r="C37" s="2">
        <v>4.4781295475062599</v>
      </c>
      <c r="D37" s="2">
        <v>17.016192843352599</v>
      </c>
      <c r="E37" s="2">
        <v>9.0826284876740299E-2</v>
      </c>
      <c r="F37" s="2">
        <v>9.9097442811509104E-2</v>
      </c>
      <c r="G37" s="2">
        <v>-1.2103984330785499E-16</v>
      </c>
      <c r="H37" s="2">
        <f t="shared" si="0"/>
        <v>-158.58893540242164</v>
      </c>
      <c r="I37" s="5">
        <f t="shared" si="1"/>
        <v>-59.184543442157945</v>
      </c>
      <c r="J37" s="2">
        <f t="shared" si="2"/>
        <v>-196.0378</v>
      </c>
      <c r="K37">
        <v>-1.960378</v>
      </c>
      <c r="L37" s="3"/>
      <c r="M37" s="1">
        <f t="shared" si="9"/>
        <v>1988.5</v>
      </c>
      <c r="N37" s="3">
        <f t="shared" si="3"/>
        <v>4.5295622735387395</v>
      </c>
      <c r="O37" s="3">
        <f t="shared" si="4"/>
        <v>17.107019128229339</v>
      </c>
      <c r="P37" s="3">
        <f t="shared" si="5"/>
        <v>9.9097442811509104E-2</v>
      </c>
      <c r="Q37" s="3">
        <f t="shared" si="6"/>
        <v>2.2337741052761544</v>
      </c>
      <c r="R37" s="3">
        <f t="shared" si="7"/>
        <v>23.969452949855743</v>
      </c>
      <c r="S37" s="3"/>
      <c r="T37" s="1"/>
      <c r="U37" s="3"/>
      <c r="V37" s="3"/>
      <c r="W37" s="3"/>
      <c r="X37" s="4"/>
      <c r="Y37" s="3"/>
    </row>
    <row r="38" spans="1:25" x14ac:dyDescent="0.3">
      <c r="A38" s="1">
        <f t="shared" si="8"/>
        <v>1988.75</v>
      </c>
      <c r="B38" s="2">
        <v>4.6726971574691203E-2</v>
      </c>
      <c r="C38" s="2">
        <v>4.6138302875230499</v>
      </c>
      <c r="D38" s="2">
        <v>18.6410671800272</v>
      </c>
      <c r="E38" s="2">
        <v>0.207612863425675</v>
      </c>
      <c r="F38" s="2">
        <v>8.64879814688094E-2</v>
      </c>
      <c r="G38" s="2">
        <v>-1.27747070865287E-16</v>
      </c>
      <c r="H38" s="2">
        <f t="shared" si="0"/>
        <v>-158.58893540242164</v>
      </c>
      <c r="I38" s="5">
        <f t="shared" si="1"/>
        <v>-59.138889881597805</v>
      </c>
      <c r="J38" s="2">
        <f t="shared" si="2"/>
        <v>-194.13210000000001</v>
      </c>
      <c r="K38">
        <v>-1.9413210000000001</v>
      </c>
      <c r="L38" s="3"/>
      <c r="M38" s="1">
        <f t="shared" si="9"/>
        <v>1988.75</v>
      </c>
      <c r="N38" s="3">
        <f t="shared" si="3"/>
        <v>4.6605572590977413</v>
      </c>
      <c r="O38" s="3">
        <f t="shared" si="4"/>
        <v>18.848680043452873</v>
      </c>
      <c r="P38" s="3">
        <f t="shared" si="5"/>
        <v>8.64879814688094E-2</v>
      </c>
      <c r="Q38" s="3">
        <f t="shared" si="6"/>
        <v>2.2794276658362946</v>
      </c>
      <c r="R38" s="3">
        <f t="shared" si="7"/>
        <v>25.875152949855721</v>
      </c>
      <c r="S38" s="3"/>
      <c r="T38" s="1"/>
      <c r="U38" s="3"/>
      <c r="V38" s="3"/>
      <c r="W38" s="3"/>
      <c r="X38" s="4"/>
      <c r="Y38" s="3"/>
    </row>
    <row r="39" spans="1:25" x14ac:dyDescent="0.3">
      <c r="A39" s="1">
        <f t="shared" si="8"/>
        <v>1989</v>
      </c>
      <c r="B39" s="2">
        <v>4.1679504455847602E-2</v>
      </c>
      <c r="C39" s="2">
        <v>4.9275923438809404</v>
      </c>
      <c r="D39" s="2">
        <v>19.3791700948304</v>
      </c>
      <c r="E39" s="2">
        <v>0.17247418808436699</v>
      </c>
      <c r="F39" s="2">
        <v>6.0337922613471102E-2</v>
      </c>
      <c r="G39" s="2">
        <v>-7.7421419639304197E-17</v>
      </c>
      <c r="H39" s="2">
        <f t="shared" si="0"/>
        <v>-158.58893540242164</v>
      </c>
      <c r="I39" s="5">
        <f t="shared" si="1"/>
        <v>-59.093918651443403</v>
      </c>
      <c r="J39" s="2">
        <f t="shared" si="2"/>
        <v>-193.10160000000002</v>
      </c>
      <c r="K39">
        <v>-1.9310160000000001</v>
      </c>
      <c r="L39" s="3"/>
      <c r="M39" s="1">
        <f t="shared" si="9"/>
        <v>1989</v>
      </c>
      <c r="N39" s="3">
        <f t="shared" si="3"/>
        <v>4.9692718483367884</v>
      </c>
      <c r="O39" s="3">
        <f t="shared" si="4"/>
        <v>19.551644282914765</v>
      </c>
      <c r="P39" s="3">
        <f t="shared" si="5"/>
        <v>6.0337922613471102E-2</v>
      </c>
      <c r="Q39" s="3">
        <f t="shared" si="6"/>
        <v>2.3243988959906972</v>
      </c>
      <c r="R39" s="3">
        <f t="shared" si="7"/>
        <v>26.905652949855721</v>
      </c>
      <c r="S39" s="3"/>
      <c r="T39" s="1"/>
      <c r="U39" s="3"/>
      <c r="V39" s="3"/>
      <c r="W39" s="3"/>
      <c r="X39" s="4"/>
      <c r="Y39" s="3"/>
    </row>
    <row r="40" spans="1:25" x14ac:dyDescent="0.3">
      <c r="A40" s="1">
        <f t="shared" si="8"/>
        <v>1989.25</v>
      </c>
      <c r="B40" s="2">
        <v>3.6383808687544303E-2</v>
      </c>
      <c r="C40" s="2">
        <v>5.7626424752940197</v>
      </c>
      <c r="D40" s="2">
        <v>21.444773613990002</v>
      </c>
      <c r="E40" s="2">
        <v>9.5614172210157403E-2</v>
      </c>
      <c r="F40" s="2">
        <v>0.13922116407428101</v>
      </c>
      <c r="G40" s="2">
        <v>2.3983244911677501E-17</v>
      </c>
      <c r="H40" s="2">
        <f t="shared" si="0"/>
        <v>-158.58893540242164</v>
      </c>
      <c r="I40" s="5">
        <f t="shared" si="1"/>
        <v>-59.049599831834371</v>
      </c>
      <c r="J40" s="2">
        <f t="shared" si="2"/>
        <v>-190.15989999999999</v>
      </c>
      <c r="K40">
        <v>-1.901599</v>
      </c>
      <c r="L40" s="3"/>
      <c r="M40" s="1">
        <f t="shared" si="9"/>
        <v>1989.25</v>
      </c>
      <c r="N40" s="3">
        <f t="shared" si="3"/>
        <v>5.7990262839815641</v>
      </c>
      <c r="O40" s="3">
        <f t="shared" si="4"/>
        <v>21.54038778620016</v>
      </c>
      <c r="P40" s="3">
        <f t="shared" si="5"/>
        <v>0.13922116407428101</v>
      </c>
      <c r="Q40" s="3">
        <f t="shared" si="6"/>
        <v>2.368717715599729</v>
      </c>
      <c r="R40" s="3">
        <f t="shared" si="7"/>
        <v>29.847352949855736</v>
      </c>
      <c r="S40" s="3"/>
      <c r="T40" s="1"/>
      <c r="U40" s="3"/>
      <c r="V40" s="3"/>
      <c r="W40" s="3"/>
      <c r="X40" s="4"/>
      <c r="Y40" s="3"/>
    </row>
    <row r="41" spans="1:25" x14ac:dyDescent="0.3">
      <c r="A41" s="1">
        <f t="shared" si="8"/>
        <v>1989.5</v>
      </c>
      <c r="B41" s="2">
        <v>3.09527493476081E-2</v>
      </c>
      <c r="C41" s="2">
        <v>6.2051377174701701</v>
      </c>
      <c r="D41" s="2">
        <v>22.166870384556301</v>
      </c>
      <c r="E41" s="2">
        <v>0.101079743033879</v>
      </c>
      <c r="F41" s="2">
        <v>8.4599798459654305E-2</v>
      </c>
      <c r="G41" s="2">
        <v>-3.0628935926569E-17</v>
      </c>
      <c r="H41" s="2">
        <f t="shared" si="0"/>
        <v>-158.58893540242164</v>
      </c>
      <c r="I41" s="5">
        <f t="shared" si="1"/>
        <v>-59.005904990445941</v>
      </c>
      <c r="J41" s="2">
        <f t="shared" si="2"/>
        <v>-189.00619999999998</v>
      </c>
      <c r="K41">
        <v>-1.8900619999999999</v>
      </c>
      <c r="L41" s="3"/>
      <c r="M41" s="1">
        <f t="shared" si="9"/>
        <v>1989.5</v>
      </c>
      <c r="N41" s="3">
        <f t="shared" si="3"/>
        <v>6.2360904668177781</v>
      </c>
      <c r="O41" s="3">
        <f t="shared" si="4"/>
        <v>22.267950127590179</v>
      </c>
      <c r="P41" s="3">
        <f t="shared" si="5"/>
        <v>8.4599798459654305E-2</v>
      </c>
      <c r="Q41" s="3">
        <f t="shared" si="6"/>
        <v>2.4124125569881585</v>
      </c>
      <c r="R41" s="3">
        <f t="shared" si="7"/>
        <v>31.001052949855769</v>
      </c>
      <c r="S41" s="3"/>
      <c r="T41" s="1"/>
      <c r="U41" s="3"/>
      <c r="V41" s="3"/>
      <c r="W41" s="3"/>
      <c r="X41" s="4"/>
      <c r="Y41" s="3"/>
    </row>
    <row r="42" spans="1:25" x14ac:dyDescent="0.3">
      <c r="A42" s="1">
        <f t="shared" si="8"/>
        <v>1989.75</v>
      </c>
      <c r="B42" s="2">
        <v>2.5671796829301201E-2</v>
      </c>
      <c r="C42" s="2">
        <v>6.1686204483077001</v>
      </c>
      <c r="D42" s="2">
        <v>23.6264603314849</v>
      </c>
      <c r="E42" s="2">
        <v>0.14969686910016999</v>
      </c>
      <c r="F42" s="2">
        <v>0.11059306242489</v>
      </c>
      <c r="G42" s="2">
        <v>-4.0756683984059703E-18</v>
      </c>
      <c r="H42" s="2">
        <f t="shared" si="0"/>
        <v>-158.58893540242164</v>
      </c>
      <c r="I42" s="5">
        <f t="shared" si="1"/>
        <v>-58.962807105725318</v>
      </c>
      <c r="J42" s="2">
        <f t="shared" si="2"/>
        <v>-187.47069999999999</v>
      </c>
      <c r="K42">
        <v>-1.8747069999999999</v>
      </c>
      <c r="L42" s="3"/>
      <c r="M42" s="1">
        <f t="shared" si="9"/>
        <v>1989.75</v>
      </c>
      <c r="N42" s="3">
        <f t="shared" si="3"/>
        <v>6.1942922451370013</v>
      </c>
      <c r="O42" s="3">
        <f t="shared" si="4"/>
        <v>23.776157200585068</v>
      </c>
      <c r="P42" s="3">
        <f t="shared" si="5"/>
        <v>0.11059306242489</v>
      </c>
      <c r="Q42" s="3">
        <f t="shared" si="6"/>
        <v>2.4555104417087819</v>
      </c>
      <c r="R42" s="3">
        <f t="shared" si="7"/>
        <v>32.536552949855739</v>
      </c>
      <c r="S42" s="3"/>
      <c r="T42" s="1"/>
      <c r="U42" s="3"/>
      <c r="V42" s="3"/>
      <c r="W42" s="3"/>
      <c r="X42" s="4"/>
      <c r="Y42" s="3"/>
    </row>
    <row r="43" spans="1:25" x14ac:dyDescent="0.3">
      <c r="A43" s="1">
        <f t="shared" si="8"/>
        <v>1990</v>
      </c>
      <c r="B43" s="2">
        <v>2.0817081907243899E-2</v>
      </c>
      <c r="C43" s="2">
        <v>6.1676781872186499</v>
      </c>
      <c r="D43" s="2">
        <v>26.1585927580877</v>
      </c>
      <c r="E43" s="2">
        <v>0.164041312177238</v>
      </c>
      <c r="F43" s="2">
        <v>0.107886557067746</v>
      </c>
      <c r="G43" s="2">
        <v>6.30886784445631E-17</v>
      </c>
      <c r="H43" s="2">
        <f t="shared" si="0"/>
        <v>-158.58893540242164</v>
      </c>
      <c r="I43" s="5">
        <f t="shared" si="1"/>
        <v>-58.92028049403693</v>
      </c>
      <c r="J43" s="2">
        <f t="shared" si="2"/>
        <v>-184.89019999999999</v>
      </c>
      <c r="K43">
        <v>-1.848902</v>
      </c>
      <c r="L43" s="3"/>
      <c r="M43" s="1">
        <f t="shared" si="9"/>
        <v>1990</v>
      </c>
      <c r="N43" s="3">
        <f t="shared" si="3"/>
        <v>6.1884952691258936</v>
      </c>
      <c r="O43" s="3">
        <f t="shared" si="4"/>
        <v>26.32263407026494</v>
      </c>
      <c r="P43" s="3">
        <f t="shared" si="5"/>
        <v>0.107886557067746</v>
      </c>
      <c r="Q43" s="3">
        <f t="shared" si="6"/>
        <v>2.4980370533971694</v>
      </c>
      <c r="R43" s="3">
        <f t="shared" si="7"/>
        <v>35.117052949855747</v>
      </c>
      <c r="S43" s="3"/>
      <c r="T43" s="1"/>
      <c r="U43" s="3"/>
      <c r="V43" s="3"/>
      <c r="W43" s="3"/>
      <c r="X43" s="4"/>
      <c r="Y43" s="3"/>
    </row>
    <row r="44" spans="1:25" x14ac:dyDescent="0.3">
      <c r="A44" s="1">
        <f t="shared" si="8"/>
        <v>1990.25</v>
      </c>
      <c r="B44" s="2">
        <v>1.6344585872842501E-2</v>
      </c>
      <c r="C44" s="2">
        <v>6.4161973743327696</v>
      </c>
      <c r="D44" s="2">
        <v>25.7334071064389</v>
      </c>
      <c r="E44" s="2">
        <v>0.14506419095074499</v>
      </c>
      <c r="F44" s="2">
        <v>-7.1077114627385501E-2</v>
      </c>
      <c r="G44" s="2">
        <v>-3.7216463623896202E-17</v>
      </c>
      <c r="H44" s="2">
        <f t="shared" si="0"/>
        <v>-158.58893540242164</v>
      </c>
      <c r="I44" s="5">
        <f t="shared" si="1"/>
        <v>-58.878300740546251</v>
      </c>
      <c r="J44" s="2">
        <f t="shared" si="2"/>
        <v>-185.22730000000001</v>
      </c>
      <c r="K44">
        <v>-1.8522730000000001</v>
      </c>
      <c r="L44" s="3"/>
      <c r="M44" s="1">
        <f t="shared" si="9"/>
        <v>1990.25</v>
      </c>
      <c r="N44" s="3">
        <f t="shared" si="3"/>
        <v>6.4325419602056124</v>
      </c>
      <c r="O44" s="3">
        <f t="shared" si="4"/>
        <v>25.878471297389645</v>
      </c>
      <c r="P44" s="3">
        <f t="shared" si="5"/>
        <v>-7.1077114627385501E-2</v>
      </c>
      <c r="Q44" s="3">
        <f t="shared" si="6"/>
        <v>2.5400168068878486</v>
      </c>
      <c r="R44" s="3">
        <f t="shared" si="7"/>
        <v>34.779952949855719</v>
      </c>
      <c r="S44" s="3"/>
      <c r="T44" s="1"/>
      <c r="U44" s="3"/>
      <c r="V44" s="3"/>
      <c r="W44" s="3"/>
      <c r="X44" s="4"/>
      <c r="Y44" s="3"/>
    </row>
    <row r="45" spans="1:25" x14ac:dyDescent="0.3">
      <c r="A45" s="1">
        <f t="shared" si="8"/>
        <v>1990.5</v>
      </c>
      <c r="B45" s="2">
        <v>1.21408541266321E-2</v>
      </c>
      <c r="C45" s="2">
        <v>6.5731109380880799</v>
      </c>
      <c r="D45" s="2">
        <v>25.290607191116901</v>
      </c>
      <c r="E45" s="2">
        <v>0.248669900744655</v>
      </c>
      <c r="F45" s="2">
        <v>-8.9648847986387906E-2</v>
      </c>
      <c r="G45" s="2">
        <v>9.0813584145834396E-18</v>
      </c>
      <c r="H45" s="2">
        <f t="shared" si="0"/>
        <v>-158.58893540242164</v>
      </c>
      <c r="I45" s="5">
        <f t="shared" si="1"/>
        <v>-58.83684463366825</v>
      </c>
      <c r="J45" s="2">
        <f t="shared" si="2"/>
        <v>-185.39090000000002</v>
      </c>
      <c r="K45">
        <v>-1.853909</v>
      </c>
      <c r="L45" s="3"/>
      <c r="M45" s="1">
        <f t="shared" si="9"/>
        <v>1990.5</v>
      </c>
      <c r="N45" s="3">
        <f t="shared" si="3"/>
        <v>6.585251792214712</v>
      </c>
      <c r="O45" s="3">
        <f t="shared" si="4"/>
        <v>25.539277091861557</v>
      </c>
      <c r="P45" s="3">
        <f t="shared" si="5"/>
        <v>-8.9648847986387906E-2</v>
      </c>
      <c r="Q45" s="3">
        <f t="shared" si="6"/>
        <v>2.5814729137658503</v>
      </c>
      <c r="R45" s="3">
        <f t="shared" si="7"/>
        <v>34.616352949855731</v>
      </c>
      <c r="S45" s="3"/>
      <c r="T45" s="1"/>
      <c r="U45" s="3"/>
      <c r="V45" s="3"/>
      <c r="W45" s="3"/>
      <c r="X45" s="4"/>
      <c r="Y45" s="3"/>
    </row>
    <row r="46" spans="1:25" x14ac:dyDescent="0.3">
      <c r="A46" s="1">
        <f t="shared" si="8"/>
        <v>1990.75</v>
      </c>
      <c r="B46" s="2">
        <v>8.03597208888987E-3</v>
      </c>
      <c r="C46" s="2">
        <v>7.1468740454906996</v>
      </c>
      <c r="D46" s="2">
        <v>25.2300583287292</v>
      </c>
      <c r="E46" s="2">
        <v>0.340555062701277</v>
      </c>
      <c r="F46" s="2">
        <v>-1.35979036789104E-2</v>
      </c>
      <c r="G46" s="2">
        <v>1.6337377478857299E-16</v>
      </c>
      <c r="H46" s="2">
        <f t="shared" si="0"/>
        <v>-158.58893540242164</v>
      </c>
      <c r="I46" s="5">
        <f t="shared" si="1"/>
        <v>-58.79589010290951</v>
      </c>
      <c r="J46" s="2">
        <f t="shared" si="2"/>
        <v>-184.6729</v>
      </c>
      <c r="K46">
        <v>-1.8467290000000001</v>
      </c>
      <c r="L46" s="3"/>
      <c r="M46" s="1">
        <f t="shared" si="9"/>
        <v>1990.75</v>
      </c>
      <c r="N46" s="3">
        <f t="shared" si="3"/>
        <v>7.1549100175795894</v>
      </c>
      <c r="O46" s="3">
        <f t="shared" si="4"/>
        <v>25.570613391430477</v>
      </c>
      <c r="P46" s="3">
        <f t="shared" si="5"/>
        <v>-1.35979036789104E-2</v>
      </c>
      <c r="Q46" s="3">
        <f t="shared" si="6"/>
        <v>2.6224274445245896</v>
      </c>
      <c r="R46" s="3">
        <f t="shared" si="7"/>
        <v>35.334352949855742</v>
      </c>
      <c r="S46" s="3"/>
      <c r="T46" s="1"/>
      <c r="U46" s="3"/>
      <c r="V46" s="3"/>
      <c r="W46" s="3"/>
      <c r="X46" s="4"/>
      <c r="Y46" s="3"/>
    </row>
    <row r="47" spans="1:25" x14ac:dyDescent="0.3">
      <c r="A47" s="1">
        <f t="shared" si="8"/>
        <v>1991</v>
      </c>
      <c r="B47" s="2">
        <v>4.1612938801326698E-3</v>
      </c>
      <c r="C47" s="2">
        <v>8.3626142162349506</v>
      </c>
      <c r="D47" s="2">
        <v>26.043069433863</v>
      </c>
      <c r="E47" s="2">
        <v>0.31559089034108301</v>
      </c>
      <c r="F47" s="2">
        <v>-4.0384271960939397E-2</v>
      </c>
      <c r="G47" s="2">
        <v>1.0449026343416E-17</v>
      </c>
      <c r="H47" s="2">
        <f t="shared" si="0"/>
        <v>-158.58893540242164</v>
      </c>
      <c r="I47" s="5">
        <f t="shared" si="1"/>
        <v>-58.755416159936601</v>
      </c>
      <c r="J47" s="2">
        <f t="shared" si="2"/>
        <v>-182.6593</v>
      </c>
      <c r="K47">
        <v>-1.8265929999999999</v>
      </c>
      <c r="L47" s="3"/>
      <c r="M47" s="1">
        <f t="shared" si="9"/>
        <v>1991</v>
      </c>
      <c r="N47" s="3">
        <f t="shared" si="3"/>
        <v>8.3667755101150831</v>
      </c>
      <c r="O47" s="3">
        <f t="shared" si="4"/>
        <v>26.358660324204084</v>
      </c>
      <c r="P47" s="3">
        <f t="shared" si="5"/>
        <v>-4.0384271960939397E-2</v>
      </c>
      <c r="Q47" s="3">
        <f t="shared" si="6"/>
        <v>2.6629013874974987</v>
      </c>
      <c r="R47" s="3">
        <f t="shared" si="7"/>
        <v>37.347952949855731</v>
      </c>
      <c r="S47" s="3"/>
      <c r="T47" s="1"/>
      <c r="U47" s="3"/>
      <c r="V47" s="3"/>
      <c r="W47" s="3"/>
      <c r="X47" s="4"/>
      <c r="Y47" s="3"/>
    </row>
    <row r="48" spans="1:25" x14ac:dyDescent="0.3">
      <c r="A48" s="1">
        <f t="shared" si="8"/>
        <v>1991.25</v>
      </c>
      <c r="B48" s="2">
        <v>1.054240260546E-3</v>
      </c>
      <c r="C48" s="2">
        <v>8.5128515890888696</v>
      </c>
      <c r="D48" s="2">
        <v>28.214033342295298</v>
      </c>
      <c r="E48" s="2">
        <v>0.20204721782992999</v>
      </c>
      <c r="F48" s="2">
        <v>-0.16954814434566101</v>
      </c>
      <c r="G48" s="2">
        <v>-4.2866067918785602E-17</v>
      </c>
      <c r="H48" s="2">
        <f t="shared" si="0"/>
        <v>-158.58893540242164</v>
      </c>
      <c r="I48" s="5">
        <f t="shared" si="1"/>
        <v>-58.715402842707348</v>
      </c>
      <c r="J48" s="2">
        <f t="shared" si="2"/>
        <v>-180.54390000000001</v>
      </c>
      <c r="K48">
        <v>-1.805439</v>
      </c>
      <c r="L48" s="3"/>
      <c r="M48" s="1">
        <f t="shared" si="9"/>
        <v>1991.25</v>
      </c>
      <c r="N48" s="3">
        <f t="shared" si="3"/>
        <v>8.5139058293494152</v>
      </c>
      <c r="O48" s="3">
        <f t="shared" si="4"/>
        <v>28.416080560125227</v>
      </c>
      <c r="P48" s="3">
        <f t="shared" si="5"/>
        <v>-0.16954814434566101</v>
      </c>
      <c r="Q48" s="3">
        <f t="shared" si="6"/>
        <v>2.7029147047267514</v>
      </c>
      <c r="R48" s="3">
        <f t="shared" si="7"/>
        <v>39.463352949855732</v>
      </c>
      <c r="S48" s="3"/>
      <c r="T48" s="1"/>
      <c r="U48" s="3"/>
      <c r="V48" s="3"/>
      <c r="W48" s="3"/>
      <c r="X48" s="4"/>
      <c r="Y48" s="3"/>
    </row>
    <row r="49" spans="1:25" x14ac:dyDescent="0.3">
      <c r="A49" s="1">
        <f t="shared" si="8"/>
        <v>1991.5</v>
      </c>
      <c r="B49" s="2">
        <v>-1.13296635164074E-3</v>
      </c>
      <c r="C49" s="2">
        <v>8.3623856679474091</v>
      </c>
      <c r="D49" s="2">
        <v>29.1479231479262</v>
      </c>
      <c r="E49" s="2">
        <v>0.21930833596889701</v>
      </c>
      <c r="F49" s="2">
        <v>-0.26101762055705502</v>
      </c>
      <c r="G49" s="2">
        <v>-9.0800493343554001E-17</v>
      </c>
      <c r="H49" s="2">
        <f t="shared" si="0"/>
        <v>-158.58893540242164</v>
      </c>
      <c r="I49" s="5">
        <f t="shared" si="1"/>
        <v>-58.675831162512168</v>
      </c>
      <c r="J49" s="2">
        <f t="shared" si="2"/>
        <v>-179.79730000000001</v>
      </c>
      <c r="K49">
        <v>-1.797973</v>
      </c>
      <c r="L49" s="3"/>
      <c r="M49" s="1">
        <f t="shared" si="9"/>
        <v>1991.5</v>
      </c>
      <c r="N49" s="3">
        <f t="shared" si="3"/>
        <v>8.3612527015957685</v>
      </c>
      <c r="O49" s="3">
        <f t="shared" si="4"/>
        <v>29.367231483895097</v>
      </c>
      <c r="P49" s="3">
        <f t="shared" si="5"/>
        <v>-0.26101762055705502</v>
      </c>
      <c r="Q49" s="3">
        <f t="shared" si="6"/>
        <v>2.7424863849219321</v>
      </c>
      <c r="R49" s="3">
        <f t="shared" si="7"/>
        <v>40.20995294985574</v>
      </c>
      <c r="S49" s="3"/>
      <c r="T49" s="1"/>
      <c r="U49" s="3"/>
      <c r="V49" s="3"/>
      <c r="W49" s="3"/>
      <c r="X49" s="4"/>
      <c r="Y49" s="3"/>
    </row>
    <row r="50" spans="1:25" x14ac:dyDescent="0.3">
      <c r="A50" s="1">
        <f t="shared" si="8"/>
        <v>1991.75</v>
      </c>
      <c r="B50" s="2">
        <v>-2.7850604896823001E-3</v>
      </c>
      <c r="C50" s="2">
        <v>8.4394991713738694</v>
      </c>
      <c r="D50" s="2">
        <v>30.7828588924549</v>
      </c>
      <c r="E50" s="2">
        <v>0.31395445662362098</v>
      </c>
      <c r="F50" s="2">
        <v>-0.335609003768644</v>
      </c>
      <c r="G50" s="2">
        <v>-1.2838805739438001E-16</v>
      </c>
      <c r="H50" s="2">
        <f t="shared" si="0"/>
        <v>-158.58893540242164</v>
      </c>
      <c r="I50" s="5">
        <f t="shared" si="1"/>
        <v>-58.63668305377243</v>
      </c>
      <c r="J50" s="2">
        <f t="shared" si="2"/>
        <v>-178.02770000000001</v>
      </c>
      <c r="K50">
        <v>-1.7802770000000001</v>
      </c>
      <c r="L50" s="3"/>
      <c r="M50" s="1">
        <f t="shared" si="9"/>
        <v>1991.75</v>
      </c>
      <c r="N50" s="3">
        <f t="shared" si="3"/>
        <v>8.4367141108841874</v>
      </c>
      <c r="O50" s="3">
        <f t="shared" si="4"/>
        <v>31.09681334907852</v>
      </c>
      <c r="P50" s="3">
        <f t="shared" si="5"/>
        <v>-0.335609003768644</v>
      </c>
      <c r="Q50" s="3">
        <f t="shared" si="6"/>
        <v>2.7816344936616701</v>
      </c>
      <c r="R50" s="3">
        <f t="shared" si="7"/>
        <v>41.97955294985573</v>
      </c>
      <c r="S50" s="3"/>
      <c r="T50" s="1"/>
      <c r="U50" s="3"/>
      <c r="V50" s="3"/>
      <c r="W50" s="3"/>
      <c r="X50" s="4"/>
      <c r="Y50" s="3"/>
    </row>
    <row r="51" spans="1:25" x14ac:dyDescent="0.3">
      <c r="A51" s="1">
        <f t="shared" si="8"/>
        <v>1992</v>
      </c>
      <c r="B51" s="2">
        <v>-4.2089248613049702E-3</v>
      </c>
      <c r="C51" s="2">
        <v>8.5522734108955092</v>
      </c>
      <c r="D51" s="2">
        <v>31.676357698851799</v>
      </c>
      <c r="E51" s="2">
        <v>0.30642230629369899</v>
      </c>
      <c r="F51" s="2">
        <v>-0.352767762300711</v>
      </c>
      <c r="G51" s="2">
        <v>-9.3155198302474299E-17</v>
      </c>
      <c r="H51" s="2">
        <f t="shared" si="0"/>
        <v>-158.58893540242164</v>
      </c>
      <c r="I51" s="5">
        <f t="shared" si="1"/>
        <v>-58.597941326457359</v>
      </c>
      <c r="J51" s="2">
        <f t="shared" si="2"/>
        <v>-177.00880000000001</v>
      </c>
      <c r="K51">
        <v>-1.7700880000000001</v>
      </c>
      <c r="L51" s="3"/>
      <c r="M51" s="1">
        <f t="shared" si="9"/>
        <v>1992</v>
      </c>
      <c r="N51" s="3">
        <f t="shared" si="3"/>
        <v>8.548064486034205</v>
      </c>
      <c r="O51" s="3">
        <f t="shared" si="4"/>
        <v>31.982780005145496</v>
      </c>
      <c r="P51" s="3">
        <f t="shared" si="5"/>
        <v>-0.352767762300711</v>
      </c>
      <c r="Q51" s="3">
        <f t="shared" si="6"/>
        <v>2.8203762209767405</v>
      </c>
      <c r="R51" s="3">
        <f t="shared" si="7"/>
        <v>42.998452949855732</v>
      </c>
      <c r="S51" s="3"/>
      <c r="T51" s="1"/>
      <c r="U51" s="3"/>
      <c r="V51" s="3"/>
      <c r="W51" s="3"/>
      <c r="X51" s="4"/>
      <c r="Y51" s="3"/>
    </row>
    <row r="52" spans="1:25" x14ac:dyDescent="0.3">
      <c r="A52" s="1">
        <f t="shared" si="8"/>
        <v>1992.25</v>
      </c>
      <c r="B52" s="2">
        <v>-5.3039233128244299E-3</v>
      </c>
      <c r="C52" s="2">
        <v>7.7936816400008997</v>
      </c>
      <c r="D52" s="2">
        <v>31.265204123846701</v>
      </c>
      <c r="E52" s="2">
        <v>0.28870623080966501</v>
      </c>
      <c r="F52" s="2">
        <v>-0.42886304794153601</v>
      </c>
      <c r="G52" s="2">
        <v>-7.7302330959369301E-17</v>
      </c>
      <c r="H52" s="2">
        <f t="shared" si="0"/>
        <v>-158.58893540242164</v>
      </c>
      <c r="I52" s="5">
        <f t="shared" si="1"/>
        <v>-58.559589620981257</v>
      </c>
      <c r="J52" s="2">
        <f t="shared" si="2"/>
        <v>-178.23509999999999</v>
      </c>
      <c r="K52">
        <v>-1.782351</v>
      </c>
      <c r="L52" s="3"/>
      <c r="M52" s="1">
        <f t="shared" si="9"/>
        <v>1992.25</v>
      </c>
      <c r="N52" s="3">
        <f t="shared" si="3"/>
        <v>7.7883777166880757</v>
      </c>
      <c r="O52" s="3">
        <f t="shared" si="4"/>
        <v>31.553910354656367</v>
      </c>
      <c r="P52" s="3">
        <f t="shared" si="5"/>
        <v>-0.42886304794153601</v>
      </c>
      <c r="Q52" s="3">
        <f t="shared" si="6"/>
        <v>2.8587279264528433</v>
      </c>
      <c r="R52" s="3">
        <f t="shared" si="7"/>
        <v>41.772152949855752</v>
      </c>
      <c r="S52" s="3"/>
      <c r="T52" s="1"/>
      <c r="U52" s="3"/>
      <c r="V52" s="3"/>
      <c r="W52" s="3"/>
      <c r="X52" s="4"/>
      <c r="Y52" s="3"/>
    </row>
    <row r="53" spans="1:25" x14ac:dyDescent="0.3">
      <c r="A53" s="1">
        <f t="shared" si="8"/>
        <v>1992.5</v>
      </c>
      <c r="B53" s="2">
        <v>-6.07021950428655E-3</v>
      </c>
      <c r="C53" s="2">
        <v>7.4901717334940701</v>
      </c>
      <c r="D53" s="2">
        <v>32.3539785753457</v>
      </c>
      <c r="E53" s="2">
        <v>0.35424827803799402</v>
      </c>
      <c r="F53" s="2">
        <v>-0.57168059949815897</v>
      </c>
      <c r="G53" s="2">
        <v>-6.5926395729046194E-17</v>
      </c>
      <c r="H53" s="2">
        <f t="shared" si="0"/>
        <v>-158.58893540242164</v>
      </c>
      <c r="I53" s="5">
        <f t="shared" si="1"/>
        <v>-58.521612365453677</v>
      </c>
      <c r="J53" s="2">
        <f t="shared" si="2"/>
        <v>-177.48990000000001</v>
      </c>
      <c r="K53">
        <v>-1.774899</v>
      </c>
      <c r="L53" s="3"/>
      <c r="M53" s="1">
        <f t="shared" si="9"/>
        <v>1992.5</v>
      </c>
      <c r="N53" s="3">
        <f t="shared" si="3"/>
        <v>7.4841015139897831</v>
      </c>
      <c r="O53" s="3">
        <f t="shared" si="4"/>
        <v>32.708226853383692</v>
      </c>
      <c r="P53" s="3">
        <f t="shared" si="5"/>
        <v>-0.57168059949815897</v>
      </c>
      <c r="Q53" s="3">
        <f t="shared" si="6"/>
        <v>2.8967051819804226</v>
      </c>
      <c r="R53" s="3">
        <f t="shared" si="7"/>
        <v>42.517352949855741</v>
      </c>
      <c r="S53" s="3"/>
      <c r="T53" s="1"/>
      <c r="U53" s="3"/>
      <c r="V53" s="3"/>
      <c r="W53" s="3"/>
      <c r="X53" s="4"/>
      <c r="Y53" s="3"/>
    </row>
    <row r="54" spans="1:25" x14ac:dyDescent="0.3">
      <c r="A54" s="1">
        <f t="shared" si="8"/>
        <v>1992.75</v>
      </c>
      <c r="B54" s="2">
        <v>-6.6557637984016402E-3</v>
      </c>
      <c r="C54" s="2">
        <v>7.0196799570958399</v>
      </c>
      <c r="D54" s="2">
        <v>33.480974197163903</v>
      </c>
      <c r="E54" s="2">
        <v>0.22714603964716201</v>
      </c>
      <c r="F54" s="2">
        <v>-0.53751429252774996</v>
      </c>
      <c r="G54" s="2">
        <v>-2.7559481482623999E-17</v>
      </c>
      <c r="H54" s="2">
        <f t="shared" si="0"/>
        <v>-158.58893540242164</v>
      </c>
      <c r="I54" s="5">
        <f t="shared" si="1"/>
        <v>-58.483994735159101</v>
      </c>
      <c r="J54" s="2">
        <f t="shared" si="2"/>
        <v>-176.88929999999999</v>
      </c>
      <c r="K54">
        <v>-1.768893</v>
      </c>
      <c r="L54" s="3"/>
      <c r="M54" s="1">
        <f t="shared" si="9"/>
        <v>1992.75</v>
      </c>
      <c r="N54" s="3">
        <f t="shared" si="3"/>
        <v>7.0130241932974382</v>
      </c>
      <c r="O54" s="3">
        <f t="shared" si="4"/>
        <v>33.708120236811062</v>
      </c>
      <c r="P54" s="3">
        <f t="shared" si="5"/>
        <v>-0.53751429252774996</v>
      </c>
      <c r="Q54" s="3">
        <f t="shared" si="6"/>
        <v>2.9343228122749991</v>
      </c>
      <c r="R54" s="3">
        <f t="shared" si="7"/>
        <v>43.117952949855749</v>
      </c>
      <c r="S54" s="3"/>
      <c r="T54" s="1"/>
      <c r="U54" s="3"/>
      <c r="V54" s="3"/>
      <c r="W54" s="3"/>
      <c r="X54" s="4"/>
      <c r="Y54" s="3"/>
    </row>
    <row r="55" spans="1:25" x14ac:dyDescent="0.3">
      <c r="A55" s="1">
        <f t="shared" si="8"/>
        <v>1993</v>
      </c>
      <c r="B55" s="2">
        <v>-7.0341288420245297E-3</v>
      </c>
      <c r="C55" s="2">
        <v>7.1723505883784</v>
      </c>
      <c r="D55" s="2">
        <v>33.391659733453501</v>
      </c>
      <c r="E55" s="2">
        <v>0.19315374504841301</v>
      </c>
      <c r="F55" s="2">
        <v>-0.44237192146548099</v>
      </c>
      <c r="G55" s="2">
        <v>-3.6070022808522202E-17</v>
      </c>
      <c r="H55" s="2">
        <f t="shared" si="0"/>
        <v>-158.58893540242164</v>
      </c>
      <c r="I55" s="5">
        <f t="shared" si="1"/>
        <v>-58.446722614151184</v>
      </c>
      <c r="J55" s="2">
        <f t="shared" si="2"/>
        <v>-176.72790000000001</v>
      </c>
      <c r="K55">
        <v>-1.767279</v>
      </c>
      <c r="L55" s="3"/>
      <c r="M55" s="1">
        <f t="shared" si="9"/>
        <v>1993</v>
      </c>
      <c r="N55" s="3">
        <f t="shared" si="3"/>
        <v>7.1653164595363759</v>
      </c>
      <c r="O55" s="3">
        <f t="shared" si="4"/>
        <v>33.584813478501914</v>
      </c>
      <c r="P55" s="3">
        <f t="shared" si="5"/>
        <v>-0.44237192146548099</v>
      </c>
      <c r="Q55" s="3">
        <f t="shared" si="6"/>
        <v>2.9715949332829155</v>
      </c>
      <c r="R55" s="3">
        <f t="shared" si="7"/>
        <v>43.279352949855728</v>
      </c>
      <c r="S55" s="3"/>
      <c r="T55" s="1"/>
      <c r="U55" s="3"/>
      <c r="V55" s="3"/>
      <c r="W55" s="3"/>
      <c r="X55" s="4"/>
      <c r="Y55" s="3"/>
    </row>
    <row r="56" spans="1:25" x14ac:dyDescent="0.3">
      <c r="A56" s="1">
        <f t="shared" si="8"/>
        <v>1993.25</v>
      </c>
      <c r="B56" s="2">
        <v>-7.34826038505114E-3</v>
      </c>
      <c r="C56" s="2">
        <v>7.3636309297629197</v>
      </c>
      <c r="D56" s="2">
        <v>34.368133342229498</v>
      </c>
      <c r="E56" s="2">
        <v>0.269972324146668</v>
      </c>
      <c r="F56" s="2">
        <v>-0.45467037448265302</v>
      </c>
      <c r="G56" s="2">
        <v>-7.5771369263144894E-17</v>
      </c>
      <c r="H56" s="2">
        <f t="shared" si="0"/>
        <v>-158.58893540242164</v>
      </c>
      <c r="I56" s="5">
        <f t="shared" si="1"/>
        <v>-58.409782558849741</v>
      </c>
      <c r="J56" s="2">
        <f t="shared" si="2"/>
        <v>-175.459</v>
      </c>
      <c r="K56">
        <v>-1.7545900000000001</v>
      </c>
      <c r="L56" s="3"/>
      <c r="M56" s="1">
        <f t="shared" si="9"/>
        <v>1993.25</v>
      </c>
      <c r="N56" s="3">
        <f t="shared" si="3"/>
        <v>7.3562826693778689</v>
      </c>
      <c r="O56" s="3">
        <f t="shared" si="4"/>
        <v>34.63810566637617</v>
      </c>
      <c r="P56" s="3">
        <f t="shared" si="5"/>
        <v>-0.45467037448265302</v>
      </c>
      <c r="Q56" s="3">
        <f t="shared" si="6"/>
        <v>3.0085349885843584</v>
      </c>
      <c r="R56" s="3">
        <f t="shared" si="7"/>
        <v>44.548252949855744</v>
      </c>
      <c r="S56" s="3"/>
      <c r="T56" s="1"/>
      <c r="U56" s="3"/>
      <c r="V56" s="3"/>
      <c r="W56" s="3"/>
      <c r="X56" s="4"/>
      <c r="Y56" s="3"/>
    </row>
    <row r="57" spans="1:25" x14ac:dyDescent="0.3">
      <c r="A57" s="1">
        <f t="shared" si="8"/>
        <v>1993.5</v>
      </c>
      <c r="B57" s="2">
        <v>-7.7378916581907599E-3</v>
      </c>
      <c r="C57" s="2">
        <v>7.4253634191840598</v>
      </c>
      <c r="D57" s="2">
        <v>34.534429899074297</v>
      </c>
      <c r="E57" s="2">
        <v>0.257728964330601</v>
      </c>
      <c r="F57" s="2">
        <v>-0.41728722497211901</v>
      </c>
      <c r="G57" s="2">
        <v>-1.07325195990378E-16</v>
      </c>
      <c r="H57" s="2">
        <f t="shared" si="0"/>
        <v>-158.58893540242164</v>
      </c>
      <c r="I57" s="5">
        <f t="shared" si="1"/>
        <v>-58.373161763537013</v>
      </c>
      <c r="J57" s="2">
        <f t="shared" si="2"/>
        <v>-175.1696</v>
      </c>
      <c r="K57">
        <v>-1.7516959999999999</v>
      </c>
      <c r="L57" s="3"/>
      <c r="M57" s="1">
        <f t="shared" si="9"/>
        <v>1993.5</v>
      </c>
      <c r="N57" s="3">
        <f t="shared" si="3"/>
        <v>7.4176255275258693</v>
      </c>
      <c r="O57" s="3">
        <f t="shared" si="4"/>
        <v>34.7921588634049</v>
      </c>
      <c r="P57" s="3">
        <f t="shared" si="5"/>
        <v>-0.41728722497211901</v>
      </c>
      <c r="Q57" s="3">
        <f t="shared" si="6"/>
        <v>3.0451557838970871</v>
      </c>
      <c r="R57" s="3">
        <f t="shared" si="7"/>
        <v>44.837652949855737</v>
      </c>
      <c r="S57" s="3"/>
      <c r="T57" s="1"/>
      <c r="U57" s="3"/>
      <c r="V57" s="3"/>
      <c r="W57" s="3"/>
      <c r="X57" s="4"/>
      <c r="Y57" s="3"/>
    </row>
    <row r="58" spans="1:25" x14ac:dyDescent="0.3">
      <c r="A58" s="1">
        <f t="shared" si="8"/>
        <v>1993.75</v>
      </c>
      <c r="B58" s="2">
        <v>-8.1023294172728692E-3</v>
      </c>
      <c r="C58" s="2">
        <v>7.0535026151236702</v>
      </c>
      <c r="D58" s="2">
        <v>36.810998837397101</v>
      </c>
      <c r="E58" s="2">
        <v>0.225510915961911</v>
      </c>
      <c r="F58" s="2">
        <v>-0.50522660899048399</v>
      </c>
      <c r="G58" s="2">
        <v>-1.1918578649007499E-16</v>
      </c>
      <c r="H58" s="2">
        <f t="shared" si="0"/>
        <v>-158.58893540242164</v>
      </c>
      <c r="I58" s="5">
        <f t="shared" si="1"/>
        <v>-58.336848027653275</v>
      </c>
      <c r="J58" s="2">
        <f t="shared" si="2"/>
        <v>-173.34909999999999</v>
      </c>
      <c r="K58">
        <v>-1.7334909999999999</v>
      </c>
      <c r="L58" s="3"/>
      <c r="M58" s="1">
        <f t="shared" si="9"/>
        <v>1993.75</v>
      </c>
      <c r="N58" s="3">
        <f t="shared" si="3"/>
        <v>7.0454002857063971</v>
      </c>
      <c r="O58" s="3">
        <f t="shared" si="4"/>
        <v>37.036509753359013</v>
      </c>
      <c r="P58" s="3">
        <f t="shared" si="5"/>
        <v>-0.50522660899048399</v>
      </c>
      <c r="Q58" s="3">
        <f t="shared" si="6"/>
        <v>3.0814695197808248</v>
      </c>
      <c r="R58" s="3">
        <f t="shared" si="7"/>
        <v>46.658152949855754</v>
      </c>
      <c r="S58" s="3"/>
      <c r="T58" s="1"/>
      <c r="U58" s="3"/>
      <c r="V58" s="3"/>
      <c r="W58" s="3"/>
      <c r="X58" s="4"/>
      <c r="Y58" s="3"/>
    </row>
    <row r="59" spans="1:25" x14ac:dyDescent="0.3">
      <c r="A59" s="1">
        <f t="shared" si="8"/>
        <v>1994</v>
      </c>
      <c r="B59" s="2">
        <v>-8.4681448371537408E-3</v>
      </c>
      <c r="C59" s="2">
        <v>6.91902142054896</v>
      </c>
      <c r="D59" s="2">
        <v>37.382481894739101</v>
      </c>
      <c r="E59" s="2">
        <v>0.16743043107406499</v>
      </c>
      <c r="F59" s="2">
        <v>-0.48470047430454999</v>
      </c>
      <c r="G59" s="2">
        <v>-1.1207975705765501E-16</v>
      </c>
      <c r="H59" s="2">
        <f t="shared" si="0"/>
        <v>-158.58893540242164</v>
      </c>
      <c r="I59" s="5">
        <f t="shared" si="1"/>
        <v>-58.300829724798774</v>
      </c>
      <c r="J59" s="2">
        <f t="shared" si="2"/>
        <v>-172.91399999999999</v>
      </c>
      <c r="K59">
        <v>-1.7291399999999999</v>
      </c>
      <c r="L59" s="3"/>
      <c r="M59" s="1">
        <f t="shared" si="9"/>
        <v>1994</v>
      </c>
      <c r="N59" s="3">
        <f t="shared" si="3"/>
        <v>6.9105532757118064</v>
      </c>
      <c r="O59" s="3">
        <f t="shared" si="4"/>
        <v>37.549912325813168</v>
      </c>
      <c r="P59" s="3">
        <f t="shared" si="5"/>
        <v>-0.48470047430454999</v>
      </c>
      <c r="Q59" s="3">
        <f t="shared" si="6"/>
        <v>3.1174878226353258</v>
      </c>
      <c r="R59" s="3">
        <f t="shared" si="7"/>
        <v>47.093252949855746</v>
      </c>
      <c r="S59" s="3"/>
      <c r="T59" s="1"/>
      <c r="U59" s="3"/>
      <c r="V59" s="3"/>
      <c r="W59" s="3"/>
      <c r="X59" s="4"/>
      <c r="Y59" s="3"/>
    </row>
    <row r="60" spans="1:25" x14ac:dyDescent="0.3">
      <c r="A60" s="1">
        <f t="shared" si="8"/>
        <v>1994.25</v>
      </c>
      <c r="B60" s="2">
        <v>-8.9049438145291301E-3</v>
      </c>
      <c r="C60" s="2">
        <v>7.4505564291842497</v>
      </c>
      <c r="D60" s="2">
        <v>37.796413757510003</v>
      </c>
      <c r="E60" s="2">
        <v>0.21644501756678999</v>
      </c>
      <c r="F60" s="2">
        <v>-0.38697908467361603</v>
      </c>
      <c r="G60" s="2">
        <v>-1.00773724138814E-16</v>
      </c>
      <c r="H60" s="2">
        <f t="shared" si="0"/>
        <v>-158.58893540242164</v>
      </c>
      <c r="I60" s="5">
        <f t="shared" si="1"/>
        <v>-58.265095773351248</v>
      </c>
      <c r="J60" s="2">
        <f t="shared" si="2"/>
        <v>-171.78649999999999</v>
      </c>
      <c r="K60">
        <v>-1.717865</v>
      </c>
      <c r="L60" s="3"/>
      <c r="M60" s="1">
        <f t="shared" si="9"/>
        <v>1994.25</v>
      </c>
      <c r="N60" s="3">
        <f t="shared" si="3"/>
        <v>7.4416514853697207</v>
      </c>
      <c r="O60" s="3">
        <f t="shared" si="4"/>
        <v>38.012858775076793</v>
      </c>
      <c r="P60" s="3">
        <f t="shared" si="5"/>
        <v>-0.38697908467361603</v>
      </c>
      <c r="Q60" s="3">
        <f t="shared" si="6"/>
        <v>3.1532217740828514</v>
      </c>
      <c r="R60" s="3">
        <f t="shared" si="7"/>
        <v>48.220752949855743</v>
      </c>
      <c r="S60" s="3"/>
      <c r="T60" s="1"/>
      <c r="U60" s="3"/>
      <c r="V60" s="3"/>
      <c r="W60" s="3"/>
      <c r="X60" s="4"/>
      <c r="Y60" s="3"/>
    </row>
    <row r="61" spans="1:25" x14ac:dyDescent="0.3">
      <c r="A61" s="1">
        <f t="shared" si="8"/>
        <v>1994.5</v>
      </c>
      <c r="B61" s="2">
        <v>-9.7388471981347206E-3</v>
      </c>
      <c r="C61" s="2">
        <v>7.5863767776745101</v>
      </c>
      <c r="D61" s="2">
        <v>39.227925741211003</v>
      </c>
      <c r="E61" s="2">
        <v>0.28704001659469203</v>
      </c>
      <c r="F61" s="2">
        <v>-0.43983267724426001</v>
      </c>
      <c r="G61" s="2">
        <v>-8.6236207038927406E-17</v>
      </c>
      <c r="H61" s="2">
        <f t="shared" si="0"/>
        <v>-158.58893540242164</v>
      </c>
      <c r="I61" s="5">
        <f t="shared" si="1"/>
        <v>-58.229635608616164</v>
      </c>
      <c r="J61" s="2">
        <f t="shared" si="2"/>
        <v>-170.16679999999999</v>
      </c>
      <c r="K61">
        <v>-1.701668</v>
      </c>
      <c r="L61" s="3"/>
      <c r="M61" s="1">
        <f t="shared" si="9"/>
        <v>1994.5</v>
      </c>
      <c r="N61" s="3">
        <f t="shared" si="3"/>
        <v>7.5766379304763758</v>
      </c>
      <c r="O61" s="3">
        <f t="shared" si="4"/>
        <v>39.514965757805697</v>
      </c>
      <c r="P61" s="3">
        <f t="shared" si="5"/>
        <v>-0.43983267724426001</v>
      </c>
      <c r="Q61" s="3">
        <f t="shared" si="6"/>
        <v>3.1886819388179362</v>
      </c>
      <c r="R61" s="3">
        <f t="shared" si="7"/>
        <v>49.840452949855745</v>
      </c>
      <c r="S61" s="3"/>
      <c r="T61" s="1"/>
      <c r="U61" s="3"/>
      <c r="V61" s="3"/>
      <c r="W61" s="3"/>
      <c r="X61" s="4"/>
      <c r="Y61" s="3"/>
    </row>
    <row r="62" spans="1:25" x14ac:dyDescent="0.3">
      <c r="A62" s="1">
        <f t="shared" si="8"/>
        <v>1994.75</v>
      </c>
      <c r="B62" s="2">
        <v>-1.13181919173679E-2</v>
      </c>
      <c r="C62" s="2">
        <v>7.6776537825972797</v>
      </c>
      <c r="D62" s="2">
        <v>39.1207912533051</v>
      </c>
      <c r="E62" s="2">
        <v>0.30541398730508601</v>
      </c>
      <c r="F62" s="2">
        <v>-0.45326627244017198</v>
      </c>
      <c r="G62" s="2">
        <v>-1.09385775107226E-16</v>
      </c>
      <c r="H62" s="2">
        <f t="shared" si="0"/>
        <v>-158.58893540242164</v>
      </c>
      <c r="I62" s="5">
        <f t="shared" si="1"/>
        <v>-58.194439156428302</v>
      </c>
      <c r="J62" s="2">
        <f t="shared" si="2"/>
        <v>-170.14410000000001</v>
      </c>
      <c r="K62">
        <v>-1.701441</v>
      </c>
      <c r="L62" s="3"/>
      <c r="M62" s="1">
        <f t="shared" si="9"/>
        <v>1994.75</v>
      </c>
      <c r="N62" s="3">
        <f t="shared" si="3"/>
        <v>7.6663355906799122</v>
      </c>
      <c r="O62" s="3">
        <f t="shared" si="4"/>
        <v>39.426205240610187</v>
      </c>
      <c r="P62" s="3">
        <f t="shared" si="5"/>
        <v>-0.45326627244017198</v>
      </c>
      <c r="Q62" s="3">
        <f t="shared" si="6"/>
        <v>3.2238783910057975</v>
      </c>
      <c r="R62" s="3">
        <f t="shared" si="7"/>
        <v>49.863152949855724</v>
      </c>
      <c r="S62" s="3"/>
      <c r="T62" s="1"/>
      <c r="U62" s="3"/>
      <c r="V62" s="3"/>
      <c r="W62" s="3"/>
      <c r="X62" s="4"/>
      <c r="Y62" s="3"/>
    </row>
    <row r="63" spans="1:25" x14ac:dyDescent="0.3">
      <c r="A63" s="1">
        <f t="shared" si="8"/>
        <v>1995</v>
      </c>
      <c r="B63" s="2">
        <v>-1.37632146945624E-2</v>
      </c>
      <c r="C63" s="2">
        <v>7.4876342670035303</v>
      </c>
      <c r="D63" s="2">
        <v>40.321340684278802</v>
      </c>
      <c r="E63" s="2">
        <v>0.23347963788168299</v>
      </c>
      <c r="F63" s="2">
        <v>-0.47385916391838401</v>
      </c>
      <c r="G63" s="2">
        <v>-8.5617748671421797E-17</v>
      </c>
      <c r="H63" s="2">
        <f t="shared" si="0"/>
        <v>-158.58893540242164</v>
      </c>
      <c r="I63" s="5">
        <f t="shared" si="1"/>
        <v>-58.159496808129433</v>
      </c>
      <c r="J63" s="2">
        <f t="shared" si="2"/>
        <v>-169.1936</v>
      </c>
      <c r="K63">
        <v>-1.6919360000000001</v>
      </c>
      <c r="L63" s="3"/>
      <c r="M63" s="1">
        <f t="shared" si="9"/>
        <v>1995</v>
      </c>
      <c r="N63" s="3">
        <f t="shared" si="3"/>
        <v>7.4738710523089678</v>
      </c>
      <c r="O63" s="3">
        <f t="shared" si="4"/>
        <v>40.554820322160488</v>
      </c>
      <c r="P63" s="3">
        <f t="shared" si="5"/>
        <v>-0.47385916391838401</v>
      </c>
      <c r="Q63" s="3">
        <f t="shared" si="6"/>
        <v>3.2588207393046673</v>
      </c>
      <c r="R63" s="3">
        <f t="shared" si="7"/>
        <v>50.813652949855737</v>
      </c>
      <c r="S63" s="3"/>
      <c r="T63" s="1"/>
      <c r="U63" s="3"/>
      <c r="V63" s="3"/>
      <c r="W63" s="3"/>
      <c r="X63" s="4"/>
      <c r="Y63" s="3"/>
    </row>
    <row r="64" spans="1:25" x14ac:dyDescent="0.3">
      <c r="A64" s="1">
        <f t="shared" si="8"/>
        <v>1995.25</v>
      </c>
      <c r="B64" s="2">
        <v>-1.7132054079987E-2</v>
      </c>
      <c r="C64" s="2">
        <v>7.36894875994295</v>
      </c>
      <c r="D64" s="2">
        <v>41.393042254947098</v>
      </c>
      <c r="E64" s="2">
        <v>0.36255478321280898</v>
      </c>
      <c r="F64" s="2">
        <v>-0.66887894475062304</v>
      </c>
      <c r="G64" s="2">
        <v>-1.42424023109575E-16</v>
      </c>
      <c r="H64" s="2">
        <f t="shared" si="0"/>
        <v>-158.58893540242164</v>
      </c>
      <c r="I64" s="5">
        <f t="shared" si="1"/>
        <v>-58.124799396850619</v>
      </c>
      <c r="J64" s="2">
        <f t="shared" si="2"/>
        <v>-168.27520000000001</v>
      </c>
      <c r="K64">
        <v>-1.682752</v>
      </c>
      <c r="L64" s="3"/>
      <c r="M64" s="1">
        <f t="shared" si="9"/>
        <v>1995.25</v>
      </c>
      <c r="N64" s="3">
        <f t="shared" si="3"/>
        <v>7.3518167058629631</v>
      </c>
      <c r="O64" s="3">
        <f t="shared" si="4"/>
        <v>41.755597038159905</v>
      </c>
      <c r="P64" s="3">
        <f t="shared" si="5"/>
        <v>-0.66887894475062304</v>
      </c>
      <c r="Q64" s="3">
        <f t="shared" si="6"/>
        <v>3.2935181505834805</v>
      </c>
      <c r="R64" s="3">
        <f t="shared" si="7"/>
        <v>51.732052949855728</v>
      </c>
      <c r="S64" s="3"/>
      <c r="T64" s="1"/>
      <c r="U64" s="3"/>
      <c r="V64" s="3"/>
      <c r="W64" s="3"/>
      <c r="X64" s="4"/>
      <c r="Y64" s="3"/>
    </row>
    <row r="65" spans="1:25" x14ac:dyDescent="0.3">
      <c r="A65" s="1">
        <f t="shared" si="8"/>
        <v>1995.5</v>
      </c>
      <c r="B65" s="2">
        <v>-2.1028047958213201E-2</v>
      </c>
      <c r="C65" s="2">
        <v>7.3100787614107698</v>
      </c>
      <c r="D65" s="2">
        <v>43.182064354480502</v>
      </c>
      <c r="E65" s="2">
        <v>0.28468777044433302</v>
      </c>
      <c r="F65" s="2">
        <v>-0.96772926092698996</v>
      </c>
      <c r="G65" s="2">
        <v>-1.46429874707577E-16</v>
      </c>
      <c r="H65" s="2">
        <f t="shared" si="0"/>
        <v>-158.58893540242164</v>
      </c>
      <c r="I65" s="5">
        <f t="shared" si="1"/>
        <v>-58.090338175028762</v>
      </c>
      <c r="J65" s="2">
        <f t="shared" si="2"/>
        <v>-166.8912</v>
      </c>
      <c r="K65">
        <v>-1.668912</v>
      </c>
      <c r="L65" s="3"/>
      <c r="M65" s="1">
        <f t="shared" si="9"/>
        <v>1995.5</v>
      </c>
      <c r="N65" s="3">
        <f t="shared" si="3"/>
        <v>7.2890507134525571</v>
      </c>
      <c r="O65" s="3">
        <f t="shared" si="4"/>
        <v>43.466752124924838</v>
      </c>
      <c r="P65" s="3">
        <f t="shared" si="5"/>
        <v>-0.96772926092698996</v>
      </c>
      <c r="Q65" s="3">
        <f t="shared" si="6"/>
        <v>3.3279793724053377</v>
      </c>
      <c r="R65" s="3">
        <f t="shared" si="7"/>
        <v>53.116052949855742</v>
      </c>
      <c r="S65" s="3"/>
      <c r="T65" s="1"/>
      <c r="U65" s="3"/>
      <c r="V65" s="3"/>
      <c r="W65" s="3"/>
      <c r="X65" s="4"/>
      <c r="Y65" s="3"/>
    </row>
    <row r="66" spans="1:25" x14ac:dyDescent="0.3">
      <c r="A66" s="1">
        <f t="shared" si="8"/>
        <v>1995.75</v>
      </c>
      <c r="B66" s="2">
        <v>-2.50622686899768E-2</v>
      </c>
      <c r="C66" s="2">
        <v>7.3839517887337101</v>
      </c>
      <c r="D66" s="2">
        <v>43.291813141353302</v>
      </c>
      <c r="E66" s="2">
        <v>0.23329078318037499</v>
      </c>
      <c r="F66" s="2">
        <v>-0.992053249059343</v>
      </c>
      <c r="G66" s="2">
        <v>-1.3353308836176401E-16</v>
      </c>
      <c r="H66" s="2">
        <f t="shared" si="0"/>
        <v>-158.58893540242164</v>
      </c>
      <c r="I66" s="5">
        <f t="shared" si="1"/>
        <v>-58.056104793096438</v>
      </c>
      <c r="J66" s="2">
        <f t="shared" si="2"/>
        <v>-166.75310000000002</v>
      </c>
      <c r="K66">
        <v>-1.6675310000000001</v>
      </c>
      <c r="L66" s="3"/>
      <c r="M66" s="1">
        <f t="shared" si="9"/>
        <v>1995.75</v>
      </c>
      <c r="N66" s="3">
        <f t="shared" si="3"/>
        <v>7.358889520043733</v>
      </c>
      <c r="O66" s="3">
        <f t="shared" si="4"/>
        <v>43.525103924533674</v>
      </c>
      <c r="P66" s="3">
        <f t="shared" si="5"/>
        <v>-0.992053249059343</v>
      </c>
      <c r="Q66" s="3">
        <f t="shared" si="6"/>
        <v>3.3622127543376621</v>
      </c>
      <c r="R66" s="3">
        <f t="shared" si="7"/>
        <v>53.254152949855722</v>
      </c>
      <c r="S66" s="3"/>
      <c r="T66" s="1"/>
      <c r="U66" s="3"/>
      <c r="V66" s="3"/>
      <c r="W66" s="3"/>
      <c r="X66" s="4"/>
      <c r="Y66" s="3"/>
    </row>
    <row r="67" spans="1:25" x14ac:dyDescent="0.3">
      <c r="A67" s="1">
        <f t="shared" si="8"/>
        <v>1996</v>
      </c>
      <c r="B67" s="2">
        <v>-2.9112020955207599E-2</v>
      </c>
      <c r="C67" s="2">
        <v>7.5467194514407199</v>
      </c>
      <c r="D67" s="2">
        <v>44.629425990421403</v>
      </c>
      <c r="E67" s="2">
        <v>0.22264956644182801</v>
      </c>
      <c r="F67" s="2">
        <v>-0.84685630564756098</v>
      </c>
      <c r="G67" s="2">
        <v>-1.08958668756046E-16</v>
      </c>
      <c r="H67" s="2">
        <f t="shared" si="0"/>
        <v>-158.58893540242164</v>
      </c>
      <c r="I67" s="5">
        <f t="shared" si="1"/>
        <v>-58.02209127927955</v>
      </c>
      <c r="J67" s="2">
        <f t="shared" si="2"/>
        <v>-165.0882</v>
      </c>
      <c r="K67">
        <v>-1.650882</v>
      </c>
      <c r="L67" s="3"/>
      <c r="M67" s="1">
        <f t="shared" si="9"/>
        <v>1996</v>
      </c>
      <c r="N67" s="3">
        <f t="shared" si="3"/>
        <v>7.5176074304855121</v>
      </c>
      <c r="O67" s="3">
        <f t="shared" si="4"/>
        <v>44.852075556863234</v>
      </c>
      <c r="P67" s="3">
        <f t="shared" si="5"/>
        <v>-0.84685630564756098</v>
      </c>
      <c r="Q67" s="3">
        <f t="shared" si="6"/>
        <v>3.3962262681545496</v>
      </c>
      <c r="R67" s="3">
        <f t="shared" si="7"/>
        <v>54.919052949855732</v>
      </c>
      <c r="S67" s="3"/>
      <c r="T67" s="1"/>
      <c r="U67" s="3"/>
      <c r="V67" s="3"/>
      <c r="W67" s="3"/>
      <c r="X67" s="4"/>
      <c r="Y67" s="3"/>
    </row>
    <row r="68" spans="1:25" x14ac:dyDescent="0.3">
      <c r="A68" s="1">
        <f t="shared" si="8"/>
        <v>1996.25</v>
      </c>
      <c r="B68" s="2">
        <v>-3.3168928129669102E-2</v>
      </c>
      <c r="C68" s="2">
        <v>7.0998887860541799</v>
      </c>
      <c r="D68" s="2">
        <v>44.679769586692203</v>
      </c>
      <c r="E68" s="2">
        <v>0.20071599294371301</v>
      </c>
      <c r="F68" s="2">
        <v>-0.96718001469055304</v>
      </c>
      <c r="G68" s="2">
        <v>-1.19481377915566E-16</v>
      </c>
      <c r="H68" s="2">
        <f t="shared" ref="H68:H131" si="10">LN(0.204765603)*100</f>
        <v>-158.58893540242164</v>
      </c>
      <c r="I68" s="5">
        <f t="shared" ref="I68:I131" si="11">K68*100-SUM(B68:H68)</f>
        <v>-57.988290020448218</v>
      </c>
      <c r="J68" s="2">
        <f t="shared" ref="J68:J131" si="12">SUM(B68:I68)</f>
        <v>-165.59719999999999</v>
      </c>
      <c r="K68">
        <v>-1.655972</v>
      </c>
      <c r="L68" s="3"/>
      <c r="M68" s="1">
        <f t="shared" si="9"/>
        <v>1996.25</v>
      </c>
      <c r="N68" s="3">
        <f t="shared" ref="N68:N131" si="13">B68+C68</f>
        <v>7.066719857924511</v>
      </c>
      <c r="O68" s="3">
        <f t="shared" ref="O68:O131" si="14">D68+E68+G68</f>
        <v>44.880485579635916</v>
      </c>
      <c r="P68" s="3">
        <f t="shared" ref="P68:P131" si="15">F68</f>
        <v>-0.96718001469055304</v>
      </c>
      <c r="Q68" s="3">
        <f t="shared" ref="Q68:Q131" si="16">I68-I$3</f>
        <v>3.4300275269858815</v>
      </c>
      <c r="R68" s="3">
        <f t="shared" ref="R68:R131" si="17">SUM(N68:Q68)</f>
        <v>54.410052949855753</v>
      </c>
      <c r="S68" s="3"/>
      <c r="T68" s="1"/>
      <c r="U68" s="3"/>
      <c r="V68" s="3"/>
      <c r="W68" s="3"/>
      <c r="X68" s="4"/>
      <c r="Y68" s="3"/>
    </row>
    <row r="69" spans="1:25" x14ac:dyDescent="0.3">
      <c r="A69" s="1">
        <f t="shared" ref="A69:A132" si="18">A68+0.25</f>
        <v>1996.5</v>
      </c>
      <c r="B69" s="2">
        <v>-3.7334708965932897E-2</v>
      </c>
      <c r="C69" s="2">
        <v>7.1031925717116504</v>
      </c>
      <c r="D69" s="2">
        <v>44.742655729295102</v>
      </c>
      <c r="E69" s="2">
        <v>0.213776320781706</v>
      </c>
      <c r="F69" s="2">
        <v>-0.88866076643640002</v>
      </c>
      <c r="G69" s="2">
        <v>-1.31885333763393E-16</v>
      </c>
      <c r="H69" s="2">
        <f t="shared" si="10"/>
        <v>-158.58893540242164</v>
      </c>
      <c r="I69" s="5">
        <f t="shared" si="11"/>
        <v>-57.954693743964469</v>
      </c>
      <c r="J69" s="2">
        <f t="shared" si="12"/>
        <v>-165.41</v>
      </c>
      <c r="K69">
        <v>-1.6540999999999999</v>
      </c>
      <c r="L69" s="3"/>
      <c r="M69" s="1">
        <f t="shared" ref="M69:M132" si="19">M68+0.25</f>
        <v>1996.5</v>
      </c>
      <c r="N69" s="3">
        <f t="shared" si="13"/>
        <v>7.0658578627457178</v>
      </c>
      <c r="O69" s="3">
        <f t="shared" si="14"/>
        <v>44.956432050076806</v>
      </c>
      <c r="P69" s="3">
        <f t="shared" si="15"/>
        <v>-0.88866076643640002</v>
      </c>
      <c r="Q69" s="3">
        <f t="shared" si="16"/>
        <v>3.4636238034696305</v>
      </c>
      <c r="R69" s="3">
        <f t="shared" si="17"/>
        <v>54.597252949855751</v>
      </c>
      <c r="S69" s="3"/>
      <c r="T69" s="1"/>
      <c r="U69" s="3"/>
      <c r="V69" s="3"/>
      <c r="W69" s="3"/>
      <c r="X69" s="4"/>
      <c r="Y69" s="3"/>
    </row>
    <row r="70" spans="1:25" x14ac:dyDescent="0.3">
      <c r="A70" s="1">
        <f t="shared" si="18"/>
        <v>1996.75</v>
      </c>
      <c r="B70" s="2">
        <v>-4.1772622443849002E-2</v>
      </c>
      <c r="C70" s="2">
        <v>7.3226972704216502</v>
      </c>
      <c r="D70" s="2">
        <v>47.172942715360499</v>
      </c>
      <c r="E70" s="2">
        <v>0.18269571030461801</v>
      </c>
      <c r="F70" s="2">
        <v>-1.0845321707473701</v>
      </c>
      <c r="G70" s="2">
        <v>-8.6109989101867805E-17</v>
      </c>
      <c r="H70" s="2">
        <f t="shared" si="10"/>
        <v>-158.58893540242164</v>
      </c>
      <c r="I70" s="5">
        <f t="shared" si="11"/>
        <v>-57.921295500473917</v>
      </c>
      <c r="J70" s="2">
        <f t="shared" si="12"/>
        <v>-162.95820000000001</v>
      </c>
      <c r="K70">
        <v>-1.6295820000000001</v>
      </c>
      <c r="L70" s="3"/>
      <c r="M70" s="1">
        <f t="shared" si="19"/>
        <v>1996.75</v>
      </c>
      <c r="N70" s="3">
        <f t="shared" si="13"/>
        <v>7.2809246479778009</v>
      </c>
      <c r="O70" s="3">
        <f t="shared" si="14"/>
        <v>47.35563842566512</v>
      </c>
      <c r="P70" s="3">
        <f t="shared" si="15"/>
        <v>-1.0845321707473701</v>
      </c>
      <c r="Q70" s="3">
        <f t="shared" si="16"/>
        <v>3.4970220469601827</v>
      </c>
      <c r="R70" s="3">
        <f t="shared" si="17"/>
        <v>57.049052949855728</v>
      </c>
      <c r="S70" s="3"/>
      <c r="T70" s="1"/>
      <c r="U70" s="3"/>
      <c r="V70" s="3"/>
      <c r="W70" s="3"/>
      <c r="X70" s="4"/>
      <c r="Y70" s="3"/>
    </row>
    <row r="71" spans="1:25" x14ac:dyDescent="0.3">
      <c r="A71" s="1">
        <f t="shared" si="18"/>
        <v>1997</v>
      </c>
      <c r="B71" s="2">
        <v>-4.65078073415316E-2</v>
      </c>
      <c r="C71" s="2">
        <v>7.3431330648620801</v>
      </c>
      <c r="D71" s="2">
        <v>47.933215733099303</v>
      </c>
      <c r="E71" s="2">
        <v>0.12821430128699701</v>
      </c>
      <c r="F71" s="2">
        <v>-0.94443124189221095</v>
      </c>
      <c r="G71" s="2">
        <v>-6.0740098469461004E-17</v>
      </c>
      <c r="H71" s="2">
        <f t="shared" si="10"/>
        <v>-158.58893540242164</v>
      </c>
      <c r="I71" s="5">
        <f t="shared" si="11"/>
        <v>-57.888088647592994</v>
      </c>
      <c r="J71" s="2">
        <f t="shared" si="12"/>
        <v>-162.0634</v>
      </c>
      <c r="K71">
        <v>-1.6206339999999999</v>
      </c>
      <c r="L71" s="3"/>
      <c r="M71" s="1">
        <f t="shared" si="19"/>
        <v>1997</v>
      </c>
      <c r="N71" s="3">
        <f t="shared" si="13"/>
        <v>7.2966252575205486</v>
      </c>
      <c r="O71" s="3">
        <f t="shared" si="14"/>
        <v>48.061430034386298</v>
      </c>
      <c r="P71" s="3">
        <f t="shared" si="15"/>
        <v>-0.94443124189221095</v>
      </c>
      <c r="Q71" s="3">
        <f t="shared" si="16"/>
        <v>3.5302288998411058</v>
      </c>
      <c r="R71" s="3">
        <f t="shared" si="17"/>
        <v>57.943852949855739</v>
      </c>
      <c r="S71" s="3"/>
      <c r="T71" s="1"/>
      <c r="U71" s="3"/>
      <c r="V71" s="3"/>
      <c r="W71" s="3"/>
      <c r="X71" s="4"/>
      <c r="Y71" s="3"/>
    </row>
    <row r="72" spans="1:25" x14ac:dyDescent="0.3">
      <c r="A72" s="1">
        <f t="shared" si="18"/>
        <v>1997.25</v>
      </c>
      <c r="B72" s="2">
        <v>-5.1677911719340802E-2</v>
      </c>
      <c r="C72" s="2">
        <v>7.6051797012543902</v>
      </c>
      <c r="D72" s="2">
        <v>49.704897497915603</v>
      </c>
      <c r="E72" s="2">
        <v>0.105144659046563</v>
      </c>
      <c r="F72" s="2">
        <v>-1.0991417096298299</v>
      </c>
      <c r="G72" s="2">
        <v>-1.61118479085358E-16</v>
      </c>
      <c r="H72" s="2">
        <f t="shared" si="10"/>
        <v>-158.58893540242164</v>
      </c>
      <c r="I72" s="5">
        <f t="shared" si="11"/>
        <v>-57.855066834445736</v>
      </c>
      <c r="J72" s="2">
        <f t="shared" si="12"/>
        <v>-160.17959999999999</v>
      </c>
      <c r="K72">
        <v>-1.601796</v>
      </c>
      <c r="L72" s="3"/>
      <c r="M72" s="1">
        <f t="shared" si="19"/>
        <v>1997.25</v>
      </c>
      <c r="N72" s="3">
        <f t="shared" si="13"/>
        <v>7.5535017895350496</v>
      </c>
      <c r="O72" s="3">
        <f t="shared" si="14"/>
        <v>49.810042156962169</v>
      </c>
      <c r="P72" s="3">
        <f t="shared" si="15"/>
        <v>-1.0991417096298299</v>
      </c>
      <c r="Q72" s="3">
        <f t="shared" si="16"/>
        <v>3.5632507129883635</v>
      </c>
      <c r="R72" s="3">
        <f t="shared" si="17"/>
        <v>59.827652949855747</v>
      </c>
      <c r="S72" s="3"/>
      <c r="T72" s="1"/>
      <c r="U72" s="3"/>
      <c r="V72" s="3"/>
      <c r="W72" s="3"/>
      <c r="X72" s="4"/>
      <c r="Y72" s="3"/>
    </row>
    <row r="73" spans="1:25" x14ac:dyDescent="0.3">
      <c r="A73" s="1">
        <f t="shared" si="18"/>
        <v>1997.5</v>
      </c>
      <c r="B73" s="2">
        <v>-5.7437147265596199E-2</v>
      </c>
      <c r="C73" s="2">
        <v>7.18410990562636</v>
      </c>
      <c r="D73" s="2">
        <v>50.699272248300097</v>
      </c>
      <c r="E73" s="2">
        <v>6.4074841468905006E-2</v>
      </c>
      <c r="F73" s="2">
        <v>-1.1529604587050299</v>
      </c>
      <c r="G73" s="2">
        <v>-1.57843475888793E-16</v>
      </c>
      <c r="H73" s="2">
        <f t="shared" si="10"/>
        <v>-158.58893540242164</v>
      </c>
      <c r="I73" s="5">
        <f t="shared" si="11"/>
        <v>-57.822223987003099</v>
      </c>
      <c r="J73" s="2">
        <f t="shared" si="12"/>
        <v>-159.67410000000001</v>
      </c>
      <c r="K73">
        <v>-1.596741</v>
      </c>
      <c r="L73" s="3"/>
      <c r="M73" s="1">
        <f t="shared" si="19"/>
        <v>1997.5</v>
      </c>
      <c r="N73" s="3">
        <f t="shared" si="13"/>
        <v>7.1266727583607636</v>
      </c>
      <c r="O73" s="3">
        <f t="shared" si="14"/>
        <v>50.763347089769006</v>
      </c>
      <c r="P73" s="3">
        <f t="shared" si="15"/>
        <v>-1.1529604587050299</v>
      </c>
      <c r="Q73" s="3">
        <f t="shared" si="16"/>
        <v>3.5960935604310009</v>
      </c>
      <c r="R73" s="3">
        <f t="shared" si="17"/>
        <v>60.333152949855737</v>
      </c>
      <c r="S73" s="3"/>
      <c r="T73" s="1"/>
      <c r="U73" s="3"/>
      <c r="V73" s="3"/>
      <c r="W73" s="3"/>
      <c r="X73" s="4"/>
      <c r="Y73" s="3"/>
    </row>
    <row r="74" spans="1:25" x14ac:dyDescent="0.3">
      <c r="A74" s="1">
        <f t="shared" si="18"/>
        <v>1997.75</v>
      </c>
      <c r="B74" s="2">
        <v>-6.3834056537170697E-2</v>
      </c>
      <c r="C74" s="2">
        <v>6.3855145794415096</v>
      </c>
      <c r="D74" s="2">
        <v>49.935008586548498</v>
      </c>
      <c r="E74" s="2">
        <v>-3.8575583608305201E-2</v>
      </c>
      <c r="F74" s="2">
        <v>-1.1907238292373701</v>
      </c>
      <c r="G74" s="2">
        <v>-1.2033680673996699E-16</v>
      </c>
      <c r="H74" s="2">
        <f t="shared" si="10"/>
        <v>-158.58893540242164</v>
      </c>
      <c r="I74" s="5">
        <f t="shared" si="11"/>
        <v>-57.789554294185521</v>
      </c>
      <c r="J74" s="2">
        <f t="shared" si="12"/>
        <v>-161.3511</v>
      </c>
      <c r="K74">
        <v>-1.6135109999999999</v>
      </c>
      <c r="L74" s="3"/>
      <c r="M74" s="1">
        <f t="shared" si="19"/>
        <v>1997.75</v>
      </c>
      <c r="N74" s="3">
        <f t="shared" si="13"/>
        <v>6.3216805229043391</v>
      </c>
      <c r="O74" s="3">
        <f t="shared" si="14"/>
        <v>49.896433002940192</v>
      </c>
      <c r="P74" s="3">
        <f t="shared" si="15"/>
        <v>-1.1907238292373701</v>
      </c>
      <c r="Q74" s="3">
        <f t="shared" si="16"/>
        <v>3.6287632532485787</v>
      </c>
      <c r="R74" s="3">
        <f t="shared" si="17"/>
        <v>58.656152949855738</v>
      </c>
      <c r="S74" s="3"/>
      <c r="T74" s="1"/>
      <c r="U74" s="3"/>
      <c r="V74" s="3"/>
      <c r="W74" s="3"/>
      <c r="X74" s="4"/>
      <c r="Y74" s="3"/>
    </row>
    <row r="75" spans="1:25" x14ac:dyDescent="0.3">
      <c r="A75" s="1">
        <f t="shared" si="18"/>
        <v>1998</v>
      </c>
      <c r="B75" s="2">
        <v>-7.0976743202432802E-2</v>
      </c>
      <c r="C75" s="2">
        <v>5.9115176012920196</v>
      </c>
      <c r="D75" s="2">
        <v>51.147114661161801</v>
      </c>
      <c r="E75" s="2">
        <v>-0.14896133092157099</v>
      </c>
      <c r="F75" s="2">
        <v>-1.17000659122105</v>
      </c>
      <c r="G75" s="2">
        <v>-1.31198618646575E-16</v>
      </c>
      <c r="H75" s="2">
        <f t="shared" si="10"/>
        <v>-158.58893540242164</v>
      </c>
      <c r="I75" s="5">
        <f t="shared" si="11"/>
        <v>-57.757052194687134</v>
      </c>
      <c r="J75" s="2">
        <f t="shared" si="12"/>
        <v>-160.6773</v>
      </c>
      <c r="K75">
        <v>-1.606773</v>
      </c>
      <c r="L75" s="3"/>
      <c r="M75" s="1">
        <f t="shared" si="19"/>
        <v>1998</v>
      </c>
      <c r="N75" s="3">
        <f t="shared" si="13"/>
        <v>5.8405408580895868</v>
      </c>
      <c r="O75" s="3">
        <f t="shared" si="14"/>
        <v>50.998153330240228</v>
      </c>
      <c r="P75" s="3">
        <f t="shared" si="15"/>
        <v>-1.17000659122105</v>
      </c>
      <c r="Q75" s="3">
        <f t="shared" si="16"/>
        <v>3.6612653527469661</v>
      </c>
      <c r="R75" s="3">
        <f t="shared" si="17"/>
        <v>59.329952949855731</v>
      </c>
      <c r="S75" s="3"/>
      <c r="T75" s="1"/>
      <c r="U75" s="3"/>
      <c r="V75" s="3"/>
      <c r="W75" s="3"/>
      <c r="X75" s="4"/>
      <c r="Y75" s="3"/>
    </row>
    <row r="76" spans="1:25" x14ac:dyDescent="0.3">
      <c r="A76" s="1">
        <f t="shared" si="18"/>
        <v>1998.25</v>
      </c>
      <c r="B76" s="2">
        <v>-7.8714377925997503E-2</v>
      </c>
      <c r="C76" s="2">
        <v>5.4783757056428897</v>
      </c>
      <c r="D76" s="2">
        <v>51.858239659466598</v>
      </c>
      <c r="E76" s="2">
        <v>-0.13712841610319501</v>
      </c>
      <c r="F76" s="2">
        <v>-1.19322480417359</v>
      </c>
      <c r="G76" s="2">
        <v>-1.7238078121038201E-16</v>
      </c>
      <c r="H76" s="2">
        <f t="shared" si="10"/>
        <v>-158.58893540242164</v>
      </c>
      <c r="I76" s="5">
        <f t="shared" si="11"/>
        <v>-57.724712364485072</v>
      </c>
      <c r="J76" s="2">
        <f t="shared" si="12"/>
        <v>-160.3861</v>
      </c>
      <c r="K76">
        <v>-1.603861</v>
      </c>
      <c r="L76" s="3"/>
      <c r="M76" s="1">
        <f t="shared" si="19"/>
        <v>1998.25</v>
      </c>
      <c r="N76" s="3">
        <f t="shared" si="13"/>
        <v>5.3996613277168919</v>
      </c>
      <c r="O76" s="3">
        <f t="shared" si="14"/>
        <v>51.721111243363403</v>
      </c>
      <c r="P76" s="3">
        <f t="shared" si="15"/>
        <v>-1.19322480417359</v>
      </c>
      <c r="Q76" s="3">
        <f t="shared" si="16"/>
        <v>3.6936051829490282</v>
      </c>
      <c r="R76" s="3">
        <f t="shared" si="17"/>
        <v>59.621152949855734</v>
      </c>
      <c r="S76" s="3"/>
      <c r="T76" s="1"/>
      <c r="U76" s="3"/>
      <c r="V76" s="3"/>
      <c r="W76" s="3"/>
      <c r="X76" s="4"/>
      <c r="Y76" s="3"/>
    </row>
    <row r="77" spans="1:25" x14ac:dyDescent="0.3">
      <c r="A77" s="1">
        <f t="shared" si="18"/>
        <v>1998.5</v>
      </c>
      <c r="B77" s="2">
        <v>-8.6619726139271103E-2</v>
      </c>
      <c r="C77" s="2">
        <v>5.2404772638947303</v>
      </c>
      <c r="D77" s="2">
        <v>51.8778513526021</v>
      </c>
      <c r="E77" s="2">
        <v>-0.19618488943717699</v>
      </c>
      <c r="F77" s="2">
        <v>-1.1924588935022</v>
      </c>
      <c r="G77" s="2">
        <v>-1.6520362240426299E-16</v>
      </c>
      <c r="H77" s="2">
        <f t="shared" si="10"/>
        <v>-158.58893540242164</v>
      </c>
      <c r="I77" s="5">
        <f t="shared" si="11"/>
        <v>-57.692529704996531</v>
      </c>
      <c r="J77" s="2">
        <f t="shared" si="12"/>
        <v>-160.63839999999999</v>
      </c>
      <c r="K77">
        <v>-1.606384</v>
      </c>
      <c r="L77" s="3"/>
      <c r="M77" s="1">
        <f t="shared" si="19"/>
        <v>1998.5</v>
      </c>
      <c r="N77" s="3">
        <f t="shared" si="13"/>
        <v>5.1538575377554592</v>
      </c>
      <c r="O77" s="3">
        <f t="shared" si="14"/>
        <v>51.681666463164923</v>
      </c>
      <c r="P77" s="3">
        <f t="shared" si="15"/>
        <v>-1.1924588935022</v>
      </c>
      <c r="Q77" s="3">
        <f t="shared" si="16"/>
        <v>3.725787842437569</v>
      </c>
      <c r="R77" s="3">
        <f t="shared" si="17"/>
        <v>59.36885294985575</v>
      </c>
      <c r="S77" s="3"/>
      <c r="T77" s="1"/>
      <c r="U77" s="3"/>
      <c r="V77" s="3"/>
      <c r="W77" s="3"/>
      <c r="X77" s="4"/>
      <c r="Y77" s="3"/>
    </row>
    <row r="78" spans="1:25" x14ac:dyDescent="0.3">
      <c r="A78" s="1">
        <f t="shared" si="18"/>
        <v>1998.75</v>
      </c>
      <c r="B78" s="2">
        <v>-9.4335988147735805E-2</v>
      </c>
      <c r="C78" s="2">
        <v>5.0448118795905001</v>
      </c>
      <c r="D78" s="2">
        <v>53.575087938233096</v>
      </c>
      <c r="E78" s="2">
        <v>-8.4324967623796099E-2</v>
      </c>
      <c r="F78" s="2">
        <v>-1.44670412777851</v>
      </c>
      <c r="G78" s="2">
        <v>-2.3283129867386101E-16</v>
      </c>
      <c r="H78" s="2">
        <f t="shared" si="10"/>
        <v>-158.58893540242164</v>
      </c>
      <c r="I78" s="5">
        <f t="shared" si="11"/>
        <v>-57.660499331851909</v>
      </c>
      <c r="J78" s="2">
        <f t="shared" si="12"/>
        <v>-159.25489999999999</v>
      </c>
      <c r="K78">
        <v>-1.592549</v>
      </c>
      <c r="L78" s="3"/>
      <c r="M78" s="1">
        <f t="shared" si="19"/>
        <v>1998.75</v>
      </c>
      <c r="N78" s="3">
        <f t="shared" si="13"/>
        <v>4.950475891442764</v>
      </c>
      <c r="O78" s="3">
        <f t="shared" si="14"/>
        <v>53.490762970609303</v>
      </c>
      <c r="P78" s="3">
        <f t="shared" si="15"/>
        <v>-1.44670412777851</v>
      </c>
      <c r="Q78" s="3">
        <f t="shared" si="16"/>
        <v>3.7578182155821906</v>
      </c>
      <c r="R78" s="3">
        <f t="shared" si="17"/>
        <v>60.752352949855748</v>
      </c>
      <c r="S78" s="3"/>
      <c r="T78" s="1"/>
      <c r="U78" s="3"/>
      <c r="V78" s="3"/>
      <c r="W78" s="3"/>
      <c r="X78" s="4"/>
      <c r="Y78" s="3"/>
    </row>
    <row r="79" spans="1:25" x14ac:dyDescent="0.3">
      <c r="A79" s="1">
        <f t="shared" si="18"/>
        <v>1999</v>
      </c>
      <c r="B79" s="2">
        <v>-0.10176870785938399</v>
      </c>
      <c r="C79" s="2">
        <v>5.0404458043455502</v>
      </c>
      <c r="D79" s="2">
        <v>51.831065012796699</v>
      </c>
      <c r="E79" s="2">
        <v>-8.4589998781769898E-2</v>
      </c>
      <c r="F79" s="2">
        <v>-1.3240001438303599</v>
      </c>
      <c r="G79" s="2">
        <v>-2.79354111712427E-16</v>
      </c>
      <c r="H79" s="2">
        <f t="shared" si="10"/>
        <v>-158.58893540242164</v>
      </c>
      <c r="I79" s="5">
        <f t="shared" si="11"/>
        <v>-57.6286165642491</v>
      </c>
      <c r="J79" s="2">
        <f t="shared" si="12"/>
        <v>-160.85640000000001</v>
      </c>
      <c r="K79">
        <v>-1.6085640000000001</v>
      </c>
      <c r="L79" s="3"/>
      <c r="M79" s="1">
        <f t="shared" si="19"/>
        <v>1999</v>
      </c>
      <c r="N79" s="3">
        <f t="shared" si="13"/>
        <v>4.9386770964861659</v>
      </c>
      <c r="O79" s="3">
        <f t="shared" si="14"/>
        <v>51.746475014014926</v>
      </c>
      <c r="P79" s="3">
        <f t="shared" si="15"/>
        <v>-1.3240001438303599</v>
      </c>
      <c r="Q79" s="3">
        <f t="shared" si="16"/>
        <v>3.7897009831849999</v>
      </c>
      <c r="R79" s="3">
        <f t="shared" si="17"/>
        <v>59.150852949855732</v>
      </c>
      <c r="S79" s="3"/>
      <c r="T79" s="1"/>
      <c r="U79" s="3"/>
      <c r="V79" s="3"/>
      <c r="W79" s="3"/>
      <c r="X79" s="4"/>
      <c r="Y79" s="3"/>
    </row>
    <row r="80" spans="1:25" x14ac:dyDescent="0.3">
      <c r="A80" s="1">
        <f t="shared" si="18"/>
        <v>1999.25</v>
      </c>
      <c r="B80" s="2">
        <v>-0.109035366951346</v>
      </c>
      <c r="C80" s="2">
        <v>5.1326958643829199</v>
      </c>
      <c r="D80" s="2">
        <v>52.405005055222802</v>
      </c>
      <c r="E80" s="2">
        <v>-9.8962778154282102E-2</v>
      </c>
      <c r="F80" s="2">
        <v>-1.1403904572172201</v>
      </c>
      <c r="G80" s="2">
        <v>-2.04341243027985E-16</v>
      </c>
      <c r="H80" s="2">
        <f t="shared" si="10"/>
        <v>-158.58893540242164</v>
      </c>
      <c r="I80" s="5">
        <f t="shared" si="11"/>
        <v>-57.596876914861227</v>
      </c>
      <c r="J80" s="2">
        <f t="shared" si="12"/>
        <v>-159.9965</v>
      </c>
      <c r="K80">
        <v>-1.5999650000000001</v>
      </c>
      <c r="L80" s="3"/>
      <c r="M80" s="1">
        <f t="shared" si="19"/>
        <v>1999.25</v>
      </c>
      <c r="N80" s="3">
        <f t="shared" si="13"/>
        <v>5.0236604974315737</v>
      </c>
      <c r="O80" s="3">
        <f t="shared" si="14"/>
        <v>52.306042277068521</v>
      </c>
      <c r="P80" s="3">
        <f t="shared" si="15"/>
        <v>-1.1403904572172201</v>
      </c>
      <c r="Q80" s="3">
        <f t="shared" si="16"/>
        <v>3.8214406325728731</v>
      </c>
      <c r="R80" s="3">
        <f t="shared" si="17"/>
        <v>60.010752949855743</v>
      </c>
      <c r="S80" s="3"/>
      <c r="T80" s="1"/>
      <c r="U80" s="3"/>
      <c r="V80" s="3"/>
      <c r="W80" s="3"/>
      <c r="X80" s="4"/>
      <c r="Y80" s="3"/>
    </row>
    <row r="81" spans="1:25" x14ac:dyDescent="0.3">
      <c r="A81" s="1">
        <f t="shared" si="18"/>
        <v>1999.5</v>
      </c>
      <c r="B81" s="2">
        <v>-0.116241428014697</v>
      </c>
      <c r="C81" s="2">
        <v>5.4805812169445902</v>
      </c>
      <c r="D81" s="2">
        <v>54.396513535826799</v>
      </c>
      <c r="E81" s="2">
        <v>-7.7836800379976298E-2</v>
      </c>
      <c r="F81" s="2">
        <v>-0.99210504168802605</v>
      </c>
      <c r="G81" s="2">
        <v>-1.5369500345344399E-16</v>
      </c>
      <c r="H81" s="2">
        <f t="shared" si="10"/>
        <v>-158.58893540242164</v>
      </c>
      <c r="I81" s="5">
        <f t="shared" si="11"/>
        <v>-57.565276080267054</v>
      </c>
      <c r="J81" s="2">
        <f t="shared" si="12"/>
        <v>-157.4633</v>
      </c>
      <c r="K81">
        <v>-1.5746329999999999</v>
      </c>
      <c r="L81" s="3"/>
      <c r="M81" s="1">
        <f t="shared" si="19"/>
        <v>1999.5</v>
      </c>
      <c r="N81" s="3">
        <f t="shared" si="13"/>
        <v>5.3643397889298932</v>
      </c>
      <c r="O81" s="3">
        <f t="shared" si="14"/>
        <v>54.318676735446822</v>
      </c>
      <c r="P81" s="3">
        <f t="shared" si="15"/>
        <v>-0.99210504168802605</v>
      </c>
      <c r="Q81" s="3">
        <f t="shared" si="16"/>
        <v>3.8530414671670457</v>
      </c>
      <c r="R81" s="3">
        <f t="shared" si="17"/>
        <v>62.543952949855729</v>
      </c>
      <c r="S81" s="3"/>
      <c r="T81" s="1"/>
      <c r="U81" s="3"/>
      <c r="V81" s="3"/>
      <c r="W81" s="3"/>
      <c r="X81" s="4"/>
      <c r="Y81" s="3"/>
    </row>
    <row r="82" spans="1:25" x14ac:dyDescent="0.3">
      <c r="A82" s="1">
        <f t="shared" si="18"/>
        <v>1999.75</v>
      </c>
      <c r="B82" s="2">
        <v>-0.123467388922803</v>
      </c>
      <c r="C82" s="2">
        <v>5.5657775288021201</v>
      </c>
      <c r="D82" s="2">
        <v>54.660425968575503</v>
      </c>
      <c r="E82" s="2">
        <v>-5.6608484764807898E-2</v>
      </c>
      <c r="F82" s="2">
        <v>-0.96688228939116805</v>
      </c>
      <c r="G82" s="2">
        <v>-1.1852981971048601E-16</v>
      </c>
      <c r="H82" s="2">
        <f t="shared" si="10"/>
        <v>-158.58893540242164</v>
      </c>
      <c r="I82" s="5">
        <f t="shared" si="11"/>
        <v>-57.533809931877201</v>
      </c>
      <c r="J82" s="2">
        <f t="shared" si="12"/>
        <v>-157.04349999999999</v>
      </c>
      <c r="K82">
        <v>-1.570435</v>
      </c>
      <c r="L82" s="3"/>
      <c r="M82" s="1">
        <f t="shared" si="19"/>
        <v>1999.75</v>
      </c>
      <c r="N82" s="3">
        <f t="shared" si="13"/>
        <v>5.442310139879317</v>
      </c>
      <c r="O82" s="3">
        <f t="shared" si="14"/>
        <v>54.603817483810694</v>
      </c>
      <c r="P82" s="3">
        <f t="shared" si="15"/>
        <v>-0.96688228939116805</v>
      </c>
      <c r="Q82" s="3">
        <f t="shared" si="16"/>
        <v>3.8845076155568989</v>
      </c>
      <c r="R82" s="3">
        <f t="shared" si="17"/>
        <v>62.963752949855746</v>
      </c>
      <c r="S82" s="3"/>
      <c r="T82" s="1"/>
      <c r="U82" s="3"/>
      <c r="V82" s="3"/>
      <c r="W82" s="3"/>
      <c r="X82" s="4"/>
      <c r="Y82" s="3"/>
    </row>
    <row r="83" spans="1:25" x14ac:dyDescent="0.3">
      <c r="A83" s="1">
        <f t="shared" si="18"/>
        <v>2000</v>
      </c>
      <c r="B83" s="2">
        <v>-0.13092962255878501</v>
      </c>
      <c r="C83" s="2">
        <v>5.81028260314344</v>
      </c>
      <c r="D83" s="2">
        <v>55.825443752408603</v>
      </c>
      <c r="E83" s="2">
        <v>-6.9556265268275297E-2</v>
      </c>
      <c r="F83" s="2">
        <v>-0.67003055797195599</v>
      </c>
      <c r="G83" s="2">
        <v>-2.8860568757365303E-17</v>
      </c>
      <c r="H83" s="2">
        <f t="shared" si="10"/>
        <v>-158.58893540242164</v>
      </c>
      <c r="I83" s="5">
        <f t="shared" si="11"/>
        <v>-57.502474507331385</v>
      </c>
      <c r="J83" s="2">
        <f t="shared" si="12"/>
        <v>-155.3262</v>
      </c>
      <c r="K83">
        <v>-1.5532619999999999</v>
      </c>
      <c r="L83" s="3"/>
      <c r="M83" s="1">
        <f t="shared" si="19"/>
        <v>2000</v>
      </c>
      <c r="N83" s="3">
        <f t="shared" si="13"/>
        <v>5.679352980584655</v>
      </c>
      <c r="O83" s="3">
        <f t="shared" si="14"/>
        <v>55.755887487140328</v>
      </c>
      <c r="P83" s="3">
        <f t="shared" si="15"/>
        <v>-0.67003055797195599</v>
      </c>
      <c r="Q83" s="3">
        <f t="shared" si="16"/>
        <v>3.9158430401027147</v>
      </c>
      <c r="R83" s="3">
        <f t="shared" si="17"/>
        <v>64.68105294985574</v>
      </c>
      <c r="S83" s="3"/>
      <c r="T83" s="1"/>
      <c r="U83" s="3"/>
      <c r="V83" s="3"/>
      <c r="W83" s="3"/>
      <c r="X83" s="4"/>
      <c r="Y83" s="3"/>
    </row>
    <row r="84" spans="1:25" x14ac:dyDescent="0.3">
      <c r="A84" s="1">
        <f t="shared" si="18"/>
        <v>2000.25</v>
      </c>
      <c r="B84" s="2">
        <v>-0.13882259299178701</v>
      </c>
      <c r="C84" s="2">
        <v>6.0652903405901899</v>
      </c>
      <c r="D84" s="2">
        <v>57.212301347524203</v>
      </c>
      <c r="E84" s="2">
        <v>-0.14393394477841101</v>
      </c>
      <c r="F84" s="2">
        <v>-0.60113374558278998</v>
      </c>
      <c r="G84" s="2">
        <v>-1.8728766470274199E-17</v>
      </c>
      <c r="H84" s="2">
        <f t="shared" si="10"/>
        <v>-158.58893540242164</v>
      </c>
      <c r="I84" s="5">
        <f t="shared" si="11"/>
        <v>-57.471266002339746</v>
      </c>
      <c r="J84" s="2">
        <f t="shared" si="12"/>
        <v>-153.66649999999998</v>
      </c>
      <c r="K84">
        <v>-1.5366649999999999</v>
      </c>
      <c r="L84" s="3"/>
      <c r="M84" s="1">
        <f t="shared" si="19"/>
        <v>2000.25</v>
      </c>
      <c r="N84" s="3">
        <f t="shared" si="13"/>
        <v>5.9264677475984033</v>
      </c>
      <c r="O84" s="3">
        <f t="shared" si="14"/>
        <v>57.068367402745793</v>
      </c>
      <c r="P84" s="3">
        <f t="shared" si="15"/>
        <v>-0.60113374558278998</v>
      </c>
      <c r="Q84" s="3">
        <f t="shared" si="16"/>
        <v>3.9470515450943537</v>
      </c>
      <c r="R84" s="3">
        <f t="shared" si="17"/>
        <v>66.340752949855755</v>
      </c>
      <c r="S84" s="3"/>
      <c r="T84" s="1"/>
      <c r="U84" s="3"/>
      <c r="V84" s="3"/>
      <c r="W84" s="3"/>
      <c r="X84" s="4"/>
      <c r="Y84" s="3"/>
    </row>
    <row r="85" spans="1:25" x14ac:dyDescent="0.3">
      <c r="A85" s="1">
        <f t="shared" si="18"/>
        <v>2000.5</v>
      </c>
      <c r="B85" s="2">
        <v>-0.14720743126410901</v>
      </c>
      <c r="C85" s="2">
        <v>6.7474166791417396</v>
      </c>
      <c r="D85" s="2">
        <v>59.314289912178303</v>
      </c>
      <c r="E85" s="2">
        <v>-0.14877461064802699</v>
      </c>
      <c r="F85" s="2">
        <v>-0.36370838403894401</v>
      </c>
      <c r="G85" s="2">
        <v>1.7900116458609E-17</v>
      </c>
      <c r="H85" s="2">
        <f t="shared" si="10"/>
        <v>-158.58893540242164</v>
      </c>
      <c r="I85" s="5">
        <f t="shared" si="11"/>
        <v>-57.440180762947307</v>
      </c>
      <c r="J85" s="2">
        <f t="shared" si="12"/>
        <v>-150.62709999999998</v>
      </c>
      <c r="K85">
        <v>-1.5062709999999999</v>
      </c>
      <c r="L85" s="3"/>
      <c r="M85" s="1">
        <f t="shared" si="19"/>
        <v>2000.5</v>
      </c>
      <c r="N85" s="3">
        <f t="shared" si="13"/>
        <v>6.6002092478776309</v>
      </c>
      <c r="O85" s="3">
        <f t="shared" si="14"/>
        <v>59.165515301530277</v>
      </c>
      <c r="P85" s="3">
        <f t="shared" si="15"/>
        <v>-0.36370838403894401</v>
      </c>
      <c r="Q85" s="3">
        <f t="shared" si="16"/>
        <v>3.978136784486793</v>
      </c>
      <c r="R85" s="3">
        <f t="shared" si="17"/>
        <v>69.380152949855756</v>
      </c>
      <c r="S85" s="3"/>
      <c r="T85" s="1"/>
      <c r="U85" s="3"/>
      <c r="V85" s="3"/>
      <c r="W85" s="3"/>
      <c r="X85" s="4"/>
      <c r="Y85" s="3"/>
    </row>
    <row r="86" spans="1:25" x14ac:dyDescent="0.3">
      <c r="A86" s="1">
        <f t="shared" si="18"/>
        <v>2000.75</v>
      </c>
      <c r="B86" s="2">
        <v>-0.156061238685509</v>
      </c>
      <c r="C86" s="2">
        <v>6.8680061486286297</v>
      </c>
      <c r="D86" s="2">
        <v>59.174321569316497</v>
      </c>
      <c r="E86" s="2">
        <v>-0.20890629935660501</v>
      </c>
      <c r="F86" s="2">
        <v>-0.21500949928270799</v>
      </c>
      <c r="G86" s="2">
        <v>7.8068832969749405E-17</v>
      </c>
      <c r="H86" s="2">
        <f t="shared" si="10"/>
        <v>-158.58893540242164</v>
      </c>
      <c r="I86" s="5">
        <f t="shared" si="11"/>
        <v>-57.409215278198658</v>
      </c>
      <c r="J86" s="2">
        <f t="shared" si="12"/>
        <v>-150.53579999999999</v>
      </c>
      <c r="K86">
        <v>-1.505358</v>
      </c>
      <c r="L86" s="3"/>
      <c r="M86" s="1">
        <f t="shared" si="19"/>
        <v>2000.75</v>
      </c>
      <c r="N86" s="3">
        <f t="shared" si="13"/>
        <v>6.7119449099431208</v>
      </c>
      <c r="O86" s="3">
        <f t="shared" si="14"/>
        <v>58.965415269959891</v>
      </c>
      <c r="P86" s="3">
        <f t="shared" si="15"/>
        <v>-0.21500949928270799</v>
      </c>
      <c r="Q86" s="3">
        <f t="shared" si="16"/>
        <v>4.0091022692354414</v>
      </c>
      <c r="R86" s="3">
        <f t="shared" si="17"/>
        <v>69.471452949855745</v>
      </c>
      <c r="S86" s="3"/>
      <c r="T86" s="1"/>
      <c r="U86" s="3"/>
      <c r="V86" s="3"/>
      <c r="W86" s="3"/>
      <c r="X86" s="4"/>
      <c r="Y86" s="3"/>
    </row>
    <row r="87" spans="1:25" x14ac:dyDescent="0.3">
      <c r="A87" s="1">
        <f t="shared" si="18"/>
        <v>2001</v>
      </c>
      <c r="B87" s="2">
        <v>-0.16512084526367099</v>
      </c>
      <c r="C87" s="2">
        <v>6.88037634321475</v>
      </c>
      <c r="D87" s="2">
        <v>58.9850881534637</v>
      </c>
      <c r="E87" s="2">
        <v>-0.23207963512103999</v>
      </c>
      <c r="F87" s="2">
        <v>-0.24106244069101199</v>
      </c>
      <c r="G87" s="2">
        <v>7.9509320195540705E-17</v>
      </c>
      <c r="H87" s="2">
        <f t="shared" si="10"/>
        <v>-158.58893540242164</v>
      </c>
      <c r="I87" s="5">
        <f t="shared" si="11"/>
        <v>-57.378366173181107</v>
      </c>
      <c r="J87" s="2">
        <f t="shared" si="12"/>
        <v>-150.74010000000001</v>
      </c>
      <c r="K87">
        <v>-1.507401</v>
      </c>
      <c r="L87" s="3"/>
      <c r="M87" s="1">
        <f t="shared" si="19"/>
        <v>2001</v>
      </c>
      <c r="N87" s="3">
        <f t="shared" si="13"/>
        <v>6.7152554979510786</v>
      </c>
      <c r="O87" s="3">
        <f t="shared" si="14"/>
        <v>58.753008518342661</v>
      </c>
      <c r="P87" s="3">
        <f t="shared" si="15"/>
        <v>-0.24106244069101199</v>
      </c>
      <c r="Q87" s="3">
        <f t="shared" si="16"/>
        <v>4.0399513742529933</v>
      </c>
      <c r="R87" s="3">
        <f t="shared" si="17"/>
        <v>69.267152949855728</v>
      </c>
      <c r="S87" s="3"/>
      <c r="T87" s="1"/>
      <c r="U87" s="3"/>
      <c r="V87" s="3"/>
      <c r="W87" s="3"/>
      <c r="X87" s="4"/>
      <c r="Y87" s="3"/>
    </row>
    <row r="88" spans="1:25" x14ac:dyDescent="0.3">
      <c r="A88" s="1">
        <f t="shared" si="18"/>
        <v>2001.25</v>
      </c>
      <c r="B88" s="2">
        <v>-0.17378320171887701</v>
      </c>
      <c r="C88" s="2">
        <v>7.0746555446627397</v>
      </c>
      <c r="D88" s="2">
        <v>57.079166569089097</v>
      </c>
      <c r="E88" s="2">
        <v>-0.28118043130861398</v>
      </c>
      <c r="F88" s="2">
        <v>-0.26629287587510098</v>
      </c>
      <c r="G88" s="2">
        <v>2.9174484241502999E-17</v>
      </c>
      <c r="H88" s="2">
        <f t="shared" si="10"/>
        <v>-158.58893540242164</v>
      </c>
      <c r="I88" s="5">
        <f t="shared" si="11"/>
        <v>-57.347630202427595</v>
      </c>
      <c r="J88" s="2">
        <f t="shared" si="12"/>
        <v>-152.50399999999999</v>
      </c>
      <c r="K88">
        <v>-1.52504</v>
      </c>
      <c r="L88" s="3"/>
      <c r="M88" s="1">
        <f t="shared" si="19"/>
        <v>2001.25</v>
      </c>
      <c r="N88" s="3">
        <f t="shared" si="13"/>
        <v>6.9008723429438623</v>
      </c>
      <c r="O88" s="3">
        <f t="shared" si="14"/>
        <v>56.797986137780484</v>
      </c>
      <c r="P88" s="3">
        <f t="shared" si="15"/>
        <v>-0.26629287587510098</v>
      </c>
      <c r="Q88" s="3">
        <f t="shared" si="16"/>
        <v>4.0706873450065046</v>
      </c>
      <c r="R88" s="3">
        <f t="shared" si="17"/>
        <v>67.503252949855749</v>
      </c>
      <c r="S88" s="3"/>
      <c r="T88" s="1"/>
      <c r="U88" s="3"/>
      <c r="V88" s="3"/>
      <c r="W88" s="3"/>
      <c r="X88" s="4"/>
      <c r="Y88" s="3"/>
    </row>
    <row r="89" spans="1:25" x14ac:dyDescent="0.3">
      <c r="A89" s="1">
        <f t="shared" si="18"/>
        <v>2001.5</v>
      </c>
      <c r="B89" s="2">
        <v>-0.18135692369606801</v>
      </c>
      <c r="C89" s="2">
        <v>7.1319838798494999</v>
      </c>
      <c r="D89" s="2">
        <v>55.280810418280602</v>
      </c>
      <c r="E89" s="2">
        <v>-0.244319518947753</v>
      </c>
      <c r="F89" s="2">
        <v>-0.17837820940368601</v>
      </c>
      <c r="G89" s="2">
        <v>-2.5090690430641199E-17</v>
      </c>
      <c r="H89" s="2">
        <f t="shared" si="10"/>
        <v>-158.58893540242164</v>
      </c>
      <c r="I89" s="5">
        <f t="shared" si="11"/>
        <v>-57.317004243660932</v>
      </c>
      <c r="J89" s="2">
        <f t="shared" si="12"/>
        <v>-154.09719999999999</v>
      </c>
      <c r="K89">
        <v>-1.540972</v>
      </c>
      <c r="L89" s="3"/>
      <c r="M89" s="1">
        <f t="shared" si="19"/>
        <v>2001.5</v>
      </c>
      <c r="N89" s="3">
        <f t="shared" si="13"/>
        <v>6.9506269561534317</v>
      </c>
      <c r="O89" s="3">
        <f t="shared" si="14"/>
        <v>55.036490899332847</v>
      </c>
      <c r="P89" s="3">
        <f t="shared" si="15"/>
        <v>-0.17837820940368601</v>
      </c>
      <c r="Q89" s="3">
        <f t="shared" si="16"/>
        <v>4.1013133037731677</v>
      </c>
      <c r="R89" s="3">
        <f t="shared" si="17"/>
        <v>65.910052949855753</v>
      </c>
      <c r="S89" s="3"/>
      <c r="T89" s="1"/>
      <c r="U89" s="3"/>
      <c r="V89" s="3"/>
      <c r="W89" s="3"/>
      <c r="X89" s="4"/>
      <c r="Y89" s="3"/>
    </row>
    <row r="90" spans="1:25" x14ac:dyDescent="0.3">
      <c r="A90" s="1">
        <f t="shared" si="18"/>
        <v>2001.75</v>
      </c>
      <c r="B90" s="2">
        <v>-0.18746214491451499</v>
      </c>
      <c r="C90" s="2">
        <v>7.1644475482739702</v>
      </c>
      <c r="D90" s="2">
        <v>54.088609824702502</v>
      </c>
      <c r="E90" s="2">
        <v>-0.247618409731239</v>
      </c>
      <c r="F90" s="2">
        <v>-0.170356124049581</v>
      </c>
      <c r="G90" s="2">
        <v>-8.8252551774875704E-17</v>
      </c>
      <c r="H90" s="2">
        <f t="shared" si="10"/>
        <v>-158.58893540242164</v>
      </c>
      <c r="I90" s="5">
        <f t="shared" si="11"/>
        <v>-57.286485291859492</v>
      </c>
      <c r="J90" s="2">
        <f t="shared" si="12"/>
        <v>-155.2278</v>
      </c>
      <c r="K90">
        <v>-1.552278</v>
      </c>
      <c r="L90" s="3"/>
      <c r="M90" s="1">
        <f t="shared" si="19"/>
        <v>2001.75</v>
      </c>
      <c r="N90" s="3">
        <f t="shared" si="13"/>
        <v>6.9769854033594552</v>
      </c>
      <c r="O90" s="3">
        <f t="shared" si="14"/>
        <v>53.840991414971263</v>
      </c>
      <c r="P90" s="3">
        <f t="shared" si="15"/>
        <v>-0.170356124049581</v>
      </c>
      <c r="Q90" s="3">
        <f t="shared" si="16"/>
        <v>4.1318322555746079</v>
      </c>
      <c r="R90" s="3">
        <f t="shared" si="17"/>
        <v>64.779452949855738</v>
      </c>
      <c r="S90" s="3"/>
      <c r="T90" s="1"/>
      <c r="U90" s="3"/>
      <c r="V90" s="3"/>
      <c r="W90" s="3"/>
      <c r="X90" s="4"/>
      <c r="Y90" s="3"/>
    </row>
    <row r="91" spans="1:25" x14ac:dyDescent="0.3">
      <c r="A91" s="1">
        <f t="shared" si="18"/>
        <v>2002</v>
      </c>
      <c r="B91" s="2">
        <v>-0.19178808408621001</v>
      </c>
      <c r="C91" s="2">
        <v>7.4811228293264902</v>
      </c>
      <c r="D91" s="2">
        <v>55.135718915554897</v>
      </c>
      <c r="E91" s="2">
        <v>-0.26892313681184399</v>
      </c>
      <c r="F91" s="2">
        <v>-3.3324667931308199E-2</v>
      </c>
      <c r="G91" s="2">
        <v>-5.61161935931229E-17</v>
      </c>
      <c r="H91" s="2">
        <f t="shared" si="10"/>
        <v>-158.58893540242164</v>
      </c>
      <c r="I91" s="5">
        <f t="shared" si="11"/>
        <v>-57.2560704536304</v>
      </c>
      <c r="J91" s="2">
        <f t="shared" si="12"/>
        <v>-153.72220000000002</v>
      </c>
      <c r="K91">
        <v>-1.5372220000000001</v>
      </c>
      <c r="L91" s="3"/>
      <c r="M91" s="1">
        <f t="shared" si="19"/>
        <v>2002</v>
      </c>
      <c r="N91" s="3">
        <f t="shared" si="13"/>
        <v>7.2893347452402804</v>
      </c>
      <c r="O91" s="3">
        <f t="shared" si="14"/>
        <v>54.866795778743054</v>
      </c>
      <c r="P91" s="3">
        <f t="shared" si="15"/>
        <v>-3.3324667931308199E-2</v>
      </c>
      <c r="Q91" s="3">
        <f t="shared" si="16"/>
        <v>4.1622470938036997</v>
      </c>
      <c r="R91" s="3">
        <f t="shared" si="17"/>
        <v>66.285052949855725</v>
      </c>
      <c r="S91" s="3"/>
      <c r="T91" s="1"/>
      <c r="U91" s="3"/>
      <c r="V91" s="3"/>
      <c r="W91" s="3"/>
      <c r="X91" s="4"/>
      <c r="Y91" s="3"/>
    </row>
    <row r="92" spans="1:25" x14ac:dyDescent="0.3">
      <c r="A92" s="1">
        <f t="shared" si="18"/>
        <v>2002.25</v>
      </c>
      <c r="B92" s="2">
        <v>-0.194489278251781</v>
      </c>
      <c r="C92" s="2">
        <v>7.5356556847496998</v>
      </c>
      <c r="D92" s="2">
        <v>56.236357280554998</v>
      </c>
      <c r="E92" s="2">
        <v>-0.20878355376690799</v>
      </c>
      <c r="F92" s="2">
        <v>3.5252211006795299E-2</v>
      </c>
      <c r="G92" s="2">
        <v>-5.0115008723505298E-18</v>
      </c>
      <c r="H92" s="2">
        <f t="shared" si="10"/>
        <v>-158.58893540242164</v>
      </c>
      <c r="I92" s="5">
        <f t="shared" si="11"/>
        <v>-57.225756941871182</v>
      </c>
      <c r="J92" s="2">
        <f t="shared" si="12"/>
        <v>-152.41070000000002</v>
      </c>
      <c r="K92">
        <v>-1.5241070000000001</v>
      </c>
      <c r="L92" s="3"/>
      <c r="M92" s="1">
        <f t="shared" si="19"/>
        <v>2002.25</v>
      </c>
      <c r="N92" s="3">
        <f t="shared" si="13"/>
        <v>7.3411664064979192</v>
      </c>
      <c r="O92" s="3">
        <f t="shared" si="14"/>
        <v>56.027573726788091</v>
      </c>
      <c r="P92" s="3">
        <f t="shared" si="15"/>
        <v>3.5252211006795299E-2</v>
      </c>
      <c r="Q92" s="3">
        <f t="shared" si="16"/>
        <v>4.1925606055629174</v>
      </c>
      <c r="R92" s="3">
        <f t="shared" si="17"/>
        <v>67.59655294985572</v>
      </c>
      <c r="S92" s="3"/>
      <c r="T92" s="1"/>
      <c r="U92" s="3"/>
      <c r="V92" s="3"/>
      <c r="W92" s="3"/>
      <c r="X92" s="4"/>
      <c r="Y92" s="3"/>
    </row>
    <row r="93" spans="1:25" x14ac:dyDescent="0.3">
      <c r="A93" s="1">
        <f t="shared" si="18"/>
        <v>2002.5</v>
      </c>
      <c r="B93" s="2">
        <v>-0.196410749484664</v>
      </c>
      <c r="C93" s="2">
        <v>7.62068442002324</v>
      </c>
      <c r="D93" s="2">
        <v>56.432964995331098</v>
      </c>
      <c r="E93" s="2">
        <v>-0.16191990270022699</v>
      </c>
      <c r="F93" s="2">
        <v>3.2658709959807498E-2</v>
      </c>
      <c r="G93" s="2">
        <v>-3.6640708252677801E-17</v>
      </c>
      <c r="H93" s="2">
        <f t="shared" si="10"/>
        <v>-158.58893540242164</v>
      </c>
      <c r="I93" s="5">
        <f t="shared" si="11"/>
        <v>-57.195542070707603</v>
      </c>
      <c r="J93" s="2">
        <f t="shared" si="12"/>
        <v>-152.0565</v>
      </c>
      <c r="K93">
        <v>-1.5205649999999999</v>
      </c>
      <c r="L93" s="3"/>
      <c r="M93" s="1">
        <f t="shared" si="19"/>
        <v>2002.5</v>
      </c>
      <c r="N93" s="3">
        <f t="shared" si="13"/>
        <v>7.4242736705385761</v>
      </c>
      <c r="O93" s="3">
        <f t="shared" si="14"/>
        <v>56.271045092630871</v>
      </c>
      <c r="P93" s="3">
        <f t="shared" si="15"/>
        <v>3.2658709959807498E-2</v>
      </c>
      <c r="Q93" s="3">
        <f t="shared" si="16"/>
        <v>4.2227754767264969</v>
      </c>
      <c r="R93" s="3">
        <f t="shared" si="17"/>
        <v>67.95075294985574</v>
      </c>
      <c r="S93" s="3"/>
      <c r="T93" s="1"/>
      <c r="U93" s="3"/>
      <c r="V93" s="3"/>
      <c r="W93" s="3"/>
      <c r="X93" s="4"/>
      <c r="Y93" s="3"/>
    </row>
    <row r="94" spans="1:25" x14ac:dyDescent="0.3">
      <c r="A94" s="1">
        <f t="shared" si="18"/>
        <v>2002.75</v>
      </c>
      <c r="B94" s="2">
        <v>-0.198149137090149</v>
      </c>
      <c r="C94" s="2">
        <v>7.4936312711011901</v>
      </c>
      <c r="D94" s="2">
        <v>57.111743671762099</v>
      </c>
      <c r="E94" s="2">
        <v>-0.171007930607256</v>
      </c>
      <c r="F94" s="2">
        <v>0.26494077794702298</v>
      </c>
      <c r="G94" s="2">
        <v>1.05509774997926E-17</v>
      </c>
      <c r="H94" s="2">
        <f t="shared" si="10"/>
        <v>-158.58893540242164</v>
      </c>
      <c r="I94" s="5">
        <f t="shared" si="11"/>
        <v>-57.165423250691248</v>
      </c>
      <c r="J94" s="2">
        <f t="shared" si="12"/>
        <v>-151.25319999999999</v>
      </c>
      <c r="K94">
        <v>-1.512532</v>
      </c>
      <c r="L94" s="3"/>
      <c r="M94" s="1">
        <f t="shared" si="19"/>
        <v>2002.75</v>
      </c>
      <c r="N94" s="3">
        <f t="shared" si="13"/>
        <v>7.2954821340110412</v>
      </c>
      <c r="O94" s="3">
        <f t="shared" si="14"/>
        <v>56.940735741154846</v>
      </c>
      <c r="P94" s="3">
        <f t="shared" si="15"/>
        <v>0.26494077794702298</v>
      </c>
      <c r="Q94" s="3">
        <f t="shared" si="16"/>
        <v>4.252894296742852</v>
      </c>
      <c r="R94" s="3">
        <f t="shared" si="17"/>
        <v>68.754052949855762</v>
      </c>
      <c r="S94" s="3"/>
      <c r="T94" s="1"/>
      <c r="U94" s="3"/>
      <c r="V94" s="3"/>
      <c r="W94" s="3"/>
      <c r="X94" s="4"/>
      <c r="Y94" s="3"/>
    </row>
    <row r="95" spans="1:25" x14ac:dyDescent="0.3">
      <c r="A95" s="1">
        <f t="shared" si="18"/>
        <v>2003</v>
      </c>
      <c r="B95" s="2">
        <v>-0.19970084587150799</v>
      </c>
      <c r="C95" s="2">
        <v>7.4247488698618396</v>
      </c>
      <c r="D95" s="2">
        <v>55.607269672210599</v>
      </c>
      <c r="E95" s="2">
        <v>-0.12511760098414701</v>
      </c>
      <c r="F95" s="2">
        <v>0.246833291449049</v>
      </c>
      <c r="G95" s="2">
        <v>7.0136343829131694E-17</v>
      </c>
      <c r="H95" s="2">
        <f t="shared" si="10"/>
        <v>-158.58893540242164</v>
      </c>
      <c r="I95" s="5">
        <f t="shared" si="11"/>
        <v>-57.135397984244179</v>
      </c>
      <c r="J95" s="2">
        <f t="shared" si="12"/>
        <v>-152.77029999999999</v>
      </c>
      <c r="K95">
        <v>-1.527703</v>
      </c>
      <c r="L95" s="3"/>
      <c r="M95" s="1">
        <f t="shared" si="19"/>
        <v>2003</v>
      </c>
      <c r="N95" s="3">
        <f t="shared" si="13"/>
        <v>7.2250480239903316</v>
      </c>
      <c r="O95" s="3">
        <f t="shared" si="14"/>
        <v>55.482152071226452</v>
      </c>
      <c r="P95" s="3">
        <f t="shared" si="15"/>
        <v>0.246833291449049</v>
      </c>
      <c r="Q95" s="3">
        <f t="shared" si="16"/>
        <v>4.2829195631899211</v>
      </c>
      <c r="R95" s="3">
        <f t="shared" si="17"/>
        <v>67.236952949855748</v>
      </c>
      <c r="S95" s="3"/>
      <c r="T95" s="1"/>
      <c r="U95" s="3"/>
      <c r="V95" s="3"/>
      <c r="W95" s="3"/>
      <c r="X95" s="4"/>
      <c r="Y95" s="3"/>
    </row>
    <row r="96" spans="1:25" x14ac:dyDescent="0.3">
      <c r="A96" s="1">
        <f t="shared" si="18"/>
        <v>2003.25</v>
      </c>
      <c r="B96" s="2">
        <v>-0.201036705199067</v>
      </c>
      <c r="C96" s="2">
        <v>7.7293020819835396</v>
      </c>
      <c r="D96" s="2">
        <v>56.533073843661299</v>
      </c>
      <c r="E96" s="2">
        <v>-2.7235064165119699E-2</v>
      </c>
      <c r="F96" s="2">
        <v>0.196595107478755</v>
      </c>
      <c r="G96" s="2">
        <v>-7.6053936232511402E-17</v>
      </c>
      <c r="H96" s="2">
        <f t="shared" si="10"/>
        <v>-158.58893540242164</v>
      </c>
      <c r="I96" s="5">
        <f t="shared" si="11"/>
        <v>-57.105463861337753</v>
      </c>
      <c r="J96" s="2">
        <f t="shared" si="12"/>
        <v>-151.46369999999999</v>
      </c>
      <c r="K96">
        <v>-1.514637</v>
      </c>
      <c r="L96" s="3"/>
      <c r="M96" s="1">
        <f t="shared" si="19"/>
        <v>2003.25</v>
      </c>
      <c r="N96" s="3">
        <f t="shared" si="13"/>
        <v>7.5282653767844723</v>
      </c>
      <c r="O96" s="3">
        <f t="shared" si="14"/>
        <v>56.50583877949618</v>
      </c>
      <c r="P96" s="3">
        <f t="shared" si="15"/>
        <v>0.196595107478755</v>
      </c>
      <c r="Q96" s="3">
        <f t="shared" si="16"/>
        <v>4.3128536860963465</v>
      </c>
      <c r="R96" s="3">
        <f t="shared" si="17"/>
        <v>68.543552949855751</v>
      </c>
      <c r="S96" s="3"/>
      <c r="T96" s="1"/>
      <c r="U96" s="3"/>
      <c r="V96" s="3"/>
      <c r="W96" s="3"/>
      <c r="X96" s="4"/>
      <c r="Y96" s="3"/>
    </row>
    <row r="97" spans="1:25" x14ac:dyDescent="0.3">
      <c r="A97" s="1">
        <f t="shared" si="18"/>
        <v>2003.5</v>
      </c>
      <c r="B97" s="2">
        <v>-0.20204917564575101</v>
      </c>
      <c r="C97" s="2">
        <v>7.9912390620352101</v>
      </c>
      <c r="D97" s="2">
        <v>57.397608564315497</v>
      </c>
      <c r="E97" s="2">
        <v>-4.9963526910611199E-2</v>
      </c>
      <c r="F97" s="2">
        <v>0.190219034019974</v>
      </c>
      <c r="G97" s="2">
        <v>-5.1974220436126702E-17</v>
      </c>
      <c r="H97" s="2">
        <f t="shared" si="10"/>
        <v>-158.58893540242164</v>
      </c>
      <c r="I97" s="5">
        <f t="shared" si="11"/>
        <v>-57.075618555392651</v>
      </c>
      <c r="J97" s="2">
        <f t="shared" si="12"/>
        <v>-150.33749999999998</v>
      </c>
      <c r="K97">
        <v>-1.5033749999999999</v>
      </c>
      <c r="L97" s="3"/>
      <c r="M97" s="1">
        <f t="shared" si="19"/>
        <v>2003.5</v>
      </c>
      <c r="N97" s="3">
        <f t="shared" si="13"/>
        <v>7.7891898863894591</v>
      </c>
      <c r="O97" s="3">
        <f t="shared" si="14"/>
        <v>57.347645037404888</v>
      </c>
      <c r="P97" s="3">
        <f t="shared" si="15"/>
        <v>0.190219034019974</v>
      </c>
      <c r="Q97" s="3">
        <f t="shared" si="16"/>
        <v>4.3426989920414485</v>
      </c>
      <c r="R97" s="3">
        <f t="shared" si="17"/>
        <v>69.669752949855777</v>
      </c>
      <c r="S97" s="3"/>
      <c r="T97" s="1"/>
      <c r="U97" s="3"/>
      <c r="V97" s="3"/>
      <c r="W97" s="3"/>
      <c r="X97" s="4"/>
      <c r="Y97" s="3"/>
    </row>
    <row r="98" spans="1:25" x14ac:dyDescent="0.3">
      <c r="A98" s="1">
        <f t="shared" si="18"/>
        <v>2003.75</v>
      </c>
      <c r="B98" s="2">
        <v>-0.20257463655027899</v>
      </c>
      <c r="C98" s="2">
        <v>8.6184653888070901</v>
      </c>
      <c r="D98" s="2">
        <v>59.277945209017297</v>
      </c>
      <c r="E98" s="2">
        <v>4.3303980911307299E-2</v>
      </c>
      <c r="F98" s="2">
        <v>0.18905527962656599</v>
      </c>
      <c r="G98" s="2">
        <v>-1.02330746226513E-16</v>
      </c>
      <c r="H98" s="2">
        <f t="shared" si="10"/>
        <v>-158.58893540242164</v>
      </c>
      <c r="I98" s="5">
        <f t="shared" si="11"/>
        <v>-57.04585981939033</v>
      </c>
      <c r="J98" s="2">
        <f t="shared" si="12"/>
        <v>-147.70859999999999</v>
      </c>
      <c r="K98">
        <v>-1.4770859999999999</v>
      </c>
      <c r="L98" s="3"/>
      <c r="M98" s="1">
        <f t="shared" si="19"/>
        <v>2003.75</v>
      </c>
      <c r="N98" s="3">
        <f t="shared" si="13"/>
        <v>8.4158907522568107</v>
      </c>
      <c r="O98" s="3">
        <f t="shared" si="14"/>
        <v>59.321249189928601</v>
      </c>
      <c r="P98" s="3">
        <f t="shared" si="15"/>
        <v>0.18905527962656599</v>
      </c>
      <c r="Q98" s="3">
        <f t="shared" si="16"/>
        <v>4.37245772804377</v>
      </c>
      <c r="R98" s="3">
        <f t="shared" si="17"/>
        <v>72.29865294985575</v>
      </c>
      <c r="S98" s="3"/>
      <c r="T98" s="1"/>
      <c r="U98" s="3"/>
      <c r="V98" s="3"/>
      <c r="W98" s="3"/>
      <c r="X98" s="4"/>
      <c r="Y98" s="3"/>
    </row>
    <row r="99" spans="1:25" x14ac:dyDescent="0.3">
      <c r="A99" s="1">
        <f t="shared" si="18"/>
        <v>2004</v>
      </c>
      <c r="B99" s="2">
        <v>-0.20297206005517601</v>
      </c>
      <c r="C99" s="2">
        <v>8.9192287705962592</v>
      </c>
      <c r="D99" s="2">
        <v>61.223382780454102</v>
      </c>
      <c r="E99" s="2">
        <v>9.2775082526947703E-2</v>
      </c>
      <c r="F99" s="2">
        <v>0.27430631108141001</v>
      </c>
      <c r="G99" s="2">
        <v>-8.3955511801437396E-17</v>
      </c>
      <c r="H99" s="2">
        <f t="shared" si="10"/>
        <v>-158.58893540242164</v>
      </c>
      <c r="I99" s="5">
        <f t="shared" si="11"/>
        <v>-57.016185482181911</v>
      </c>
      <c r="J99" s="2">
        <f t="shared" si="12"/>
        <v>-145.29840000000002</v>
      </c>
      <c r="K99">
        <v>-1.4529840000000001</v>
      </c>
      <c r="L99" s="3"/>
      <c r="M99" s="1">
        <f t="shared" si="19"/>
        <v>2004</v>
      </c>
      <c r="N99" s="3">
        <f t="shared" si="13"/>
        <v>8.7162567105410833</v>
      </c>
      <c r="O99" s="3">
        <f t="shared" si="14"/>
        <v>61.316157862981051</v>
      </c>
      <c r="P99" s="3">
        <f t="shared" si="15"/>
        <v>0.27430631108141001</v>
      </c>
      <c r="Q99" s="3">
        <f t="shared" si="16"/>
        <v>4.4021320652521894</v>
      </c>
      <c r="R99" s="3">
        <f t="shared" si="17"/>
        <v>74.708852949855725</v>
      </c>
      <c r="S99" s="3"/>
      <c r="T99" s="1"/>
      <c r="U99" s="3"/>
      <c r="V99" s="3"/>
      <c r="W99" s="3"/>
      <c r="X99" s="4"/>
      <c r="Y99" s="3"/>
    </row>
    <row r="100" spans="1:25" x14ac:dyDescent="0.3">
      <c r="A100" s="1">
        <f t="shared" si="18"/>
        <v>2004.25</v>
      </c>
      <c r="B100" s="2">
        <v>-0.20358306155900399</v>
      </c>
      <c r="C100" s="2">
        <v>8.9930074594131408</v>
      </c>
      <c r="D100" s="2">
        <v>63.079552868977501</v>
      </c>
      <c r="E100" s="2">
        <v>2.97127025552642E-2</v>
      </c>
      <c r="F100" s="2">
        <v>0.54123887802278103</v>
      </c>
      <c r="G100" s="2">
        <v>-3.2697621502758803E-17</v>
      </c>
      <c r="H100" s="2">
        <f t="shared" si="10"/>
        <v>-158.58893540242164</v>
      </c>
      <c r="I100" s="5">
        <f t="shared" si="11"/>
        <v>-56.986593444988046</v>
      </c>
      <c r="J100" s="2">
        <f t="shared" si="12"/>
        <v>-143.13560000000001</v>
      </c>
      <c r="K100">
        <v>-1.4313560000000001</v>
      </c>
      <c r="L100" s="3"/>
      <c r="M100" s="1">
        <f t="shared" si="19"/>
        <v>2004.25</v>
      </c>
      <c r="N100" s="3">
        <f t="shared" si="13"/>
        <v>8.7894243978541375</v>
      </c>
      <c r="O100" s="3">
        <f t="shared" si="14"/>
        <v>63.109265571532767</v>
      </c>
      <c r="P100" s="3">
        <f t="shared" si="15"/>
        <v>0.54123887802278103</v>
      </c>
      <c r="Q100" s="3">
        <f t="shared" si="16"/>
        <v>4.4317241024460543</v>
      </c>
      <c r="R100" s="3">
        <f t="shared" si="17"/>
        <v>76.871652949855743</v>
      </c>
      <c r="S100" s="3"/>
      <c r="T100" s="1"/>
      <c r="U100" s="3"/>
      <c r="V100" s="3"/>
      <c r="W100" s="3"/>
      <c r="X100" s="4"/>
      <c r="Y100" s="3"/>
    </row>
    <row r="101" spans="1:25" x14ac:dyDescent="0.3">
      <c r="A101" s="1">
        <f t="shared" si="18"/>
        <v>2004.5</v>
      </c>
      <c r="B101" s="2">
        <v>-0.20444623768251499</v>
      </c>
      <c r="C101" s="2">
        <v>9.1044933392681102</v>
      </c>
      <c r="D101" s="2">
        <v>62.733449051916701</v>
      </c>
      <c r="E101" s="2">
        <v>4.9870161967987298E-2</v>
      </c>
      <c r="F101" s="2">
        <v>0.62405076502717705</v>
      </c>
      <c r="G101" s="2">
        <v>-1.97844922755383E-18</v>
      </c>
      <c r="H101" s="2">
        <f t="shared" si="10"/>
        <v>-158.58893540242164</v>
      </c>
      <c r="I101" s="5">
        <f t="shared" si="11"/>
        <v>-56.957081678075809</v>
      </c>
      <c r="J101" s="2">
        <f t="shared" si="12"/>
        <v>-143.23859999999999</v>
      </c>
      <c r="K101">
        <v>-1.4323859999999999</v>
      </c>
      <c r="L101" s="3"/>
      <c r="M101" s="1">
        <f t="shared" si="19"/>
        <v>2004.5</v>
      </c>
      <c r="N101" s="3">
        <f t="shared" si="13"/>
        <v>8.9000471015855958</v>
      </c>
      <c r="O101" s="3">
        <f t="shared" si="14"/>
        <v>62.783319213884688</v>
      </c>
      <c r="P101" s="3">
        <f t="shared" si="15"/>
        <v>0.62405076502717705</v>
      </c>
      <c r="Q101" s="3">
        <f t="shared" si="16"/>
        <v>4.4612358693582905</v>
      </c>
      <c r="R101" s="3">
        <f t="shared" si="17"/>
        <v>76.768652949855749</v>
      </c>
      <c r="S101" s="3"/>
      <c r="T101" s="1"/>
      <c r="U101" s="3"/>
      <c r="V101" s="3"/>
      <c r="W101" s="3"/>
      <c r="X101" s="4"/>
      <c r="Y101" s="3"/>
    </row>
    <row r="102" spans="1:25" x14ac:dyDescent="0.3">
      <c r="A102" s="1">
        <f t="shared" si="18"/>
        <v>2004.75</v>
      </c>
      <c r="B102" s="2">
        <v>-0.205495555558557</v>
      </c>
      <c r="C102" s="2">
        <v>8.8003819851574594</v>
      </c>
      <c r="D102" s="2">
        <v>63.8672802494549</v>
      </c>
      <c r="E102" s="2">
        <v>0.12429707454220899</v>
      </c>
      <c r="F102" s="2">
        <v>0.54221986643236297</v>
      </c>
      <c r="G102" s="2">
        <v>9.59648162550804E-18</v>
      </c>
      <c r="H102" s="2">
        <f t="shared" si="10"/>
        <v>-158.58893540242164</v>
      </c>
      <c r="I102" s="5">
        <f t="shared" si="11"/>
        <v>-56.927648217606745</v>
      </c>
      <c r="J102" s="2">
        <f t="shared" si="12"/>
        <v>-142.3879</v>
      </c>
      <c r="K102">
        <v>-1.4238789999999999</v>
      </c>
      <c r="L102" s="3"/>
      <c r="M102" s="1">
        <f t="shared" si="19"/>
        <v>2004.75</v>
      </c>
      <c r="N102" s="3">
        <f t="shared" si="13"/>
        <v>8.5948864295989029</v>
      </c>
      <c r="O102" s="3">
        <f t="shared" si="14"/>
        <v>63.991577323997106</v>
      </c>
      <c r="P102" s="3">
        <f t="shared" si="15"/>
        <v>0.54221986643236297</v>
      </c>
      <c r="Q102" s="3">
        <f t="shared" si="16"/>
        <v>4.4906693298273552</v>
      </c>
      <c r="R102" s="3">
        <f t="shared" si="17"/>
        <v>77.619352949855724</v>
      </c>
      <c r="S102" s="3"/>
      <c r="T102" s="1"/>
      <c r="U102" s="3"/>
      <c r="V102" s="3"/>
      <c r="W102" s="3"/>
      <c r="X102" s="4"/>
      <c r="Y102" s="3"/>
    </row>
    <row r="103" spans="1:25" x14ac:dyDescent="0.3">
      <c r="A103" s="1">
        <f t="shared" si="18"/>
        <v>2005</v>
      </c>
      <c r="B103" s="2">
        <v>-0.206718551339971</v>
      </c>
      <c r="C103" s="2">
        <v>8.7771957336016992</v>
      </c>
      <c r="D103" s="2">
        <v>63.686463994221498</v>
      </c>
      <c r="E103" s="2">
        <v>0.12771368100478001</v>
      </c>
      <c r="F103" s="2">
        <v>0.38947170757815902</v>
      </c>
      <c r="G103" s="2">
        <v>-7.0666865393920301E-17</v>
      </c>
      <c r="H103" s="2">
        <f t="shared" si="10"/>
        <v>-158.58893540242164</v>
      </c>
      <c r="I103" s="5">
        <f t="shared" si="11"/>
        <v>-56.898291162644512</v>
      </c>
      <c r="J103" s="2">
        <f t="shared" si="12"/>
        <v>-142.7131</v>
      </c>
      <c r="K103">
        <v>-1.4271309999999999</v>
      </c>
      <c r="L103" s="3"/>
      <c r="M103" s="1">
        <f t="shared" si="19"/>
        <v>2005</v>
      </c>
      <c r="N103" s="3">
        <f t="shared" si="13"/>
        <v>8.5704771822617278</v>
      </c>
      <c r="O103" s="3">
        <f t="shared" si="14"/>
        <v>63.814177675226276</v>
      </c>
      <c r="P103" s="3">
        <f t="shared" si="15"/>
        <v>0.38947170757815902</v>
      </c>
      <c r="Q103" s="3">
        <f t="shared" si="16"/>
        <v>4.5200263847895883</v>
      </c>
      <c r="R103" s="3">
        <f t="shared" si="17"/>
        <v>77.294152949855743</v>
      </c>
      <c r="S103" s="3"/>
      <c r="T103" s="1"/>
      <c r="U103" s="3"/>
      <c r="V103" s="3"/>
      <c r="W103" s="3"/>
      <c r="X103" s="4"/>
      <c r="Y103" s="3"/>
    </row>
    <row r="104" spans="1:25" x14ac:dyDescent="0.3">
      <c r="A104" s="1">
        <f t="shared" si="18"/>
        <v>2005.25</v>
      </c>
      <c r="B104" s="2">
        <v>-0.20822710384100601</v>
      </c>
      <c r="C104" s="2">
        <v>8.9499575525991801</v>
      </c>
      <c r="D104" s="2">
        <v>64.307457156371996</v>
      </c>
      <c r="E104" s="2">
        <v>8.7141004371596803E-2</v>
      </c>
      <c r="F104" s="2">
        <v>0.42841546523605301</v>
      </c>
      <c r="G104" s="2">
        <v>-2.1742684519643801E-17</v>
      </c>
      <c r="H104" s="2">
        <f t="shared" si="10"/>
        <v>-158.58893540242164</v>
      </c>
      <c r="I104" s="5">
        <f t="shared" si="11"/>
        <v>-56.869008672316198</v>
      </c>
      <c r="J104" s="2">
        <f t="shared" si="12"/>
        <v>-141.89320000000001</v>
      </c>
      <c r="K104">
        <v>-1.4189320000000001</v>
      </c>
      <c r="L104" s="3"/>
      <c r="M104" s="1">
        <f t="shared" si="19"/>
        <v>2005.25</v>
      </c>
      <c r="N104" s="3">
        <f t="shared" si="13"/>
        <v>8.7417304487581742</v>
      </c>
      <c r="O104" s="3">
        <f t="shared" si="14"/>
        <v>64.394598160743598</v>
      </c>
      <c r="P104" s="3">
        <f t="shared" si="15"/>
        <v>0.42841546523605301</v>
      </c>
      <c r="Q104" s="3">
        <f t="shared" si="16"/>
        <v>4.5493088751179016</v>
      </c>
      <c r="R104" s="3">
        <f t="shared" si="17"/>
        <v>78.114052949855733</v>
      </c>
      <c r="S104" s="3"/>
      <c r="T104" s="1"/>
      <c r="U104" s="3"/>
      <c r="V104" s="3"/>
      <c r="W104" s="3"/>
      <c r="X104" s="4"/>
      <c r="Y104" s="3"/>
    </row>
    <row r="105" spans="1:25" x14ac:dyDescent="0.3">
      <c r="A105" s="1">
        <f t="shared" si="18"/>
        <v>2005.5</v>
      </c>
      <c r="B105" s="2">
        <v>-0.21008030173757899</v>
      </c>
      <c r="C105" s="2">
        <v>9.4388859763770903</v>
      </c>
      <c r="D105" s="2">
        <v>63.951663810654203</v>
      </c>
      <c r="E105" s="2">
        <v>7.81021364665231E-2</v>
      </c>
      <c r="F105" s="2">
        <v>0.67166274377844404</v>
      </c>
      <c r="G105" s="2">
        <v>8.9172537900391198E-17</v>
      </c>
      <c r="H105" s="2">
        <f t="shared" si="10"/>
        <v>-158.58893540242164</v>
      </c>
      <c r="I105" s="5">
        <f t="shared" si="11"/>
        <v>-56.839798963117047</v>
      </c>
      <c r="J105" s="2">
        <f t="shared" si="12"/>
        <v>-141.49850000000001</v>
      </c>
      <c r="K105">
        <v>-1.4149849999999999</v>
      </c>
      <c r="L105" s="3"/>
      <c r="M105" s="1">
        <f t="shared" si="19"/>
        <v>2005.5</v>
      </c>
      <c r="N105" s="3">
        <f t="shared" si="13"/>
        <v>9.2288056746395117</v>
      </c>
      <c r="O105" s="3">
        <f t="shared" si="14"/>
        <v>64.029765947120723</v>
      </c>
      <c r="P105" s="3">
        <f t="shared" si="15"/>
        <v>0.67166274377844404</v>
      </c>
      <c r="Q105" s="3">
        <f t="shared" si="16"/>
        <v>4.5785185843170524</v>
      </c>
      <c r="R105" s="3">
        <f t="shared" si="17"/>
        <v>78.508752949855733</v>
      </c>
      <c r="S105" s="3"/>
      <c r="T105" s="1"/>
      <c r="U105" s="3"/>
      <c r="V105" s="3"/>
      <c r="W105" s="3"/>
      <c r="X105" s="4"/>
      <c r="Y105" s="3"/>
    </row>
    <row r="106" spans="1:25" x14ac:dyDescent="0.3">
      <c r="A106" s="1">
        <f t="shared" si="18"/>
        <v>2005.75</v>
      </c>
      <c r="B106" s="2">
        <v>-0.21206473036333401</v>
      </c>
      <c r="C106" s="2">
        <v>9.8242616178196798</v>
      </c>
      <c r="D106" s="2">
        <v>64.641590457157605</v>
      </c>
      <c r="E106" s="2">
        <v>6.3403651485338094E-2</v>
      </c>
      <c r="F106" s="2">
        <v>0.87390471267495096</v>
      </c>
      <c r="G106" s="2">
        <v>1.7499121396294301E-16</v>
      </c>
      <c r="H106" s="2">
        <f t="shared" si="10"/>
        <v>-158.58893540242164</v>
      </c>
      <c r="I106" s="5">
        <f t="shared" si="11"/>
        <v>-56.810660306352631</v>
      </c>
      <c r="J106" s="2">
        <f t="shared" si="12"/>
        <v>-140.20850000000002</v>
      </c>
      <c r="K106">
        <v>-1.402085</v>
      </c>
      <c r="L106" s="3"/>
      <c r="M106" s="1">
        <f t="shared" si="19"/>
        <v>2005.75</v>
      </c>
      <c r="N106" s="3">
        <f t="shared" si="13"/>
        <v>9.6121968874563457</v>
      </c>
      <c r="O106" s="3">
        <f t="shared" si="14"/>
        <v>64.70499410864295</v>
      </c>
      <c r="P106" s="3">
        <f t="shared" si="15"/>
        <v>0.87390471267495096</v>
      </c>
      <c r="Q106" s="3">
        <f t="shared" si="16"/>
        <v>4.6076572410814691</v>
      </c>
      <c r="R106" s="3">
        <f t="shared" si="17"/>
        <v>79.798752949855725</v>
      </c>
      <c r="S106" s="3"/>
      <c r="T106" s="1"/>
      <c r="U106" s="3"/>
      <c r="V106" s="3"/>
      <c r="W106" s="3"/>
      <c r="X106" s="4"/>
      <c r="Y106" s="3"/>
    </row>
    <row r="107" spans="1:25" x14ac:dyDescent="0.3">
      <c r="A107" s="1">
        <f t="shared" si="18"/>
        <v>2006</v>
      </c>
      <c r="B107" s="2">
        <v>-0.21410839634510201</v>
      </c>
      <c r="C107" s="2">
        <v>10.1742438582201</v>
      </c>
      <c r="D107" s="2">
        <v>66.131405124247095</v>
      </c>
      <c r="E107" s="2">
        <v>9.6745316069215007E-2</v>
      </c>
      <c r="F107" s="2">
        <v>0.76794052594129603</v>
      </c>
      <c r="G107" s="2">
        <v>1.182255472704E-16</v>
      </c>
      <c r="H107" s="2">
        <f t="shared" si="10"/>
        <v>-158.58893540242164</v>
      </c>
      <c r="I107" s="5">
        <f t="shared" si="11"/>
        <v>-56.781591025710966</v>
      </c>
      <c r="J107" s="2">
        <f t="shared" si="12"/>
        <v>-138.4143</v>
      </c>
      <c r="K107">
        <v>-1.3841429999999999</v>
      </c>
      <c r="L107" s="3"/>
      <c r="M107" s="1">
        <f t="shared" si="19"/>
        <v>2006</v>
      </c>
      <c r="N107" s="3">
        <f t="shared" si="13"/>
        <v>9.960135461874998</v>
      </c>
      <c r="O107" s="3">
        <f t="shared" si="14"/>
        <v>66.228150440316313</v>
      </c>
      <c r="P107" s="3">
        <f t="shared" si="15"/>
        <v>0.76794052594129603</v>
      </c>
      <c r="Q107" s="3">
        <f t="shared" si="16"/>
        <v>4.6367265217231335</v>
      </c>
      <c r="R107" s="3">
        <f t="shared" si="17"/>
        <v>81.592952949855743</v>
      </c>
      <c r="S107" s="3"/>
      <c r="T107" s="1"/>
      <c r="U107" s="3"/>
      <c r="V107" s="3"/>
      <c r="W107" s="3"/>
      <c r="X107" s="4"/>
      <c r="Y107" s="3"/>
    </row>
    <row r="108" spans="1:25" x14ac:dyDescent="0.3">
      <c r="A108" s="1">
        <f t="shared" si="18"/>
        <v>2006.25</v>
      </c>
      <c r="B108" s="2">
        <v>-0.216442489865283</v>
      </c>
      <c r="C108" s="2">
        <v>10.316476854724799</v>
      </c>
      <c r="D108" s="2">
        <v>67.2561139967287</v>
      </c>
      <c r="E108" s="2">
        <v>0.12739689838238299</v>
      </c>
      <c r="F108" s="2">
        <v>0.69597963740817803</v>
      </c>
      <c r="G108" s="2">
        <v>8.3644655757529497E-17</v>
      </c>
      <c r="H108" s="2">
        <f t="shared" si="10"/>
        <v>-158.58893540242164</v>
      </c>
      <c r="I108" s="5">
        <f t="shared" si="11"/>
        <v>-56.752589494957135</v>
      </c>
      <c r="J108" s="2">
        <f t="shared" si="12"/>
        <v>-137.16200000000001</v>
      </c>
      <c r="K108">
        <v>-1.3716200000000001</v>
      </c>
      <c r="L108" s="3"/>
      <c r="M108" s="1">
        <f t="shared" si="19"/>
        <v>2006.25</v>
      </c>
      <c r="N108" s="3">
        <f t="shared" si="13"/>
        <v>10.100034364859516</v>
      </c>
      <c r="O108" s="3">
        <f t="shared" si="14"/>
        <v>67.383510895111087</v>
      </c>
      <c r="P108" s="3">
        <f t="shared" si="15"/>
        <v>0.69597963740817803</v>
      </c>
      <c r="Q108" s="3">
        <f t="shared" si="16"/>
        <v>4.6657280524769646</v>
      </c>
      <c r="R108" s="3">
        <f t="shared" si="17"/>
        <v>82.845252949855734</v>
      </c>
      <c r="S108" s="3"/>
      <c r="T108" s="1"/>
      <c r="U108" s="3"/>
      <c r="V108" s="3"/>
      <c r="W108" s="3"/>
      <c r="X108" s="4"/>
      <c r="Y108" s="3"/>
    </row>
    <row r="109" spans="1:25" x14ac:dyDescent="0.3">
      <c r="A109" s="1">
        <f t="shared" si="18"/>
        <v>2006.5</v>
      </c>
      <c r="B109" s="2">
        <v>-0.21910132657078901</v>
      </c>
      <c r="C109" s="2">
        <v>10.2972407178053</v>
      </c>
      <c r="D109" s="2">
        <v>67.224041362713393</v>
      </c>
      <c r="E109" s="2">
        <v>0.12903081335130001</v>
      </c>
      <c r="F109" s="2">
        <v>0.72137797086766997</v>
      </c>
      <c r="G109" s="2">
        <v>7.3263537710185897E-17</v>
      </c>
      <c r="H109" s="2">
        <f t="shared" si="10"/>
        <v>-158.58893540242164</v>
      </c>
      <c r="I109" s="5">
        <f t="shared" si="11"/>
        <v>-56.723654135745235</v>
      </c>
      <c r="J109" s="2">
        <f t="shared" si="12"/>
        <v>-137.16</v>
      </c>
      <c r="K109">
        <v>-1.3715999999999999</v>
      </c>
      <c r="L109" s="3"/>
      <c r="M109" s="1">
        <f t="shared" si="19"/>
        <v>2006.5</v>
      </c>
      <c r="N109" s="3">
        <f t="shared" si="13"/>
        <v>10.078139391234512</v>
      </c>
      <c r="O109" s="3">
        <f t="shared" si="14"/>
        <v>67.3530721760647</v>
      </c>
      <c r="P109" s="3">
        <f t="shared" si="15"/>
        <v>0.72137797086766997</v>
      </c>
      <c r="Q109" s="3">
        <f t="shared" si="16"/>
        <v>4.6946634116888646</v>
      </c>
      <c r="R109" s="3">
        <f t="shared" si="17"/>
        <v>82.847252949855744</v>
      </c>
      <c r="S109" s="3"/>
      <c r="T109" s="1"/>
      <c r="U109" s="3"/>
      <c r="V109" s="3"/>
      <c r="W109" s="3"/>
      <c r="X109" s="4"/>
      <c r="Y109" s="3"/>
    </row>
    <row r="110" spans="1:25" x14ac:dyDescent="0.3">
      <c r="A110" s="1">
        <f t="shared" si="18"/>
        <v>2006.75</v>
      </c>
      <c r="B110" s="2">
        <v>-0.22191885541048401</v>
      </c>
      <c r="C110" s="2">
        <v>10.8357957811244</v>
      </c>
      <c r="D110" s="2">
        <v>68.280526122496099</v>
      </c>
      <c r="E110" s="2">
        <v>0.15291660487108</v>
      </c>
      <c r="F110" s="2">
        <v>0.43989916488096398</v>
      </c>
      <c r="G110" s="2">
        <v>-1.91018192920171E-17</v>
      </c>
      <c r="H110" s="2">
        <f t="shared" si="10"/>
        <v>-158.58893540242164</v>
      </c>
      <c r="I110" s="5">
        <f t="shared" si="11"/>
        <v>-56.694783415540428</v>
      </c>
      <c r="J110" s="2">
        <f t="shared" si="12"/>
        <v>-135.79650000000001</v>
      </c>
      <c r="K110">
        <v>-1.3579650000000001</v>
      </c>
      <c r="L110" s="3"/>
      <c r="M110" s="1">
        <f t="shared" si="19"/>
        <v>2006.75</v>
      </c>
      <c r="N110" s="3">
        <f t="shared" si="13"/>
        <v>10.613876925713916</v>
      </c>
      <c r="O110" s="3">
        <f t="shared" si="14"/>
        <v>68.433442727367179</v>
      </c>
      <c r="P110" s="3">
        <f t="shared" si="15"/>
        <v>0.43989916488096398</v>
      </c>
      <c r="Q110" s="3">
        <f t="shared" si="16"/>
        <v>4.7235341318936719</v>
      </c>
      <c r="R110" s="3">
        <f t="shared" si="17"/>
        <v>84.210752949855731</v>
      </c>
      <c r="S110" s="3"/>
      <c r="T110" s="1"/>
      <c r="U110" s="3"/>
      <c r="V110" s="3"/>
      <c r="W110" s="3"/>
      <c r="X110" s="4"/>
      <c r="Y110" s="3"/>
    </row>
    <row r="111" spans="1:25" x14ac:dyDescent="0.3">
      <c r="A111" s="1">
        <f t="shared" si="18"/>
        <v>2007</v>
      </c>
      <c r="B111" s="2">
        <v>-0.224676997061797</v>
      </c>
      <c r="C111" s="2">
        <v>11.1951077794916</v>
      </c>
      <c r="D111" s="2">
        <v>68.296625154265399</v>
      </c>
      <c r="E111" s="2">
        <v>0.16586031295706999</v>
      </c>
      <c r="F111" s="2">
        <v>0.48919499841508701</v>
      </c>
      <c r="G111" s="2">
        <v>-2.5467298446708599E-17</v>
      </c>
      <c r="H111" s="2">
        <f t="shared" si="10"/>
        <v>-158.58893540242164</v>
      </c>
      <c r="I111" s="5">
        <f t="shared" si="11"/>
        <v>-56.665975845645733</v>
      </c>
      <c r="J111" s="2">
        <f t="shared" si="12"/>
        <v>-135.33280000000002</v>
      </c>
      <c r="K111">
        <v>-1.3533280000000001</v>
      </c>
      <c r="L111" s="3"/>
      <c r="M111" s="1">
        <f t="shared" si="19"/>
        <v>2007</v>
      </c>
      <c r="N111" s="3">
        <f t="shared" si="13"/>
        <v>10.970430782429803</v>
      </c>
      <c r="O111" s="3">
        <f t="shared" si="14"/>
        <v>68.462485467222464</v>
      </c>
      <c r="P111" s="3">
        <f t="shared" si="15"/>
        <v>0.48919499841508701</v>
      </c>
      <c r="Q111" s="3">
        <f t="shared" si="16"/>
        <v>4.7523417017883673</v>
      </c>
      <c r="R111" s="3">
        <f t="shared" si="17"/>
        <v>84.67445294985572</v>
      </c>
      <c r="S111" s="3"/>
      <c r="T111" s="1"/>
      <c r="U111" s="3"/>
      <c r="V111" s="3"/>
      <c r="W111" s="3"/>
      <c r="X111" s="4"/>
      <c r="Y111" s="3"/>
    </row>
    <row r="112" spans="1:25" x14ac:dyDescent="0.3">
      <c r="A112" s="1">
        <f t="shared" si="18"/>
        <v>2007.25</v>
      </c>
      <c r="B112" s="2">
        <v>-0.22740014030931599</v>
      </c>
      <c r="C112" s="2">
        <v>11.2107516874892</v>
      </c>
      <c r="D112" s="2">
        <v>67.746592854058093</v>
      </c>
      <c r="E112" s="2">
        <v>0.21539224643706001</v>
      </c>
      <c r="F112" s="2">
        <v>0.38502873407541899</v>
      </c>
      <c r="G112" s="2">
        <v>-2.6928057110635599E-17</v>
      </c>
      <c r="H112" s="2">
        <f t="shared" si="10"/>
        <v>-158.58893540242164</v>
      </c>
      <c r="I112" s="5">
        <f t="shared" si="11"/>
        <v>-56.637229979328822</v>
      </c>
      <c r="J112" s="2">
        <f t="shared" si="12"/>
        <v>-135.89580000000001</v>
      </c>
      <c r="K112">
        <v>-1.3589580000000001</v>
      </c>
      <c r="L112" s="3"/>
      <c r="M112" s="1">
        <f t="shared" si="19"/>
        <v>2007.25</v>
      </c>
      <c r="N112" s="3">
        <f t="shared" si="13"/>
        <v>10.983351547179884</v>
      </c>
      <c r="O112" s="3">
        <f t="shared" si="14"/>
        <v>67.961985100495156</v>
      </c>
      <c r="P112" s="3">
        <f t="shared" si="15"/>
        <v>0.38502873407541899</v>
      </c>
      <c r="Q112" s="3">
        <f t="shared" si="16"/>
        <v>4.7810875681052778</v>
      </c>
      <c r="R112" s="3">
        <f t="shared" si="17"/>
        <v>84.111452949855732</v>
      </c>
      <c r="S112" s="3"/>
      <c r="T112" s="1"/>
      <c r="U112" s="3"/>
      <c r="V112" s="3"/>
      <c r="W112" s="3"/>
      <c r="X112" s="4"/>
      <c r="Y112" s="3"/>
    </row>
    <row r="113" spans="1:25" x14ac:dyDescent="0.3">
      <c r="A113" s="1">
        <f t="shared" si="18"/>
        <v>2007.5</v>
      </c>
      <c r="B113" s="2">
        <v>-0.23031103370424</v>
      </c>
      <c r="C113" s="2">
        <v>11.6130558635732</v>
      </c>
      <c r="D113" s="2">
        <v>68.330121948692806</v>
      </c>
      <c r="E113" s="2">
        <v>0.26774247462620898</v>
      </c>
      <c r="F113" s="2">
        <v>0.27847055927582998</v>
      </c>
      <c r="G113" s="2">
        <v>-9.2521955417922798E-18</v>
      </c>
      <c r="H113" s="2">
        <f t="shared" si="10"/>
        <v>-158.58893540242164</v>
      </c>
      <c r="I113" s="5">
        <f t="shared" si="11"/>
        <v>-56.608544410042157</v>
      </c>
      <c r="J113" s="2">
        <f t="shared" si="12"/>
        <v>-134.9384</v>
      </c>
      <c r="K113">
        <v>-1.3493839999999999</v>
      </c>
      <c r="L113" s="3"/>
      <c r="M113" s="1">
        <f t="shared" si="19"/>
        <v>2007.5</v>
      </c>
      <c r="N113" s="3">
        <f t="shared" si="13"/>
        <v>11.38274482986896</v>
      </c>
      <c r="O113" s="3">
        <f t="shared" si="14"/>
        <v>68.59786442331901</v>
      </c>
      <c r="P113" s="3">
        <f t="shared" si="15"/>
        <v>0.27847055927582998</v>
      </c>
      <c r="Q113" s="3">
        <f t="shared" si="16"/>
        <v>4.809773137391943</v>
      </c>
      <c r="R113" s="3">
        <f t="shared" si="17"/>
        <v>85.068852949855739</v>
      </c>
      <c r="S113" s="3"/>
      <c r="T113" s="1"/>
      <c r="U113" s="3"/>
      <c r="V113" s="3"/>
      <c r="W113" s="3"/>
      <c r="X113" s="4"/>
      <c r="Y113" s="3"/>
    </row>
    <row r="114" spans="1:25" x14ac:dyDescent="0.3">
      <c r="A114" s="1">
        <f t="shared" si="18"/>
        <v>2007.75</v>
      </c>
      <c r="B114" s="2">
        <v>-0.23342890945594899</v>
      </c>
      <c r="C114" s="2">
        <v>12.0702694265551</v>
      </c>
      <c r="D114" s="2">
        <v>68.183436638439503</v>
      </c>
      <c r="E114" s="2">
        <v>0.35704695667414699</v>
      </c>
      <c r="F114" s="2">
        <v>0.17472905994180499</v>
      </c>
      <c r="G114" s="2">
        <v>6.0153972353769397E-17</v>
      </c>
      <c r="H114" s="2">
        <f t="shared" si="10"/>
        <v>-158.58893540242164</v>
      </c>
      <c r="I114" s="5">
        <f t="shared" si="11"/>
        <v>-56.579917769732987</v>
      </c>
      <c r="J114" s="2">
        <f t="shared" si="12"/>
        <v>-134.61680000000001</v>
      </c>
      <c r="K114">
        <v>-1.346168</v>
      </c>
      <c r="L114" s="3"/>
      <c r="M114" s="1">
        <f t="shared" si="19"/>
        <v>2007.75</v>
      </c>
      <c r="N114" s="3">
        <f t="shared" si="13"/>
        <v>11.836840517099152</v>
      </c>
      <c r="O114" s="3">
        <f t="shared" si="14"/>
        <v>68.540483595113656</v>
      </c>
      <c r="P114" s="3">
        <f t="shared" si="15"/>
        <v>0.17472905994180499</v>
      </c>
      <c r="Q114" s="3">
        <f t="shared" si="16"/>
        <v>4.8383997777011132</v>
      </c>
      <c r="R114" s="3">
        <f t="shared" si="17"/>
        <v>85.390452949855728</v>
      </c>
      <c r="S114" s="3"/>
      <c r="T114" s="1"/>
      <c r="U114" s="3"/>
      <c r="V114" s="3"/>
      <c r="W114" s="3"/>
      <c r="X114" s="4"/>
      <c r="Y114" s="3"/>
    </row>
    <row r="115" spans="1:25" x14ac:dyDescent="0.3">
      <c r="A115" s="1">
        <f t="shared" si="18"/>
        <v>2008</v>
      </c>
      <c r="B115" s="2">
        <v>-0.236653398877335</v>
      </c>
      <c r="C115" s="2">
        <v>12.509048859919501</v>
      </c>
      <c r="D115" s="2">
        <v>69.2431465277824</v>
      </c>
      <c r="E115" s="2">
        <v>0.42270735027420098</v>
      </c>
      <c r="F115" s="2">
        <v>0.32983479056054199</v>
      </c>
      <c r="G115" s="2">
        <v>1.27320181742877E-16</v>
      </c>
      <c r="H115" s="2">
        <f t="shared" si="10"/>
        <v>-158.58893540242164</v>
      </c>
      <c r="I115" s="5">
        <f t="shared" si="11"/>
        <v>-56.551348727237652</v>
      </c>
      <c r="J115" s="2">
        <f t="shared" si="12"/>
        <v>-132.87219999999999</v>
      </c>
      <c r="K115">
        <v>-1.328722</v>
      </c>
      <c r="L115" s="3"/>
      <c r="M115" s="1">
        <f t="shared" si="19"/>
        <v>2008</v>
      </c>
      <c r="N115" s="3">
        <f t="shared" si="13"/>
        <v>12.272395461042166</v>
      </c>
      <c r="O115" s="3">
        <f t="shared" si="14"/>
        <v>69.665853878056595</v>
      </c>
      <c r="P115" s="3">
        <f t="shared" si="15"/>
        <v>0.32983479056054199</v>
      </c>
      <c r="Q115" s="3">
        <f t="shared" si="16"/>
        <v>4.8669688201964476</v>
      </c>
      <c r="R115" s="3">
        <f t="shared" si="17"/>
        <v>87.135052949855748</v>
      </c>
      <c r="S115" s="3"/>
      <c r="T115" s="1"/>
      <c r="U115" s="3"/>
      <c r="V115" s="3"/>
      <c r="W115" s="3"/>
      <c r="X115" s="4"/>
      <c r="Y115" s="3"/>
    </row>
    <row r="116" spans="1:25" x14ac:dyDescent="0.3">
      <c r="A116" s="1">
        <f t="shared" si="18"/>
        <v>2008.25</v>
      </c>
      <c r="B116" s="2">
        <v>-0.23993053357754901</v>
      </c>
      <c r="C116" s="2">
        <v>13.107833956655099</v>
      </c>
      <c r="D116" s="2">
        <v>71.272807651064994</v>
      </c>
      <c r="E116" s="2">
        <v>0.45673716628145999</v>
      </c>
      <c r="F116" s="2">
        <v>0.34252314875422202</v>
      </c>
      <c r="G116" s="2">
        <v>2.20918552704463E-16</v>
      </c>
      <c r="H116" s="2">
        <f t="shared" si="10"/>
        <v>-158.58893540242164</v>
      </c>
      <c r="I116" s="5">
        <f t="shared" si="11"/>
        <v>-56.522835986756576</v>
      </c>
      <c r="J116" s="2">
        <f t="shared" si="12"/>
        <v>-130.17179999999999</v>
      </c>
      <c r="K116">
        <v>-1.3017179999999999</v>
      </c>
      <c r="L116" s="3"/>
      <c r="M116" s="1">
        <f t="shared" si="19"/>
        <v>2008.25</v>
      </c>
      <c r="N116" s="3">
        <f t="shared" si="13"/>
        <v>12.86790342307755</v>
      </c>
      <c r="O116" s="3">
        <f t="shared" si="14"/>
        <v>71.729544817346451</v>
      </c>
      <c r="P116" s="3">
        <f t="shared" si="15"/>
        <v>0.34252314875422202</v>
      </c>
      <c r="Q116" s="3">
        <f t="shared" si="16"/>
        <v>4.8954815606775242</v>
      </c>
      <c r="R116" s="3">
        <f t="shared" si="17"/>
        <v>89.83545294985575</v>
      </c>
      <c r="S116" s="3"/>
      <c r="T116" s="1"/>
      <c r="U116" s="3"/>
      <c r="V116" s="3"/>
      <c r="W116" s="3"/>
      <c r="X116" s="4"/>
      <c r="Y116" s="3"/>
    </row>
    <row r="117" spans="1:25" x14ac:dyDescent="0.3">
      <c r="A117" s="1">
        <f t="shared" si="18"/>
        <v>2008.5</v>
      </c>
      <c r="B117" s="2">
        <v>-0.24308334972099499</v>
      </c>
      <c r="C117" s="2">
        <v>14.017724314932201</v>
      </c>
      <c r="D117" s="2">
        <v>72.008688038234595</v>
      </c>
      <c r="E117" s="2">
        <v>0.39991443617565597</v>
      </c>
      <c r="F117" s="2">
        <v>0.67827024920542101</v>
      </c>
      <c r="G117" s="2">
        <v>3.41030785861217E-16</v>
      </c>
      <c r="H117" s="2">
        <f t="shared" si="10"/>
        <v>-158.58893540242164</v>
      </c>
      <c r="I117" s="5">
        <f t="shared" si="11"/>
        <v>-56.494378286405237</v>
      </c>
      <c r="J117" s="2">
        <f t="shared" si="12"/>
        <v>-128.2218</v>
      </c>
      <c r="K117">
        <v>-1.2822180000000001</v>
      </c>
      <c r="L117" s="3"/>
      <c r="M117" s="1">
        <f t="shared" si="19"/>
        <v>2008.5</v>
      </c>
      <c r="N117" s="3">
        <f t="shared" si="13"/>
        <v>13.774640965211205</v>
      </c>
      <c r="O117" s="3">
        <f t="shared" si="14"/>
        <v>72.408602474410245</v>
      </c>
      <c r="P117" s="3">
        <f t="shared" si="15"/>
        <v>0.67827024920542101</v>
      </c>
      <c r="Q117" s="3">
        <f t="shared" si="16"/>
        <v>4.9239392610288633</v>
      </c>
      <c r="R117" s="3">
        <f t="shared" si="17"/>
        <v>91.785452949855738</v>
      </c>
      <c r="S117" s="3"/>
      <c r="T117" s="1"/>
      <c r="U117" s="3"/>
      <c r="V117" s="3"/>
      <c r="W117" s="3"/>
      <c r="X117" s="4"/>
      <c r="Y117" s="3"/>
    </row>
    <row r="118" spans="1:25" x14ac:dyDescent="0.3">
      <c r="A118" s="1">
        <f t="shared" si="18"/>
        <v>2008.75</v>
      </c>
      <c r="B118" s="2">
        <v>-0.24572259418751199</v>
      </c>
      <c r="C118" s="2">
        <v>13.8130208123135</v>
      </c>
      <c r="D118" s="2">
        <v>73.767088455412804</v>
      </c>
      <c r="E118" s="2">
        <v>0.14495512478667799</v>
      </c>
      <c r="F118" s="2">
        <v>0.61156800093212305</v>
      </c>
      <c r="G118" s="2">
        <v>2.17981674676708E-16</v>
      </c>
      <c r="H118" s="2">
        <f t="shared" si="10"/>
        <v>-158.58893540242164</v>
      </c>
      <c r="I118" s="5">
        <f t="shared" si="11"/>
        <v>-56.465974396835961</v>
      </c>
      <c r="J118" s="2">
        <f t="shared" si="12"/>
        <v>-126.96400000000001</v>
      </c>
      <c r="K118">
        <v>-1.2696400000000001</v>
      </c>
      <c r="L118" s="3"/>
      <c r="M118" s="1">
        <f t="shared" si="19"/>
        <v>2008.75</v>
      </c>
      <c r="N118" s="3">
        <f t="shared" si="13"/>
        <v>13.567298218125988</v>
      </c>
      <c r="O118" s="3">
        <f t="shared" si="14"/>
        <v>73.91204358019948</v>
      </c>
      <c r="P118" s="3">
        <f t="shared" si="15"/>
        <v>0.61156800093212305</v>
      </c>
      <c r="Q118" s="3">
        <f t="shared" si="16"/>
        <v>4.9523431505981392</v>
      </c>
      <c r="R118" s="3">
        <f t="shared" si="17"/>
        <v>93.043252949855727</v>
      </c>
      <c r="S118" s="3"/>
      <c r="T118" s="1"/>
      <c r="U118" s="3"/>
      <c r="V118" s="3"/>
      <c r="W118" s="3"/>
      <c r="X118" s="4"/>
      <c r="Y118" s="3"/>
    </row>
    <row r="119" spans="1:25" x14ac:dyDescent="0.3">
      <c r="A119" s="1">
        <f t="shared" si="18"/>
        <v>2009</v>
      </c>
      <c r="B119" s="2">
        <v>-0.246944168662974</v>
      </c>
      <c r="C119" s="2">
        <v>13.8516570731082</v>
      </c>
      <c r="D119" s="2">
        <v>71.813719741776396</v>
      </c>
      <c r="E119" s="2">
        <v>7.0828854789695805E-2</v>
      </c>
      <c r="F119" s="2">
        <v>0.14539702134111401</v>
      </c>
      <c r="G119" s="2">
        <v>-3.9923421826217899E-17</v>
      </c>
      <c r="H119" s="2">
        <f t="shared" si="10"/>
        <v>-158.58893540242164</v>
      </c>
      <c r="I119" s="5">
        <f t="shared" si="11"/>
        <v>-56.437623119930777</v>
      </c>
      <c r="J119" s="2">
        <f t="shared" si="12"/>
        <v>-129.39189999999999</v>
      </c>
      <c r="K119">
        <v>-1.293919</v>
      </c>
      <c r="L119" s="3"/>
      <c r="M119" s="1">
        <f t="shared" si="19"/>
        <v>2009</v>
      </c>
      <c r="N119" s="3">
        <f t="shared" si="13"/>
        <v>13.604712904445226</v>
      </c>
      <c r="O119" s="3">
        <f t="shared" si="14"/>
        <v>71.884548596566091</v>
      </c>
      <c r="P119" s="3">
        <f t="shared" si="15"/>
        <v>0.14539702134111401</v>
      </c>
      <c r="Q119" s="3">
        <f t="shared" si="16"/>
        <v>4.9806944275033231</v>
      </c>
      <c r="R119" s="3">
        <f t="shared" si="17"/>
        <v>90.615352949855748</v>
      </c>
      <c r="S119" s="3"/>
      <c r="T119" s="1"/>
      <c r="U119" s="3"/>
      <c r="V119" s="3"/>
      <c r="W119" s="3"/>
      <c r="X119" s="4"/>
      <c r="Y119" s="3"/>
    </row>
    <row r="120" spans="1:25" x14ac:dyDescent="0.3">
      <c r="A120" s="1">
        <f t="shared" si="18"/>
        <v>2009.25</v>
      </c>
      <c r="B120" s="2">
        <v>-0.24501736015657499</v>
      </c>
      <c r="C120" s="2">
        <v>15.6237359760513</v>
      </c>
      <c r="D120" s="2">
        <v>70.490570908599693</v>
      </c>
      <c r="E120" s="2">
        <v>0.240229400687334</v>
      </c>
      <c r="F120" s="2">
        <v>0.22313976479622599</v>
      </c>
      <c r="G120" s="2">
        <v>-1.9148422293704101E-17</v>
      </c>
      <c r="H120" s="2">
        <f t="shared" si="10"/>
        <v>-158.58893540242164</v>
      </c>
      <c r="I120" s="5">
        <f t="shared" si="11"/>
        <v>-56.409323287556361</v>
      </c>
      <c r="J120" s="2">
        <f t="shared" si="12"/>
        <v>-128.66560000000001</v>
      </c>
      <c r="K120">
        <v>-1.286656</v>
      </c>
      <c r="L120" s="3"/>
      <c r="M120" s="1">
        <f t="shared" si="19"/>
        <v>2009.25</v>
      </c>
      <c r="N120" s="3">
        <f t="shared" si="13"/>
        <v>15.378718615894725</v>
      </c>
      <c r="O120" s="3">
        <f t="shared" si="14"/>
        <v>70.730800309287034</v>
      </c>
      <c r="P120" s="3">
        <f t="shared" si="15"/>
        <v>0.22313976479622599</v>
      </c>
      <c r="Q120" s="3">
        <f t="shared" si="16"/>
        <v>5.0089942598777384</v>
      </c>
      <c r="R120" s="3">
        <f t="shared" si="17"/>
        <v>91.341652949855728</v>
      </c>
      <c r="S120" s="3"/>
      <c r="T120" s="1"/>
      <c r="U120" s="3"/>
      <c r="V120" s="3"/>
      <c r="W120" s="3"/>
      <c r="X120" s="4"/>
      <c r="Y120" s="3"/>
    </row>
    <row r="121" spans="1:25" x14ac:dyDescent="0.3">
      <c r="A121" s="1">
        <f t="shared" si="18"/>
        <v>2009.5</v>
      </c>
      <c r="B121" s="2">
        <v>-0.23918564692527899</v>
      </c>
      <c r="C121" s="2">
        <v>16.1688173888794</v>
      </c>
      <c r="D121" s="2">
        <v>71.182960460457906</v>
      </c>
      <c r="E121" s="2">
        <v>0.36221816239319699</v>
      </c>
      <c r="F121" s="2">
        <v>0.44099879799841801</v>
      </c>
      <c r="G121" s="2">
        <v>5.5773307280241706E-17</v>
      </c>
      <c r="H121" s="2">
        <f t="shared" si="10"/>
        <v>-158.58893540242164</v>
      </c>
      <c r="I121" s="5">
        <f t="shared" si="11"/>
        <v>-56.381073760382009</v>
      </c>
      <c r="J121" s="2">
        <f t="shared" si="12"/>
        <v>-127.05420000000001</v>
      </c>
      <c r="K121">
        <v>-1.2705420000000001</v>
      </c>
      <c r="L121" s="3"/>
      <c r="M121" s="1">
        <f t="shared" si="19"/>
        <v>2009.5</v>
      </c>
      <c r="N121" s="3">
        <f t="shared" si="13"/>
        <v>15.929631741954122</v>
      </c>
      <c r="O121" s="3">
        <f t="shared" si="14"/>
        <v>71.545178622851097</v>
      </c>
      <c r="P121" s="3">
        <f t="shared" si="15"/>
        <v>0.44099879799841801</v>
      </c>
      <c r="Q121" s="3">
        <f t="shared" si="16"/>
        <v>5.0372437870520912</v>
      </c>
      <c r="R121" s="3">
        <f t="shared" si="17"/>
        <v>92.953052949855731</v>
      </c>
      <c r="S121" s="3"/>
      <c r="T121" s="1"/>
      <c r="U121" s="3"/>
      <c r="V121" s="3"/>
      <c r="W121" s="3"/>
      <c r="X121" s="4"/>
      <c r="Y121" s="3"/>
    </row>
    <row r="122" spans="1:25" x14ac:dyDescent="0.3">
      <c r="A122" s="1">
        <f t="shared" si="18"/>
        <v>2009.75</v>
      </c>
      <c r="B122" s="2">
        <v>-0.230773218712994</v>
      </c>
      <c r="C122" s="2">
        <v>16.840700740904801</v>
      </c>
      <c r="D122" s="2">
        <v>73.346512663609801</v>
      </c>
      <c r="E122" s="2">
        <v>0.43750515414791002</v>
      </c>
      <c r="F122" s="2">
        <v>0.57706348922798001</v>
      </c>
      <c r="G122" s="2">
        <v>9.9950561116004E-17</v>
      </c>
      <c r="H122" s="2">
        <f t="shared" si="10"/>
        <v>-158.58893540242164</v>
      </c>
      <c r="I122" s="5">
        <f t="shared" si="11"/>
        <v>-56.352873426755863</v>
      </c>
      <c r="J122" s="2">
        <f t="shared" si="12"/>
        <v>-123.9708</v>
      </c>
      <c r="K122">
        <v>-1.239708</v>
      </c>
      <c r="L122" s="3"/>
      <c r="M122" s="1">
        <f t="shared" si="19"/>
        <v>2009.75</v>
      </c>
      <c r="N122" s="3">
        <f t="shared" si="13"/>
        <v>16.609927522191807</v>
      </c>
      <c r="O122" s="3">
        <f t="shared" si="14"/>
        <v>73.784017817757714</v>
      </c>
      <c r="P122" s="3">
        <f t="shared" si="15"/>
        <v>0.57706348922798001</v>
      </c>
      <c r="Q122" s="3">
        <f t="shared" si="16"/>
        <v>5.0654441206782366</v>
      </c>
      <c r="R122" s="3">
        <f t="shared" si="17"/>
        <v>96.036452949855743</v>
      </c>
      <c r="S122" s="3"/>
      <c r="T122" s="1"/>
      <c r="U122" s="3"/>
      <c r="V122" s="3"/>
      <c r="W122" s="3"/>
      <c r="X122" s="4"/>
      <c r="Y122" s="3"/>
    </row>
    <row r="123" spans="1:25" x14ac:dyDescent="0.3">
      <c r="A123" s="1">
        <f t="shared" si="18"/>
        <v>2010</v>
      </c>
      <c r="B123" s="2">
        <v>-0.22145830750755499</v>
      </c>
      <c r="C123" s="2">
        <v>16.949134503981099</v>
      </c>
      <c r="D123" s="2">
        <v>73.279840750021705</v>
      </c>
      <c r="E123" s="2">
        <v>0.41893147346028498</v>
      </c>
      <c r="F123" s="2">
        <v>0.75550818410148302</v>
      </c>
      <c r="G123" s="2">
        <v>1.5314782698013101E-16</v>
      </c>
      <c r="H123" s="2">
        <f t="shared" si="10"/>
        <v>-158.58893540242164</v>
      </c>
      <c r="I123" s="5">
        <f t="shared" si="11"/>
        <v>-56.324721201635398</v>
      </c>
      <c r="J123" s="2">
        <f t="shared" si="12"/>
        <v>-123.7317</v>
      </c>
      <c r="K123">
        <v>-1.237317</v>
      </c>
      <c r="L123" s="3"/>
      <c r="M123" s="1">
        <f t="shared" si="19"/>
        <v>2010</v>
      </c>
      <c r="N123" s="3">
        <f t="shared" si="13"/>
        <v>16.727676196473546</v>
      </c>
      <c r="O123" s="3">
        <f t="shared" si="14"/>
        <v>73.698772223481996</v>
      </c>
      <c r="P123" s="3">
        <f t="shared" si="15"/>
        <v>0.75550818410148302</v>
      </c>
      <c r="Q123" s="3">
        <f t="shared" si="16"/>
        <v>5.0935963457987015</v>
      </c>
      <c r="R123" s="3">
        <f t="shared" si="17"/>
        <v>96.275552949855722</v>
      </c>
      <c r="S123" s="3"/>
      <c r="T123" s="1"/>
      <c r="U123" s="3"/>
      <c r="V123" s="3"/>
      <c r="W123" s="3"/>
      <c r="X123" s="4"/>
      <c r="Y123" s="3"/>
    </row>
    <row r="124" spans="1:25" x14ac:dyDescent="0.3">
      <c r="A124" s="1">
        <f t="shared" si="18"/>
        <v>2010.25</v>
      </c>
      <c r="B124" s="2">
        <v>-0.212344086576015</v>
      </c>
      <c r="C124" s="2">
        <v>17.071267161740899</v>
      </c>
      <c r="D124" s="2">
        <v>73.892522852488298</v>
      </c>
      <c r="E124" s="2">
        <v>0.38545006111422597</v>
      </c>
      <c r="F124" s="2">
        <v>0.86445543922550105</v>
      </c>
      <c r="G124" s="2">
        <v>9.6166668624037601E-17</v>
      </c>
      <c r="H124" s="2">
        <f t="shared" si="10"/>
        <v>-158.58893540242164</v>
      </c>
      <c r="I124" s="5">
        <f t="shared" si="11"/>
        <v>-56.296616025571254</v>
      </c>
      <c r="J124" s="2">
        <f t="shared" si="12"/>
        <v>-122.88419999999999</v>
      </c>
      <c r="K124">
        <v>-1.228842</v>
      </c>
      <c r="L124" s="3"/>
      <c r="M124" s="1">
        <f t="shared" si="19"/>
        <v>2010.25</v>
      </c>
      <c r="N124" s="3">
        <f t="shared" si="13"/>
        <v>16.858923075164885</v>
      </c>
      <c r="O124" s="3">
        <f t="shared" si="14"/>
        <v>74.277972913602525</v>
      </c>
      <c r="P124" s="3">
        <f t="shared" si="15"/>
        <v>0.86445543922550105</v>
      </c>
      <c r="Q124" s="3">
        <f t="shared" si="16"/>
        <v>5.1217015218628461</v>
      </c>
      <c r="R124" s="3">
        <f t="shared" si="17"/>
        <v>97.123052949855747</v>
      </c>
      <c r="S124" s="3"/>
      <c r="T124" s="1"/>
      <c r="U124" s="3"/>
      <c r="V124" s="3"/>
      <c r="W124" s="3"/>
      <c r="X124" s="4"/>
      <c r="Y124" s="3"/>
    </row>
    <row r="125" spans="1:25" x14ac:dyDescent="0.3">
      <c r="A125" s="1">
        <f t="shared" si="18"/>
        <v>2010.5</v>
      </c>
      <c r="B125" s="2">
        <v>-0.20415373737369399</v>
      </c>
      <c r="C125" s="2">
        <v>16.850746138626999</v>
      </c>
      <c r="D125" s="2">
        <v>76.029607154644907</v>
      </c>
      <c r="E125" s="2">
        <v>0.40384844199241898</v>
      </c>
      <c r="F125" s="2">
        <v>0.75054426827161103</v>
      </c>
      <c r="G125" s="2">
        <v>2.67628613571634E-17</v>
      </c>
      <c r="H125" s="2">
        <f t="shared" si="10"/>
        <v>-158.58893540242164</v>
      </c>
      <c r="I125" s="5">
        <f t="shared" si="11"/>
        <v>-56.268556863740599</v>
      </c>
      <c r="J125" s="2">
        <f t="shared" si="12"/>
        <v>-121.0269</v>
      </c>
      <c r="K125">
        <v>-1.210269</v>
      </c>
      <c r="L125" s="3"/>
      <c r="M125" s="1">
        <f t="shared" si="19"/>
        <v>2010.5</v>
      </c>
      <c r="N125" s="3">
        <f t="shared" si="13"/>
        <v>16.646592401253304</v>
      </c>
      <c r="O125" s="3">
        <f t="shared" si="14"/>
        <v>76.43345559663733</v>
      </c>
      <c r="P125" s="3">
        <f t="shared" si="15"/>
        <v>0.75054426827161103</v>
      </c>
      <c r="Q125" s="3">
        <f t="shared" si="16"/>
        <v>5.1497606836935006</v>
      </c>
      <c r="R125" s="3">
        <f t="shared" si="17"/>
        <v>98.980352949855742</v>
      </c>
      <c r="S125" s="3"/>
      <c r="T125" s="1"/>
      <c r="U125" s="3"/>
      <c r="V125" s="3"/>
      <c r="W125" s="3"/>
      <c r="X125" s="4"/>
      <c r="Y125" s="3"/>
    </row>
    <row r="126" spans="1:25" x14ac:dyDescent="0.3">
      <c r="A126" s="1">
        <f t="shared" si="18"/>
        <v>2010.75</v>
      </c>
      <c r="B126" s="2">
        <v>-0.19719362191373299</v>
      </c>
      <c r="C126" s="2">
        <v>17.595271853790699</v>
      </c>
      <c r="D126" s="2">
        <v>76.513939980001894</v>
      </c>
      <c r="E126" s="2">
        <v>0.49588777821887198</v>
      </c>
      <c r="F126" s="2">
        <v>0.64887211735091399</v>
      </c>
      <c r="G126" s="2">
        <v>-3.5262854529597703E-17</v>
      </c>
      <c r="H126" s="2">
        <f t="shared" si="10"/>
        <v>-158.58893540242164</v>
      </c>
      <c r="I126" s="5">
        <f t="shared" si="11"/>
        <v>-56.240542705027011</v>
      </c>
      <c r="J126" s="2">
        <f t="shared" si="12"/>
        <v>-119.7727</v>
      </c>
      <c r="K126">
        <v>-1.197727</v>
      </c>
      <c r="L126" s="3"/>
      <c r="M126" s="1">
        <f t="shared" si="19"/>
        <v>2010.75</v>
      </c>
      <c r="N126" s="3">
        <f t="shared" si="13"/>
        <v>17.398078231876966</v>
      </c>
      <c r="O126" s="3">
        <f t="shared" si="14"/>
        <v>77.009827758220766</v>
      </c>
      <c r="P126" s="3">
        <f t="shared" si="15"/>
        <v>0.64887211735091399</v>
      </c>
      <c r="Q126" s="3">
        <f t="shared" si="16"/>
        <v>5.1777748424070893</v>
      </c>
      <c r="R126" s="3">
        <f t="shared" si="17"/>
        <v>100.23455294985574</v>
      </c>
      <c r="S126" s="3"/>
      <c r="T126" s="1"/>
      <c r="U126" s="3"/>
      <c r="V126" s="3"/>
      <c r="W126" s="3"/>
      <c r="X126" s="4"/>
      <c r="Y126" s="3"/>
    </row>
    <row r="127" spans="1:25" x14ac:dyDescent="0.3">
      <c r="A127" s="1">
        <f t="shared" si="18"/>
        <v>2011</v>
      </c>
      <c r="B127" s="2">
        <v>-0.19137594616056</v>
      </c>
      <c r="C127" s="2">
        <v>17.821070082271302</v>
      </c>
      <c r="D127" s="2">
        <v>75.915523498052096</v>
      </c>
      <c r="E127" s="2">
        <v>0.53793423075928803</v>
      </c>
      <c r="F127" s="2">
        <v>0.77325609864529099</v>
      </c>
      <c r="G127" s="2">
        <v>2.54351993652711E-17</v>
      </c>
      <c r="H127" s="2">
        <f t="shared" si="10"/>
        <v>-158.58893540242164</v>
      </c>
      <c r="I127" s="5">
        <f t="shared" si="11"/>
        <v>-56.212572561145791</v>
      </c>
      <c r="J127" s="2">
        <f t="shared" si="12"/>
        <v>-119.94510000000001</v>
      </c>
      <c r="K127">
        <v>-1.199451</v>
      </c>
      <c r="L127" s="3"/>
      <c r="M127" s="1">
        <f t="shared" si="19"/>
        <v>2011</v>
      </c>
      <c r="N127" s="3">
        <f t="shared" si="13"/>
        <v>17.629694136110743</v>
      </c>
      <c r="O127" s="3">
        <f t="shared" si="14"/>
        <v>76.453457728811387</v>
      </c>
      <c r="P127" s="3">
        <f t="shared" si="15"/>
        <v>0.77325609864529099</v>
      </c>
      <c r="Q127" s="3">
        <f t="shared" si="16"/>
        <v>5.205744986288309</v>
      </c>
      <c r="R127" s="3">
        <f t="shared" si="17"/>
        <v>100.06215294985573</v>
      </c>
      <c r="S127" s="3"/>
      <c r="T127" s="1"/>
      <c r="U127" s="3"/>
      <c r="V127" s="3"/>
      <c r="W127" s="3"/>
      <c r="X127" s="4"/>
      <c r="Y127" s="3"/>
    </row>
    <row r="128" spans="1:25" x14ac:dyDescent="0.3">
      <c r="A128" s="1">
        <f t="shared" si="18"/>
        <v>2011.25</v>
      </c>
      <c r="B128" s="2">
        <v>-0.18660066439608</v>
      </c>
      <c r="C128" s="2">
        <v>17.779438016017298</v>
      </c>
      <c r="D128" s="2">
        <v>77.097322644291395</v>
      </c>
      <c r="E128" s="2">
        <v>0.57950915887332299</v>
      </c>
      <c r="F128" s="2">
        <v>0.70711171344686796</v>
      </c>
      <c r="G128" s="2">
        <v>3.6001301710032199E-17</v>
      </c>
      <c r="H128" s="2">
        <f t="shared" si="10"/>
        <v>-158.58893540242164</v>
      </c>
      <c r="I128" s="5">
        <f t="shared" si="11"/>
        <v>-56.184645465811144</v>
      </c>
      <c r="J128" s="2">
        <f t="shared" si="12"/>
        <v>-118.79679999999999</v>
      </c>
      <c r="K128">
        <v>-1.1879679999999999</v>
      </c>
      <c r="L128" s="3"/>
      <c r="M128" s="1">
        <f t="shared" si="19"/>
        <v>2011.25</v>
      </c>
      <c r="N128" s="3">
        <f t="shared" si="13"/>
        <v>17.592837351621217</v>
      </c>
      <c r="O128" s="3">
        <f t="shared" si="14"/>
        <v>77.676831803164717</v>
      </c>
      <c r="P128" s="3">
        <f t="shared" si="15"/>
        <v>0.70711171344686796</v>
      </c>
      <c r="Q128" s="3">
        <f t="shared" si="16"/>
        <v>5.2336720816229558</v>
      </c>
      <c r="R128" s="3">
        <f t="shared" si="17"/>
        <v>101.21045294985575</v>
      </c>
      <c r="S128" s="3"/>
      <c r="T128" s="1"/>
      <c r="U128" s="3"/>
      <c r="V128" s="3"/>
      <c r="W128" s="3"/>
      <c r="X128" s="4"/>
      <c r="Y128" s="3"/>
    </row>
    <row r="129" spans="1:25" x14ac:dyDescent="0.3">
      <c r="A129" s="1">
        <f t="shared" si="18"/>
        <v>2011.5</v>
      </c>
      <c r="B129" s="2">
        <v>-0.182578822008478</v>
      </c>
      <c r="C129" s="2">
        <v>18.107325133368601</v>
      </c>
      <c r="D129" s="2">
        <v>76.681963380000298</v>
      </c>
      <c r="E129" s="2">
        <v>0.54662709313439295</v>
      </c>
      <c r="F129" s="2">
        <v>0.72755909187075796</v>
      </c>
      <c r="G129" s="2">
        <v>2.0121265102829099E-17</v>
      </c>
      <c r="H129" s="2">
        <f t="shared" si="10"/>
        <v>-158.58893540242164</v>
      </c>
      <c r="I129" s="5">
        <f t="shared" si="11"/>
        <v>-56.156760473943919</v>
      </c>
      <c r="J129" s="2">
        <f t="shared" si="12"/>
        <v>-118.86479999999999</v>
      </c>
      <c r="K129">
        <v>-1.1886479999999999</v>
      </c>
      <c r="L129" s="3"/>
      <c r="M129" s="1">
        <f t="shared" si="19"/>
        <v>2011.5</v>
      </c>
      <c r="N129" s="3">
        <f t="shared" si="13"/>
        <v>17.924746311360124</v>
      </c>
      <c r="O129" s="3">
        <f t="shared" si="14"/>
        <v>77.228590473134687</v>
      </c>
      <c r="P129" s="3">
        <f t="shared" si="15"/>
        <v>0.72755909187075796</v>
      </c>
      <c r="Q129" s="3">
        <f t="shared" si="16"/>
        <v>5.2615570734901809</v>
      </c>
      <c r="R129" s="3">
        <f t="shared" si="17"/>
        <v>101.14245294985575</v>
      </c>
      <c r="S129" s="3"/>
      <c r="T129" s="1"/>
      <c r="U129" s="3"/>
      <c r="V129" s="3"/>
      <c r="W129" s="3"/>
      <c r="X129" s="4"/>
      <c r="Y129" s="3"/>
    </row>
    <row r="130" spans="1:25" x14ac:dyDescent="0.3">
      <c r="A130" s="1">
        <f t="shared" si="18"/>
        <v>2011.75</v>
      </c>
      <c r="B130" s="2">
        <v>-0.179164350983956</v>
      </c>
      <c r="C130" s="2">
        <v>17.8534985825588</v>
      </c>
      <c r="D130" s="2">
        <v>77.110244668326004</v>
      </c>
      <c r="E130" s="2">
        <v>0.43675442281356802</v>
      </c>
      <c r="F130" s="2">
        <v>0.79891874062405999</v>
      </c>
      <c r="G130" s="2">
        <v>1.2464723465034001E-16</v>
      </c>
      <c r="H130" s="2">
        <f t="shared" si="10"/>
        <v>-158.58893540242164</v>
      </c>
      <c r="I130" s="5">
        <f t="shared" si="11"/>
        <v>-56.128916660916843</v>
      </c>
      <c r="J130" s="2">
        <f t="shared" si="12"/>
        <v>-118.69760000000001</v>
      </c>
      <c r="K130">
        <v>-1.186976</v>
      </c>
      <c r="L130" s="3"/>
      <c r="M130" s="1">
        <f t="shared" si="19"/>
        <v>2011.75</v>
      </c>
      <c r="N130" s="3">
        <f t="shared" si="13"/>
        <v>17.674334231574843</v>
      </c>
      <c r="O130" s="3">
        <f t="shared" si="14"/>
        <v>77.546999091139568</v>
      </c>
      <c r="P130" s="3">
        <f t="shared" si="15"/>
        <v>0.79891874062405999</v>
      </c>
      <c r="Q130" s="3">
        <f t="shared" si="16"/>
        <v>5.2894008865172566</v>
      </c>
      <c r="R130" s="3">
        <f t="shared" si="17"/>
        <v>101.30965294985573</v>
      </c>
      <c r="S130" s="3"/>
      <c r="T130" s="1"/>
      <c r="U130" s="3"/>
      <c r="V130" s="3"/>
      <c r="W130" s="3"/>
      <c r="X130" s="4"/>
      <c r="Y130" s="3"/>
    </row>
    <row r="131" spans="1:25" x14ac:dyDescent="0.3">
      <c r="A131" s="1">
        <f t="shared" si="18"/>
        <v>2012</v>
      </c>
      <c r="B131" s="2">
        <v>-0.17639250603766399</v>
      </c>
      <c r="C131" s="2">
        <v>18.0207099138518</v>
      </c>
      <c r="D131" s="2">
        <v>76.142391687778598</v>
      </c>
      <c r="E131" s="2">
        <v>0.46136423559791601</v>
      </c>
      <c r="F131" s="2">
        <v>0.790475193067396</v>
      </c>
      <c r="G131" s="2">
        <v>1.2179792482507501E-16</v>
      </c>
      <c r="H131" s="2">
        <f t="shared" si="10"/>
        <v>-158.58893540242164</v>
      </c>
      <c r="I131" s="5">
        <f t="shared" si="11"/>
        <v>-56.101113121836391</v>
      </c>
      <c r="J131" s="2">
        <f t="shared" si="12"/>
        <v>-119.4515</v>
      </c>
      <c r="K131">
        <v>-1.194515</v>
      </c>
      <c r="L131" s="3"/>
      <c r="M131" s="1">
        <f t="shared" si="19"/>
        <v>2012</v>
      </c>
      <c r="N131" s="3">
        <f t="shared" si="13"/>
        <v>17.844317407814135</v>
      </c>
      <c r="O131" s="3">
        <f t="shared" si="14"/>
        <v>76.603755923376511</v>
      </c>
      <c r="P131" s="3">
        <f t="shared" si="15"/>
        <v>0.790475193067396</v>
      </c>
      <c r="Q131" s="3">
        <f t="shared" si="16"/>
        <v>5.3172044255977085</v>
      </c>
      <c r="R131" s="3">
        <f t="shared" si="17"/>
        <v>100.55575294985574</v>
      </c>
      <c r="S131" s="3"/>
      <c r="T131" s="1"/>
      <c r="U131" s="3"/>
      <c r="V131" s="3"/>
      <c r="W131" s="3"/>
      <c r="X131" s="4"/>
      <c r="Y131" s="3"/>
    </row>
    <row r="132" spans="1:25" x14ac:dyDescent="0.3">
      <c r="A132" s="1">
        <f t="shared" si="18"/>
        <v>2012.25</v>
      </c>
      <c r="B132" s="2">
        <v>-0.174227579097751</v>
      </c>
      <c r="C132" s="2">
        <v>17.870686798401302</v>
      </c>
      <c r="D132" s="2">
        <v>76.877613744420401</v>
      </c>
      <c r="E132" s="2">
        <v>0.40033589181357498</v>
      </c>
      <c r="F132" s="2">
        <v>0.66467551774308697</v>
      </c>
      <c r="G132" s="2">
        <v>8.9612562831863501E-17</v>
      </c>
      <c r="H132" s="2">
        <f t="shared" ref="H132:H141" si="20">LN(0.204765603)*100</f>
        <v>-158.58893540242164</v>
      </c>
      <c r="I132" s="5">
        <f t="shared" ref="I132:I141" si="21">K132*100-SUM(B132:H132)</f>
        <v>-56.073348970858973</v>
      </c>
      <c r="J132" s="2">
        <f t="shared" ref="J132:J141" si="22">SUM(B132:I132)</f>
        <v>-119.0232</v>
      </c>
      <c r="K132">
        <v>-1.190232</v>
      </c>
      <c r="L132" s="3"/>
      <c r="M132" s="1">
        <f t="shared" si="19"/>
        <v>2012.25</v>
      </c>
      <c r="N132" s="3">
        <f t="shared" ref="N132:N141" si="23">B132+C132</f>
        <v>17.696459219303552</v>
      </c>
      <c r="O132" s="3">
        <f t="shared" ref="O132:O141" si="24">D132+E132+G132</f>
        <v>77.27794963623397</v>
      </c>
      <c r="P132" s="3">
        <f t="shared" ref="P132:P141" si="25">F132</f>
        <v>0.66467551774308697</v>
      </c>
      <c r="Q132" s="3">
        <f t="shared" ref="Q132:Q141" si="26">I132-I$3</f>
        <v>5.3449685765751269</v>
      </c>
      <c r="R132" s="3">
        <f t="shared" ref="R132:R141" si="27">SUM(N132:Q132)</f>
        <v>100.98405294985574</v>
      </c>
      <c r="S132" s="3"/>
      <c r="T132" s="1"/>
      <c r="U132" s="3"/>
      <c r="V132" s="3"/>
      <c r="W132" s="3"/>
      <c r="X132" s="4"/>
      <c r="Y132" s="3"/>
    </row>
    <row r="133" spans="1:25" x14ac:dyDescent="0.3">
      <c r="A133" s="1">
        <f t="shared" ref="A133:A141" si="28">A132+0.25</f>
        <v>2012.5</v>
      </c>
      <c r="B133" s="2">
        <v>-0.17273645359871201</v>
      </c>
      <c r="C133" s="2">
        <v>17.819387092728299</v>
      </c>
      <c r="D133" s="2">
        <v>77.533617688943494</v>
      </c>
      <c r="E133" s="2">
        <v>0.39441444371546502</v>
      </c>
      <c r="F133" s="2">
        <v>0.46207597117244997</v>
      </c>
      <c r="G133" s="2">
        <v>2.1070042367262099E-17</v>
      </c>
      <c r="H133" s="2">
        <f t="shared" si="20"/>
        <v>-158.58893540242164</v>
      </c>
      <c r="I133" s="5">
        <f t="shared" si="21"/>
        <v>-56.04562334053935</v>
      </c>
      <c r="J133" s="2">
        <f t="shared" si="22"/>
        <v>-118.59779999999999</v>
      </c>
      <c r="K133">
        <v>-1.185978</v>
      </c>
      <c r="L133" s="3"/>
      <c r="M133" s="1">
        <f t="shared" ref="M133:M141" si="29">M132+0.25</f>
        <v>2012.5</v>
      </c>
      <c r="N133" s="3">
        <f t="shared" si="23"/>
        <v>17.646650639129586</v>
      </c>
      <c r="O133" s="3">
        <f t="shared" si="24"/>
        <v>77.928032132658956</v>
      </c>
      <c r="P133" s="3">
        <f t="shared" si="25"/>
        <v>0.46207597117244997</v>
      </c>
      <c r="Q133" s="3">
        <f t="shared" si="26"/>
        <v>5.3726942068947494</v>
      </c>
      <c r="R133" s="3">
        <f t="shared" si="27"/>
        <v>101.40945294985575</v>
      </c>
      <c r="S133" s="3"/>
      <c r="T133" s="1"/>
      <c r="U133" s="3"/>
      <c r="V133" s="3"/>
      <c r="W133" s="3"/>
      <c r="X133" s="4"/>
      <c r="Y133" s="3"/>
    </row>
    <row r="134" spans="1:25" x14ac:dyDescent="0.3">
      <c r="A134" s="1">
        <f t="shared" si="28"/>
        <v>2012.75</v>
      </c>
      <c r="B134" s="2">
        <v>-0.17164402113559801</v>
      </c>
      <c r="C134" s="2">
        <v>17.7983853064462</v>
      </c>
      <c r="D134" s="2">
        <v>76.562773360316697</v>
      </c>
      <c r="E134" s="2">
        <v>0.43212636743955002</v>
      </c>
      <c r="F134" s="2">
        <v>0.30852977056458503</v>
      </c>
      <c r="G134" s="2">
        <v>2.2854052674179399E-17</v>
      </c>
      <c r="H134" s="2">
        <f t="shared" si="20"/>
        <v>-158.58893540242164</v>
      </c>
      <c r="I134" s="5">
        <f t="shared" si="21"/>
        <v>-56.017935381209796</v>
      </c>
      <c r="J134" s="2">
        <f t="shared" si="22"/>
        <v>-119.6767</v>
      </c>
      <c r="K134">
        <v>-1.1967669999999999</v>
      </c>
      <c r="L134" s="3"/>
      <c r="M134" s="1">
        <f t="shared" si="29"/>
        <v>2012.75</v>
      </c>
      <c r="N134" s="3">
        <f t="shared" si="23"/>
        <v>17.626741285310601</v>
      </c>
      <c r="O134" s="3">
        <f t="shared" si="24"/>
        <v>76.994899727756248</v>
      </c>
      <c r="P134" s="3">
        <f t="shared" si="25"/>
        <v>0.30852977056458503</v>
      </c>
      <c r="Q134" s="3">
        <f t="shared" si="26"/>
        <v>5.4003821662243041</v>
      </c>
      <c r="R134" s="3">
        <f t="shared" si="27"/>
        <v>100.33055294985574</v>
      </c>
      <c r="S134" s="3"/>
      <c r="T134" s="1"/>
      <c r="U134" s="3"/>
      <c r="V134" s="3"/>
      <c r="W134" s="3"/>
      <c r="X134" s="4"/>
      <c r="Y134" s="3"/>
    </row>
    <row r="135" spans="1:25" x14ac:dyDescent="0.3">
      <c r="A135" s="1">
        <f t="shared" si="28"/>
        <v>2013</v>
      </c>
      <c r="B135" s="2">
        <v>-0.17066782374943401</v>
      </c>
      <c r="C135" s="2">
        <v>17.9014414350507</v>
      </c>
      <c r="D135" s="2">
        <v>76.316373250756101</v>
      </c>
      <c r="E135" s="2">
        <v>0.42500510385058499</v>
      </c>
      <c r="F135" s="2">
        <v>0.27676769690267999</v>
      </c>
      <c r="G135" s="2">
        <v>2.06444297639828E-17</v>
      </c>
      <c r="H135" s="2">
        <f t="shared" si="20"/>
        <v>-158.58893540242164</v>
      </c>
      <c r="I135" s="5">
        <f t="shared" si="21"/>
        <v>-55.990284260388975</v>
      </c>
      <c r="J135" s="2">
        <f t="shared" si="22"/>
        <v>-119.83029999999999</v>
      </c>
      <c r="K135">
        <v>-1.1983029999999999</v>
      </c>
      <c r="L135" s="3"/>
      <c r="M135" s="1">
        <f t="shared" si="29"/>
        <v>2013</v>
      </c>
      <c r="N135" s="3">
        <f t="shared" si="23"/>
        <v>17.730773611301267</v>
      </c>
      <c r="O135" s="3">
        <f t="shared" si="24"/>
        <v>76.741378354606681</v>
      </c>
      <c r="P135" s="3">
        <f t="shared" si="25"/>
        <v>0.27676769690267999</v>
      </c>
      <c r="Q135" s="3">
        <f t="shared" si="26"/>
        <v>5.4280332870451247</v>
      </c>
      <c r="R135" s="3">
        <f t="shared" si="27"/>
        <v>100.17695294985576</v>
      </c>
      <c r="S135" s="3"/>
      <c r="T135" s="1"/>
      <c r="U135" s="3"/>
      <c r="V135" s="3"/>
      <c r="W135" s="3"/>
      <c r="X135" s="4"/>
      <c r="Y135" s="3"/>
    </row>
    <row r="136" spans="1:25" x14ac:dyDescent="0.3">
      <c r="A136" s="1">
        <f t="shared" si="28"/>
        <v>2013.25</v>
      </c>
      <c r="B136" s="2">
        <v>-0.16983036291027701</v>
      </c>
      <c r="C136" s="2">
        <v>17.942838692394801</v>
      </c>
      <c r="D136" s="2">
        <v>77.674569868210199</v>
      </c>
      <c r="E136" s="2">
        <v>0.40389794208991803</v>
      </c>
      <c r="F136" s="2">
        <v>0.242828424855001</v>
      </c>
      <c r="G136" s="2">
        <v>6.9093697608023101E-18</v>
      </c>
      <c r="H136" s="2">
        <f t="shared" si="20"/>
        <v>-158.58893540242164</v>
      </c>
      <c r="I136" s="5">
        <f t="shared" si="21"/>
        <v>-55.962669162218006</v>
      </c>
      <c r="J136" s="2">
        <f t="shared" si="22"/>
        <v>-118.4573</v>
      </c>
      <c r="K136">
        <v>-1.1845730000000001</v>
      </c>
      <c r="L136" s="3"/>
      <c r="M136" s="1">
        <f t="shared" si="29"/>
        <v>2013.25</v>
      </c>
      <c r="N136" s="3">
        <f t="shared" si="23"/>
        <v>17.773008329484526</v>
      </c>
      <c r="O136" s="3">
        <f t="shared" si="24"/>
        <v>78.078467810300111</v>
      </c>
      <c r="P136" s="3">
        <f t="shared" si="25"/>
        <v>0.242828424855001</v>
      </c>
      <c r="Q136" s="3">
        <f t="shared" si="26"/>
        <v>5.4556483852160937</v>
      </c>
      <c r="R136" s="3">
        <f t="shared" si="27"/>
        <v>101.54995294985574</v>
      </c>
      <c r="S136" s="3"/>
      <c r="T136" s="1"/>
      <c r="U136" s="3"/>
      <c r="V136" s="3"/>
      <c r="W136" s="3"/>
      <c r="X136" s="4"/>
      <c r="Y136" s="3"/>
    </row>
    <row r="137" spans="1:25" x14ac:dyDescent="0.3">
      <c r="A137" s="1">
        <f t="shared" si="28"/>
        <v>2013.5</v>
      </c>
      <c r="B137" s="2">
        <v>-0.16917358924199299</v>
      </c>
      <c r="C137" s="2">
        <v>18.312138023127901</v>
      </c>
      <c r="D137" s="2">
        <v>78.140020109136202</v>
      </c>
      <c r="E137" s="2">
        <v>0.37860548096739099</v>
      </c>
      <c r="F137" s="2">
        <v>0.221134665355326</v>
      </c>
      <c r="G137" s="2">
        <v>2.2719152968083E-17</v>
      </c>
      <c r="H137" s="2">
        <f t="shared" si="20"/>
        <v>-158.58893540242164</v>
      </c>
      <c r="I137" s="5">
        <f t="shared" si="21"/>
        <v>-55.935089286923173</v>
      </c>
      <c r="J137" s="2">
        <f t="shared" si="22"/>
        <v>-117.64129999999999</v>
      </c>
      <c r="K137">
        <v>-1.1764129999999999</v>
      </c>
      <c r="L137" s="3"/>
      <c r="M137" s="1">
        <f t="shared" si="29"/>
        <v>2013.5</v>
      </c>
      <c r="N137" s="3">
        <f t="shared" si="23"/>
        <v>18.142964433885908</v>
      </c>
      <c r="O137" s="3">
        <f t="shared" si="24"/>
        <v>78.518625590103596</v>
      </c>
      <c r="P137" s="3">
        <f t="shared" si="25"/>
        <v>0.221134665355326</v>
      </c>
      <c r="Q137" s="3">
        <f t="shared" si="26"/>
        <v>5.483228260510927</v>
      </c>
      <c r="R137" s="3">
        <f t="shared" si="27"/>
        <v>102.36595294985575</v>
      </c>
      <c r="S137" s="3"/>
      <c r="T137" s="1"/>
      <c r="U137" s="3"/>
      <c r="V137" s="3"/>
      <c r="W137" s="3"/>
      <c r="X137" s="4"/>
      <c r="Y137" s="3"/>
    </row>
    <row r="138" spans="1:25" x14ac:dyDescent="0.3">
      <c r="A138" s="1">
        <f t="shared" si="28"/>
        <v>2013.75</v>
      </c>
      <c r="B138" s="2">
        <v>-0.168627832254968</v>
      </c>
      <c r="C138" s="2">
        <v>18.466165223426799</v>
      </c>
      <c r="D138" s="2">
        <v>79.081964271582706</v>
      </c>
      <c r="E138" s="2">
        <v>0.39436832675210798</v>
      </c>
      <c r="F138" s="2">
        <v>3.1209263218556601E-2</v>
      </c>
      <c r="G138" s="2">
        <v>-3.2669760929898101E-18</v>
      </c>
      <c r="H138" s="2">
        <f t="shared" si="20"/>
        <v>-158.58893540242164</v>
      </c>
      <c r="I138" s="5">
        <f t="shared" si="21"/>
        <v>-55.907543850303554</v>
      </c>
      <c r="J138" s="2">
        <f t="shared" si="22"/>
        <v>-116.6914</v>
      </c>
      <c r="K138">
        <v>-1.166914</v>
      </c>
      <c r="L138" s="3"/>
      <c r="M138" s="1">
        <f t="shared" si="29"/>
        <v>2013.75</v>
      </c>
      <c r="N138" s="3">
        <f t="shared" si="23"/>
        <v>18.297537391171829</v>
      </c>
      <c r="O138" s="3">
        <f t="shared" si="24"/>
        <v>79.476332598334807</v>
      </c>
      <c r="P138" s="3">
        <f t="shared" si="25"/>
        <v>3.1209263218556601E-2</v>
      </c>
      <c r="Q138" s="3">
        <f t="shared" si="26"/>
        <v>5.5107736971305457</v>
      </c>
      <c r="R138" s="3">
        <f t="shared" si="27"/>
        <v>103.31585294985574</v>
      </c>
      <c r="S138" s="3"/>
      <c r="T138" s="1"/>
      <c r="U138" s="3"/>
      <c r="V138" s="3"/>
      <c r="W138" s="3"/>
      <c r="X138" s="4"/>
      <c r="Y138" s="3"/>
    </row>
    <row r="139" spans="1:25" x14ac:dyDescent="0.3">
      <c r="A139" s="1">
        <f t="shared" si="28"/>
        <v>2014</v>
      </c>
      <c r="B139" s="2">
        <v>-0.16831856568224901</v>
      </c>
      <c r="C139" s="2">
        <v>18.329823863115401</v>
      </c>
      <c r="D139" s="2">
        <v>79.583217822601299</v>
      </c>
      <c r="E139" s="2">
        <v>0.368315488141707</v>
      </c>
      <c r="F139" s="2">
        <v>0.17512887748796899</v>
      </c>
      <c r="G139" s="2">
        <v>3.0706362957010898E-17</v>
      </c>
      <c r="H139" s="2">
        <f t="shared" si="20"/>
        <v>-158.58893540242164</v>
      </c>
      <c r="I139" s="5">
        <f t="shared" si="21"/>
        <v>-55.880032083242469</v>
      </c>
      <c r="J139" s="2">
        <f t="shared" si="22"/>
        <v>-116.18079999999999</v>
      </c>
      <c r="K139">
        <v>-1.161808</v>
      </c>
      <c r="L139" s="3"/>
      <c r="M139" s="1">
        <f t="shared" si="29"/>
        <v>2014</v>
      </c>
      <c r="N139" s="3">
        <f t="shared" si="23"/>
        <v>18.161505297433152</v>
      </c>
      <c r="O139" s="3">
        <f t="shared" si="24"/>
        <v>79.951533310743002</v>
      </c>
      <c r="P139" s="3">
        <f t="shared" si="25"/>
        <v>0.17512887748796899</v>
      </c>
      <c r="Q139" s="3">
        <f t="shared" si="26"/>
        <v>5.538285464191631</v>
      </c>
      <c r="R139" s="3">
        <f t="shared" si="27"/>
        <v>103.82645294985575</v>
      </c>
      <c r="S139" s="3"/>
      <c r="T139" s="1"/>
      <c r="U139" s="3"/>
      <c r="V139" s="3"/>
      <c r="W139" s="3"/>
      <c r="X139" s="4"/>
      <c r="Y139" s="3"/>
    </row>
    <row r="140" spans="1:25" x14ac:dyDescent="0.3">
      <c r="A140" s="1">
        <f t="shared" si="28"/>
        <v>2014.25</v>
      </c>
      <c r="B140" s="2">
        <v>-0.16834191508153601</v>
      </c>
      <c r="C140" s="2">
        <v>18.168950239245799</v>
      </c>
      <c r="D140" s="2">
        <v>81.045356837599201</v>
      </c>
      <c r="E140" s="2">
        <v>0.37038173397369001</v>
      </c>
      <c r="F140" s="2">
        <v>4.84417379253093E-2</v>
      </c>
      <c r="G140" s="2">
        <v>7.7776170260950907E-18</v>
      </c>
      <c r="H140" s="2">
        <f t="shared" si="20"/>
        <v>-158.58893540242164</v>
      </c>
      <c r="I140" s="5">
        <f t="shared" si="21"/>
        <v>-55.852553231240819</v>
      </c>
      <c r="J140" s="2">
        <f t="shared" si="22"/>
        <v>-114.97669999999999</v>
      </c>
      <c r="K140">
        <v>-1.149767</v>
      </c>
      <c r="L140" s="3"/>
      <c r="M140" s="1">
        <f t="shared" si="29"/>
        <v>2014.25</v>
      </c>
      <c r="N140" s="3">
        <f t="shared" si="23"/>
        <v>18.000608324164261</v>
      </c>
      <c r="O140" s="3">
        <f t="shared" si="24"/>
        <v>81.415738571572888</v>
      </c>
      <c r="P140" s="3">
        <f t="shared" si="25"/>
        <v>4.84417379253093E-2</v>
      </c>
      <c r="Q140" s="3">
        <f t="shared" si="26"/>
        <v>5.565764316193281</v>
      </c>
      <c r="R140" s="3">
        <f t="shared" si="27"/>
        <v>105.03055294985575</v>
      </c>
      <c r="S140" s="3"/>
      <c r="T140" s="1"/>
      <c r="U140" s="3"/>
      <c r="V140" s="3"/>
      <c r="W140" s="3"/>
      <c r="X140" s="4"/>
      <c r="Y140" s="3"/>
    </row>
    <row r="141" spans="1:25" x14ac:dyDescent="0.3">
      <c r="A141" s="1">
        <f t="shared" si="28"/>
        <v>2014.5</v>
      </c>
      <c r="B141" s="2">
        <v>-0.168739111663438</v>
      </c>
      <c r="C141" s="2">
        <v>18.082072406610301</v>
      </c>
      <c r="D141" s="2">
        <v>80.899752553554094</v>
      </c>
      <c r="E141" s="2">
        <v>0.337867538497233</v>
      </c>
      <c r="F141" s="2">
        <v>-0.119311430604124</v>
      </c>
      <c r="G141" s="2">
        <v>1.16984695228975E-17</v>
      </c>
      <c r="H141" s="2">
        <f t="shared" si="20"/>
        <v>-158.58893540242164</v>
      </c>
      <c r="I141" s="5">
        <f t="shared" si="21"/>
        <v>-55.825106553972418</v>
      </c>
      <c r="J141" s="2">
        <f t="shared" si="22"/>
        <v>-115.38239999999999</v>
      </c>
      <c r="K141">
        <v>-1.153824</v>
      </c>
      <c r="L141" s="3"/>
      <c r="M141" s="1">
        <f t="shared" si="29"/>
        <v>2014.5</v>
      </c>
      <c r="N141" s="3">
        <f t="shared" si="23"/>
        <v>17.913333294946863</v>
      </c>
      <c r="O141" s="3">
        <f t="shared" si="24"/>
        <v>81.23762009205133</v>
      </c>
      <c r="P141" s="3">
        <f t="shared" si="25"/>
        <v>-0.119311430604124</v>
      </c>
      <c r="Q141" s="3">
        <f t="shared" si="26"/>
        <v>5.5932109934616818</v>
      </c>
      <c r="R141" s="3">
        <f t="shared" si="27"/>
        <v>104.62485294985575</v>
      </c>
      <c r="S141" s="3"/>
      <c r="T141" s="1"/>
      <c r="U141" s="3"/>
      <c r="V141" s="3"/>
      <c r="W141" s="3"/>
      <c r="X141" s="4"/>
      <c r="Y141" s="3"/>
    </row>
    <row r="142" spans="1:25" x14ac:dyDescent="0.3">
      <c r="A142">
        <v>2014.75</v>
      </c>
      <c r="M142">
        <v>2014.75</v>
      </c>
    </row>
    <row r="143" spans="1:25" x14ac:dyDescent="0.3">
      <c r="A143">
        <v>2015</v>
      </c>
      <c r="M143">
        <v>2015</v>
      </c>
    </row>
    <row r="144" spans="1:25" x14ac:dyDescent="0.3">
      <c r="A144" t="s">
        <v>81</v>
      </c>
      <c r="B144" t="s">
        <v>82</v>
      </c>
      <c r="C144" t="s">
        <v>83</v>
      </c>
      <c r="D144" t="s">
        <v>84</v>
      </c>
      <c r="E144" t="s">
        <v>85</v>
      </c>
      <c r="F144" t="s">
        <v>86</v>
      </c>
      <c r="G144" t="s">
        <v>87</v>
      </c>
      <c r="H144" t="s">
        <v>99</v>
      </c>
      <c r="I144" t="s">
        <v>88</v>
      </c>
      <c r="J144" t="s">
        <v>89</v>
      </c>
      <c r="K144" t="s">
        <v>93</v>
      </c>
    </row>
    <row r="145" spans="1:11" x14ac:dyDescent="0.3">
      <c r="A145" s="7">
        <f>SUM(B145:I145)</f>
        <v>34.009599202927426</v>
      </c>
      <c r="B145" s="7">
        <f>_xlfn.STDEV.S(B3:B141)</f>
        <v>0.10934722155909962</v>
      </c>
      <c r="C145" s="7">
        <f t="shared" ref="C145:K145" si="30">_xlfn.STDEV.S(C3:C141)</f>
        <v>5.1090694996940007</v>
      </c>
      <c r="D145" s="7">
        <f t="shared" si="30"/>
        <v>26.357587494328619</v>
      </c>
      <c r="E145" s="7">
        <f t="shared" si="30"/>
        <v>0.26290218351926725</v>
      </c>
      <c r="F145" s="7">
        <f t="shared" si="30"/>
        <v>0.6540614925108611</v>
      </c>
      <c r="G145" s="7">
        <f t="shared" si="30"/>
        <v>1.078255855995924E-16</v>
      </c>
      <c r="H145" s="7">
        <f t="shared" si="30"/>
        <v>3.4229400910131085E-13</v>
      </c>
      <c r="I145" s="7">
        <f t="shared" si="30"/>
        <v>1.5166313113152399</v>
      </c>
      <c r="J145" s="7">
        <f t="shared" si="30"/>
        <v>32.545040372377009</v>
      </c>
      <c r="K145" s="7">
        <f t="shared" si="30"/>
        <v>0.32545040372377015</v>
      </c>
    </row>
    <row r="146" spans="1:11" x14ac:dyDescent="0.3">
      <c r="A146" s="7">
        <f>SUM(B146:I146)</f>
        <v>7.2363405101730102E-2</v>
      </c>
      <c r="B146" s="7">
        <f>_xlfn.VAR.S(B3:B141)/10000</f>
        <v>1.1956814862694821E-6</v>
      </c>
      <c r="C146" s="7">
        <f t="shared" ref="C146:J146" si="31">_xlfn.VAR.S(C3:C141)/10000</f>
        <v>2.6102591152703507E-3</v>
      </c>
      <c r="D146" s="7">
        <f t="shared" si="31"/>
        <v>6.9472241852118838E-2</v>
      </c>
      <c r="E146" s="7">
        <f t="shared" si="31"/>
        <v>6.9117558099198462E-6</v>
      </c>
      <c r="F146" s="7">
        <f t="shared" si="31"/>
        <v>4.2779643598553525E-5</v>
      </c>
      <c r="G146" s="7">
        <f t="shared" si="31"/>
        <v>1.1626356909895029E-36</v>
      </c>
      <c r="H146" s="7">
        <f t="shared" si="31"/>
        <v>1.1716518866664828E-29</v>
      </c>
      <c r="I146" s="7">
        <f t="shared" si="31"/>
        <v>2.3001705344617842E-4</v>
      </c>
      <c r="J146" s="7">
        <f t="shared" si="31"/>
        <v>0.10591796528396494</v>
      </c>
      <c r="K146" s="7">
        <f>_xlfn.VAR.S(K3:K141)</f>
        <v>0.10591796528396499</v>
      </c>
    </row>
    <row r="148" spans="1:11" x14ac:dyDescent="0.3">
      <c r="A148" s="8">
        <f>SUM(B148:I148)</f>
        <v>68.320237183299923</v>
      </c>
      <c r="B148" s="8">
        <f t="shared" ref="B148:J148" si="32">B146/$J146*100</f>
        <v>1.1288750525596605E-3</v>
      </c>
      <c r="C148" s="8">
        <f t="shared" si="32"/>
        <v>2.4644158413280257</v>
      </c>
      <c r="D148" s="8">
        <f t="shared" si="32"/>
        <v>65.590612192997185</v>
      </c>
      <c r="E148" s="8">
        <f t="shared" si="32"/>
        <v>6.525574572160164E-3</v>
      </c>
      <c r="F148" s="8">
        <f t="shared" si="32"/>
        <v>4.038941220581585E-2</v>
      </c>
      <c r="G148" s="8">
        <f t="shared" si="32"/>
        <v>1.0976756283719094E-33</v>
      </c>
      <c r="H148" s="8">
        <f t="shared" si="32"/>
        <v>1.1061880612276648E-26</v>
      </c>
      <c r="I148" s="8">
        <f t="shared" si="32"/>
        <v>0.21716528714416403</v>
      </c>
      <c r="J148" s="8">
        <f t="shared" si="32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155"/>
  <sheetViews>
    <sheetView topLeftCell="A122" workbookViewId="0">
      <selection activeCell="H148" sqref="H148"/>
    </sheetView>
  </sheetViews>
  <sheetFormatPr defaultRowHeight="14.4" x14ac:dyDescent="0.3"/>
  <cols>
    <col min="2" max="3" width="12" bestFit="1" customWidth="1"/>
    <col min="5" max="5" width="12" bestFit="1" customWidth="1"/>
    <col min="14" max="14" width="11.109375" bestFit="1" customWidth="1"/>
    <col min="15" max="15" width="12.6640625" bestFit="1" customWidth="1"/>
    <col min="16" max="16" width="12" bestFit="1" customWidth="1"/>
    <col min="37" max="37" width="12" bestFit="1" customWidth="1"/>
  </cols>
  <sheetData>
    <row r="1" spans="1:46" x14ac:dyDescent="0.3">
      <c r="N1" t="s">
        <v>80</v>
      </c>
      <c r="AJ1" t="s">
        <v>100</v>
      </c>
    </row>
    <row r="2" spans="1:46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99</v>
      </c>
      <c r="J2" t="s">
        <v>95</v>
      </c>
      <c r="K2" t="s">
        <v>101</v>
      </c>
      <c r="N2" t="s">
        <v>81</v>
      </c>
      <c r="O2" t="s">
        <v>82</v>
      </c>
      <c r="P2" t="s">
        <v>83</v>
      </c>
      <c r="Q2" t="s">
        <v>84</v>
      </c>
      <c r="R2" t="s">
        <v>85</v>
      </c>
      <c r="S2" t="s">
        <v>86</v>
      </c>
      <c r="T2" t="s">
        <v>87</v>
      </c>
      <c r="U2" t="s">
        <v>88</v>
      </c>
      <c r="V2" t="s">
        <v>95</v>
      </c>
      <c r="W2" t="s">
        <v>99</v>
      </c>
      <c r="X2" t="s">
        <v>101</v>
      </c>
      <c r="AA2" t="s">
        <v>81</v>
      </c>
      <c r="AB2" t="s">
        <v>90</v>
      </c>
      <c r="AC2" t="s">
        <v>91</v>
      </c>
      <c r="AD2" t="s">
        <v>92</v>
      </c>
      <c r="AE2" t="s">
        <v>88</v>
      </c>
      <c r="AF2" t="s">
        <v>96</v>
      </c>
      <c r="AG2" t="s">
        <v>93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99</v>
      </c>
      <c r="AR2" t="s">
        <v>88</v>
      </c>
      <c r="AS2" t="s">
        <v>95</v>
      </c>
    </row>
    <row r="3" spans="1:46" x14ac:dyDescent="0.3">
      <c r="A3" s="1">
        <v>1980</v>
      </c>
      <c r="B3">
        <f>O3*$V3/$X3</f>
        <v>8.1513481264485672E-9</v>
      </c>
      <c r="C3">
        <f>P3*$V3/$X3</f>
        <v>3.0799203133929742E-5</v>
      </c>
      <c r="D3">
        <f>Q3*$V3/$X3</f>
        <v>-1.2954850178157677E-4</v>
      </c>
      <c r="E3">
        <f>R3*$V3/$X3</f>
        <v>5.8537685000101819E-5</v>
      </c>
      <c r="F3">
        <f>S3*$V3/$X3</f>
        <v>-2.4711582997609529E-4</v>
      </c>
      <c r="G3">
        <f t="shared" ref="G3" si="0">T3*$V3/$X3</f>
        <v>0</v>
      </c>
      <c r="H3">
        <f>(U3+W3)*$V3/$X3-W3</f>
        <v>-9.3838439530154555E-2</v>
      </c>
      <c r="I3">
        <f>W3</f>
        <v>0.20476560299999999</v>
      </c>
      <c r="J3">
        <f>EXP(XMY!K3)</f>
        <v>0.11063984417756992</v>
      </c>
      <c r="K3">
        <f>SUM(B3:I3)</f>
        <v>0.11063984417756992</v>
      </c>
      <c r="N3" s="1">
        <v>1980</v>
      </c>
      <c r="O3">
        <f t="shared" ref="O3:T3" si="1">$W3*AK3</f>
        <v>8.1416452305978911E-9</v>
      </c>
      <c r="P3">
        <f>$W3*AL3</f>
        <v>3.0762541534442568E-5</v>
      </c>
      <c r="Q3">
        <f t="shared" si="1"/>
        <v>-1.2939429469817183E-4</v>
      </c>
      <c r="R3">
        <f t="shared" si="1"/>
        <v>5.8468005107636824E-5</v>
      </c>
      <c r="S3">
        <f t="shared" si="1"/>
        <v>-2.4682167750902896E-4</v>
      </c>
      <c r="T3">
        <f t="shared" si="1"/>
        <v>0</v>
      </c>
      <c r="U3">
        <f>$W3*AR3</f>
        <v>-9.3970480843746179E-2</v>
      </c>
      <c r="V3">
        <f>EXP(XMY!K3)</f>
        <v>0.11063984417756992</v>
      </c>
      <c r="W3">
        <f>AQ3</f>
        <v>0.20476560299999999</v>
      </c>
      <c r="X3">
        <f>SUM(O3:U3)+W3</f>
        <v>0.11050814487233392</v>
      </c>
      <c r="AA3" s="1">
        <v>1980</v>
      </c>
      <c r="AB3" s="3">
        <f t="shared" ref="AB3:AB34" si="2">O3+P3</f>
        <v>3.0770683179673164E-5</v>
      </c>
      <c r="AC3" s="3">
        <f t="shared" ref="AC3:AC34" si="3">Q3+R3+T3</f>
        <v>-7.0926289590535002E-5</v>
      </c>
      <c r="AD3" s="3">
        <f t="shared" ref="AD3:AD34" si="4">S3</f>
        <v>-2.4682167750902896E-4</v>
      </c>
      <c r="AE3" s="3">
        <f t="shared" ref="AE3:AE34" si="5">U3</f>
        <v>-9.3970480843746179E-2</v>
      </c>
      <c r="AF3" s="3">
        <f t="shared" ref="AF3:AF34" si="6">V3-SUM(O3:U3)</f>
        <v>0.20489730230523601</v>
      </c>
      <c r="AG3">
        <f>V3</f>
        <v>0.11063984417756992</v>
      </c>
      <c r="AJ3" s="1">
        <v>1980</v>
      </c>
      <c r="AK3">
        <f>EXP(XMY!B3/100)-1</f>
        <v>3.9760805092825535E-8</v>
      </c>
      <c r="AL3">
        <f>EXP(XMY!C3/100)-1</f>
        <v>1.5023295457705643E-4</v>
      </c>
      <c r="AM3">
        <f>EXP(XMY!D3/100)-1</f>
        <v>-6.3191421216468591E-4</v>
      </c>
      <c r="AN3">
        <f>EXP(XMY!E3/100)-1</f>
        <v>2.855362631761782E-4</v>
      </c>
      <c r="AO3">
        <f>EXP(XMY!F3/100)-1</f>
        <v>-1.2053864218055654E-3</v>
      </c>
      <c r="AP3">
        <f>EXP(XMY!G3/100)-1</f>
        <v>0</v>
      </c>
      <c r="AQ3">
        <f>0.204765603</f>
        <v>0.20476560299999999</v>
      </c>
      <c r="AR3">
        <f>EXP(XMY!I3/100)-1</f>
        <v>-0.45891731554027748</v>
      </c>
      <c r="AS3">
        <f>EXP(XMY!K3)</f>
        <v>0.11063984417756992</v>
      </c>
      <c r="AT3">
        <f>(SUM($AK8:$AP8)+$AR8)</f>
        <v>-0.45237859863376695</v>
      </c>
    </row>
    <row r="4" spans="1:46" x14ac:dyDescent="0.3">
      <c r="A4" s="1">
        <f>A3+0.25</f>
        <v>1980.25</v>
      </c>
      <c r="B4">
        <f t="shared" ref="B4:B67" si="7">O4*$V4/$X4</f>
        <v>-4.0651990609995433E-7</v>
      </c>
      <c r="C4">
        <f>P4*$V4/$X4</f>
        <v>3.2053859528363266E-3</v>
      </c>
      <c r="D4">
        <f>Q4*$V4/$X4</f>
        <v>1.7898933618672726E-3</v>
      </c>
      <c r="E4">
        <f t="shared" ref="E4:E67" si="8">R4*$V4/$X4</f>
        <v>4.032263887531595E-5</v>
      </c>
      <c r="F4">
        <f t="shared" ref="F4:F67" si="9">S4*$V4/$X4</f>
        <v>-5.6853743551859822E-4</v>
      </c>
      <c r="G4">
        <f t="shared" ref="G4:G67" si="10">T4*$V4/$X4</f>
        <v>0</v>
      </c>
      <c r="H4">
        <f t="shared" ref="H4:H67" si="11">(U4+W4)*$V4/$X4-W4</f>
        <v>-9.5886352629362279E-2</v>
      </c>
      <c r="I4">
        <f t="shared" ref="I4:I67" si="12">W4</f>
        <v>0.20476560299999999</v>
      </c>
      <c r="J4">
        <f>EXP(XMY!K4)</f>
        <v>0.11334590836879194</v>
      </c>
      <c r="K4">
        <f>SUM(B4:I4)</f>
        <v>0.11334590836879194</v>
      </c>
      <c r="N4" s="1">
        <f>N3+0.25</f>
        <v>1980.25</v>
      </c>
      <c r="O4">
        <f t="shared" ref="O4:O67" si="13">$W4*AK4</f>
        <v>-4.1397001676191545E-7</v>
      </c>
      <c r="P4">
        <f t="shared" ref="P4:P67" si="14">$W4*AL4</f>
        <v>3.2641296446078551E-3</v>
      </c>
      <c r="Q4">
        <f t="shared" ref="Q4:Q67" si="15">$W4*AM4</f>
        <v>1.8226959464859509E-3</v>
      </c>
      <c r="R4">
        <f t="shared" ref="R4:R67" si="16">$W4*AN4</f>
        <v>4.1061614057824078E-5</v>
      </c>
      <c r="S4">
        <f t="shared" ref="S4:S67" si="17">$W4*AO4</f>
        <v>-5.7895676984029735E-4</v>
      </c>
      <c r="T4">
        <f t="shared" ref="T4:T67" si="18">$W4*AP4</f>
        <v>0</v>
      </c>
      <c r="U4">
        <f t="shared" ref="U4:U67" si="19">$W4*AR4</f>
        <v>-9.389097072584196E-2</v>
      </c>
      <c r="V4">
        <f>EXP(XMY!K4)</f>
        <v>0.11334590836879194</v>
      </c>
      <c r="W4">
        <f t="shared" ref="W4:W67" si="20">AQ4</f>
        <v>0.20476560299999999</v>
      </c>
      <c r="X4">
        <f t="shared" ref="X4:X67" si="21">SUM(O4:U4)+W4</f>
        <v>0.1154231487394526</v>
      </c>
      <c r="AA4" s="1">
        <f>AA3+0.25</f>
        <v>1980.25</v>
      </c>
      <c r="AB4" s="3">
        <f t="shared" si="2"/>
        <v>3.263715674591093E-3</v>
      </c>
      <c r="AC4" s="3">
        <f t="shared" si="3"/>
        <v>1.863757560543775E-3</v>
      </c>
      <c r="AD4" s="3">
        <f t="shared" si="4"/>
        <v>-5.7895676984029735E-4</v>
      </c>
      <c r="AE4" s="3">
        <f t="shared" si="5"/>
        <v>-9.389097072584196E-2</v>
      </c>
      <c r="AF4" s="3">
        <f t="shared" si="6"/>
        <v>0.20268836262933931</v>
      </c>
      <c r="AG4">
        <f t="shared" ref="AG4:AG67" si="22">V4</f>
        <v>0.11334590836879194</v>
      </c>
      <c r="AJ4" s="1">
        <f>AJ3+0.25</f>
        <v>1980.25</v>
      </c>
      <c r="AK4">
        <f>EXP(XMY!B4/100)-1</f>
        <v>-2.0216775215020633E-6</v>
      </c>
      <c r="AL4">
        <f>EXP(XMY!C4/100)-1</f>
        <v>1.5940810354793111E-2</v>
      </c>
      <c r="AM4">
        <f>EXP(XMY!D4/100)-1</f>
        <v>8.9013775740740542E-3</v>
      </c>
      <c r="AN4">
        <f>EXP(XMY!E4/100)-1</f>
        <v>2.0052984220120251E-4</v>
      </c>
      <c r="AO4">
        <f>EXP(XMY!F4/100)-1</f>
        <v>-2.8274122282163638E-3</v>
      </c>
      <c r="AP4">
        <f>EXP(XMY!G4/100)-1</f>
        <v>0</v>
      </c>
      <c r="AQ4">
        <f t="shared" ref="AQ4:AQ67" si="23">0.204765603</f>
        <v>0.20476560299999999</v>
      </c>
      <c r="AR4">
        <f>EXP(XMY!I4/100)-1</f>
        <v>-0.4585290173264206</v>
      </c>
      <c r="AS4">
        <f>EXP(XMY!K4)</f>
        <v>0.11334590836879194</v>
      </c>
      <c r="AT4">
        <f t="shared" ref="AT4:AT67" si="24">(SUM($AK9:$AP9)+$AR9)</f>
        <v>-0.46788321063586913</v>
      </c>
    </row>
    <row r="5" spans="1:46" x14ac:dyDescent="0.3">
      <c r="A5" s="1">
        <f t="shared" ref="A5:A68" si="25">A4+0.25</f>
        <v>1980.5</v>
      </c>
      <c r="B5">
        <f t="shared" si="7"/>
        <v>-2.6227420924375395E-7</v>
      </c>
      <c r="C5">
        <f t="shared" ref="C5:C67" si="26">P5*$V5/$X5</f>
        <v>5.5182383045368922E-3</v>
      </c>
      <c r="D5">
        <f t="shared" ref="D5:D67" si="27">Q5*$V5/$X5</f>
        <v>-3.1132879781712408E-3</v>
      </c>
      <c r="E5">
        <f t="shared" si="8"/>
        <v>2.0664611837793273E-4</v>
      </c>
      <c r="F5">
        <f t="shared" si="9"/>
        <v>-1.2731185533001658E-3</v>
      </c>
      <c r="G5">
        <f t="shared" si="10"/>
        <v>0</v>
      </c>
      <c r="H5">
        <f t="shared" si="11"/>
        <v>-9.446360981518219E-2</v>
      </c>
      <c r="I5">
        <f t="shared" si="12"/>
        <v>0.20476560299999999</v>
      </c>
      <c r="J5">
        <f>EXP(XMY!K5)</f>
        <v>0.11164020880205199</v>
      </c>
      <c r="K5">
        <f t="shared" ref="K5:K68" si="28">SUM(B5:I5)</f>
        <v>0.11164020880205197</v>
      </c>
      <c r="N5" s="1">
        <f t="shared" ref="N5:N68" si="29">N4+0.25</f>
        <v>1980.5</v>
      </c>
      <c r="O5">
        <f t="shared" si="13"/>
        <v>-2.6384837142298712E-7</v>
      </c>
      <c r="P5">
        <f t="shared" si="14"/>
        <v>5.5513586104184547E-3</v>
      </c>
      <c r="Q5">
        <f t="shared" si="15"/>
        <v>-3.1319738421089478E-3</v>
      </c>
      <c r="R5">
        <f t="shared" si="16"/>
        <v>2.0788640237296926E-4</v>
      </c>
      <c r="S5">
        <f t="shared" si="17"/>
        <v>-1.2807597738458832E-3</v>
      </c>
      <c r="T5">
        <f t="shared" si="18"/>
        <v>0</v>
      </c>
      <c r="U5">
        <f t="shared" si="19"/>
        <v>-9.3801580458707387E-2</v>
      </c>
      <c r="V5">
        <f>EXP(XMY!K5)</f>
        <v>0.11164020880205199</v>
      </c>
      <c r="W5">
        <f t="shared" si="20"/>
        <v>0.20476560299999999</v>
      </c>
      <c r="X5">
        <f t="shared" si="21"/>
        <v>0.11231027008975777</v>
      </c>
      <c r="AA5" s="1">
        <f t="shared" ref="AA5:AA68" si="30">AA4+0.25</f>
        <v>1980.5</v>
      </c>
      <c r="AB5" s="3">
        <f t="shared" si="2"/>
        <v>5.5510947620470317E-3</v>
      </c>
      <c r="AC5" s="3">
        <f t="shared" si="3"/>
        <v>-2.9240874397359787E-3</v>
      </c>
      <c r="AD5" s="3">
        <f t="shared" si="4"/>
        <v>-1.2807597738458832E-3</v>
      </c>
      <c r="AE5" s="3">
        <f t="shared" si="5"/>
        <v>-9.3801580458707387E-2</v>
      </c>
      <c r="AF5" s="3">
        <f t="shared" si="6"/>
        <v>0.20409554171229422</v>
      </c>
      <c r="AG5">
        <f t="shared" si="22"/>
        <v>0.11164020880205199</v>
      </c>
      <c r="AJ5" s="1">
        <f t="shared" ref="AJ5:AJ68" si="31">AJ4+0.25</f>
        <v>1980.5</v>
      </c>
      <c r="AK5">
        <f>EXP(XMY!B5/100)-1</f>
        <v>-1.2885385414218575E-6</v>
      </c>
      <c r="AL5">
        <f>EXP(XMY!C5/100)-1</f>
        <v>2.7110796584416841E-2</v>
      </c>
      <c r="AM5">
        <f>EXP(XMY!D5/100)-1</f>
        <v>-1.5295409952759242E-2</v>
      </c>
      <c r="AN5">
        <f>EXP(XMY!E5/100)-1</f>
        <v>1.0152408379495714E-3</v>
      </c>
      <c r="AO5">
        <f>EXP(XMY!F5/100)-1</f>
        <v>-6.2547603458862344E-3</v>
      </c>
      <c r="AP5">
        <f>EXP(XMY!G5/100)-1</f>
        <v>0</v>
      </c>
      <c r="AQ5">
        <f t="shared" si="23"/>
        <v>0.20476560299999999</v>
      </c>
      <c r="AR5">
        <f>EXP(XMY!I5/100)-1</f>
        <v>-0.45809246809244319</v>
      </c>
      <c r="AS5">
        <f>EXP(XMY!K5)</f>
        <v>0.11164020880205199</v>
      </c>
      <c r="AT5">
        <f t="shared" si="24"/>
        <v>-0.42414327901097748</v>
      </c>
    </row>
    <row r="6" spans="1:46" x14ac:dyDescent="0.3">
      <c r="A6" s="1">
        <f t="shared" si="25"/>
        <v>1980.75</v>
      </c>
      <c r="B6">
        <f t="shared" si="7"/>
        <v>2.598339188747856E-6</v>
      </c>
      <c r="C6">
        <f t="shared" si="26"/>
        <v>2.5354789966518356E-3</v>
      </c>
      <c r="D6">
        <f t="shared" si="27"/>
        <v>-5.0345065412876113E-3</v>
      </c>
      <c r="E6">
        <f t="shared" si="8"/>
        <v>1.2238653998155951E-4</v>
      </c>
      <c r="F6">
        <f t="shared" si="9"/>
        <v>-1.4213214914463852E-3</v>
      </c>
      <c r="G6">
        <f t="shared" si="10"/>
        <v>0</v>
      </c>
      <c r="H6">
        <f t="shared" si="11"/>
        <v>-9.196332837796363E-2</v>
      </c>
      <c r="I6">
        <f t="shared" si="12"/>
        <v>0.20476560299999999</v>
      </c>
      <c r="J6">
        <f>EXP(XMY!K6)</f>
        <v>0.10900691046512451</v>
      </c>
      <c r="K6">
        <f t="shared" si="28"/>
        <v>0.10900691046512451</v>
      </c>
      <c r="N6" s="1">
        <f t="shared" si="29"/>
        <v>1980.75</v>
      </c>
      <c r="O6">
        <f t="shared" si="13"/>
        <v>2.5581669728814491E-6</v>
      </c>
      <c r="P6">
        <f t="shared" si="14"/>
        <v>2.4962786451275519E-3</v>
      </c>
      <c r="Q6">
        <f t="shared" si="15"/>
        <v>-4.9566694042297256E-3</v>
      </c>
      <c r="R6">
        <f t="shared" si="16"/>
        <v>1.2049435495638151E-4</v>
      </c>
      <c r="S6">
        <f t="shared" si="17"/>
        <v>-1.3993468262382363E-3</v>
      </c>
      <c r="T6">
        <f t="shared" si="18"/>
        <v>0</v>
      </c>
      <c r="U6">
        <f t="shared" si="19"/>
        <v>-9.3707333681798455E-2</v>
      </c>
      <c r="V6">
        <f>EXP(XMY!K6)</f>
        <v>0.10900691046512451</v>
      </c>
      <c r="W6">
        <f t="shared" si="20"/>
        <v>0.20476560299999999</v>
      </c>
      <c r="X6">
        <f t="shared" si="21"/>
        <v>0.10732158425479039</v>
      </c>
      <c r="AA6" s="1">
        <f t="shared" si="30"/>
        <v>1980.75</v>
      </c>
      <c r="AB6" s="3">
        <f t="shared" si="2"/>
        <v>2.4988368121004333E-3</v>
      </c>
      <c r="AC6" s="3">
        <f t="shared" si="3"/>
        <v>-4.8361750492733439E-3</v>
      </c>
      <c r="AD6" s="3">
        <f t="shared" si="4"/>
        <v>-1.3993468262382363E-3</v>
      </c>
      <c r="AE6" s="3">
        <f t="shared" si="5"/>
        <v>-9.3707333681798455E-2</v>
      </c>
      <c r="AF6" s="3">
        <f t="shared" si="6"/>
        <v>0.20645092921033409</v>
      </c>
      <c r="AG6">
        <f t="shared" si="22"/>
        <v>0.10900691046512451</v>
      </c>
      <c r="AJ6" s="1">
        <f t="shared" si="31"/>
        <v>1980.75</v>
      </c>
      <c r="AK6">
        <f>EXP(XMY!B6/100)-1</f>
        <v>1.2493147947711947E-5</v>
      </c>
      <c r="AL6">
        <f>EXP(XMY!C6/100)-1</f>
        <v>1.2190908084926511E-2</v>
      </c>
      <c r="AM6">
        <f>EXP(XMY!D6/100)-1</f>
        <v>-2.4206552915187252E-2</v>
      </c>
      <c r="AN6">
        <f>EXP(XMY!E6/100)-1</f>
        <v>5.8845017518094345E-4</v>
      </c>
      <c r="AO6">
        <f>EXP(XMY!F6/100)-1</f>
        <v>-6.8338959558468249E-3</v>
      </c>
      <c r="AP6">
        <f>EXP(XMY!G6/100)-1</f>
        <v>0</v>
      </c>
      <c r="AQ6">
        <f t="shared" si="23"/>
        <v>0.20476560299999999</v>
      </c>
      <c r="AR6">
        <f>EXP(XMY!I6/100)-1</f>
        <v>-0.45763220144839689</v>
      </c>
      <c r="AS6">
        <f>EXP(XMY!K6)</f>
        <v>0.10900691046512451</v>
      </c>
      <c r="AT6">
        <f t="shared" si="24"/>
        <v>-0.43581009876651045</v>
      </c>
    </row>
    <row r="7" spans="1:46" x14ac:dyDescent="0.3">
      <c r="A7" s="1">
        <f t="shared" si="25"/>
        <v>1981</v>
      </c>
      <c r="B7">
        <f t="shared" si="7"/>
        <v>7.0583748882652776E-6</v>
      </c>
      <c r="C7">
        <f t="shared" si="26"/>
        <v>2.1747665270568772E-3</v>
      </c>
      <c r="D7">
        <f t="shared" si="27"/>
        <v>7.3420941721276595E-4</v>
      </c>
      <c r="E7">
        <f t="shared" si="8"/>
        <v>1.9185594608139056E-5</v>
      </c>
      <c r="F7">
        <f t="shared" si="9"/>
        <v>-1.1883514865385786E-3</v>
      </c>
      <c r="G7">
        <f t="shared" si="10"/>
        <v>0</v>
      </c>
      <c r="H7">
        <f t="shared" si="11"/>
        <v>-9.4407880961099852E-2</v>
      </c>
      <c r="I7">
        <f t="shared" si="12"/>
        <v>0.20476560299999999</v>
      </c>
      <c r="J7">
        <f>EXP(XMY!K7)</f>
        <v>0.1121045904661276</v>
      </c>
      <c r="K7">
        <f t="shared" si="28"/>
        <v>0.11210459046612761</v>
      </c>
      <c r="N7" s="1">
        <f t="shared" si="29"/>
        <v>1981</v>
      </c>
      <c r="O7">
        <f t="shared" si="13"/>
        <v>7.109328791126278E-6</v>
      </c>
      <c r="P7">
        <f t="shared" si="14"/>
        <v>2.1904660108784633E-3</v>
      </c>
      <c r="Q7">
        <f t="shared" si="15"/>
        <v>7.3950962241814357E-4</v>
      </c>
      <c r="R7">
        <f t="shared" si="16"/>
        <v>1.9324094041715316E-5</v>
      </c>
      <c r="S7">
        <f t="shared" si="17"/>
        <v>-1.196930110820845E-3</v>
      </c>
      <c r="T7">
        <f t="shared" si="18"/>
        <v>0</v>
      </c>
      <c r="U7">
        <f t="shared" si="19"/>
        <v>-9.3611216468529476E-2</v>
      </c>
      <c r="V7">
        <f>EXP(XMY!K7)</f>
        <v>0.1121045904661276</v>
      </c>
      <c r="W7">
        <f t="shared" si="20"/>
        <v>0.20476560299999999</v>
      </c>
      <c r="X7">
        <f t="shared" si="21"/>
        <v>0.11291386547677912</v>
      </c>
      <c r="AA7" s="1">
        <f t="shared" si="30"/>
        <v>1981</v>
      </c>
      <c r="AB7" s="3">
        <f t="shared" si="2"/>
        <v>2.1975753396695896E-3</v>
      </c>
      <c r="AC7" s="3">
        <f t="shared" si="3"/>
        <v>7.5883371645985888E-4</v>
      </c>
      <c r="AD7" s="3">
        <f t="shared" si="4"/>
        <v>-1.196930110820845E-3</v>
      </c>
      <c r="AE7" s="3">
        <f t="shared" si="5"/>
        <v>-9.3611216468529476E-2</v>
      </c>
      <c r="AF7" s="3">
        <f t="shared" si="6"/>
        <v>0.20395632798934848</v>
      </c>
      <c r="AG7">
        <f t="shared" si="22"/>
        <v>0.1121045904661276</v>
      </c>
      <c r="AJ7" s="1">
        <f t="shared" si="31"/>
        <v>1981</v>
      </c>
      <c r="AK7">
        <f>EXP(XMY!B7/100)-1</f>
        <v>3.471935074528254E-5</v>
      </c>
      <c r="AL7">
        <f>EXP(XMY!C7/100)-1</f>
        <v>1.0697431496238474E-2</v>
      </c>
      <c r="AM7">
        <f>EXP(XMY!D7/100)-1</f>
        <v>3.6114933933417692E-3</v>
      </c>
      <c r="AN7">
        <f>EXP(XMY!E7/100)-1</f>
        <v>9.437177806526087E-5</v>
      </c>
      <c r="AO7">
        <f>EXP(XMY!F7/100)-1</f>
        <v>-5.8453670601152918E-3</v>
      </c>
      <c r="AP7">
        <f>EXP(XMY!G7/100)-1</f>
        <v>0</v>
      </c>
      <c r="AQ7">
        <f t="shared" si="23"/>
        <v>0.20476560299999999</v>
      </c>
      <c r="AR7">
        <f>EXP(XMY!I7/100)-1</f>
        <v>-0.45716280028013045</v>
      </c>
      <c r="AS7">
        <f>EXP(XMY!K7)</f>
        <v>0.1121045904661276</v>
      </c>
      <c r="AT7">
        <f t="shared" si="24"/>
        <v>-0.43664228495629587</v>
      </c>
    </row>
    <row r="8" spans="1:46" x14ac:dyDescent="0.3">
      <c r="A8" s="1">
        <f t="shared" si="25"/>
        <v>1981.25</v>
      </c>
      <c r="B8">
        <f t="shared" si="7"/>
        <v>1.1849071313069143E-5</v>
      </c>
      <c r="C8">
        <f t="shared" si="26"/>
        <v>2.3439687164853612E-3</v>
      </c>
      <c r="D8">
        <f t="shared" si="27"/>
        <v>-1.3943156795288289E-4</v>
      </c>
      <c r="E8">
        <f t="shared" si="8"/>
        <v>-2.6861880013677198E-4</v>
      </c>
      <c r="F8">
        <f t="shared" si="9"/>
        <v>-1.0675763676234438E-3</v>
      </c>
      <c r="G8">
        <f t="shared" si="10"/>
        <v>0</v>
      </c>
      <c r="H8">
        <f t="shared" si="11"/>
        <v>-9.3923164366372228E-2</v>
      </c>
      <c r="I8">
        <f t="shared" si="12"/>
        <v>0.20476560299999999</v>
      </c>
      <c r="J8">
        <f>EXP(XMY!K8)</f>
        <v>0.1117226296857131</v>
      </c>
      <c r="K8">
        <f t="shared" si="28"/>
        <v>0.1117226296857131</v>
      </c>
      <c r="N8" s="1">
        <f t="shared" si="29"/>
        <v>1981.25</v>
      </c>
      <c r="O8">
        <f t="shared" si="13"/>
        <v>1.1892703205791059E-5</v>
      </c>
      <c r="P8">
        <f t="shared" si="14"/>
        <v>2.3525999238499769E-3</v>
      </c>
      <c r="Q8">
        <f t="shared" si="15"/>
        <v>-1.3994499749130239E-4</v>
      </c>
      <c r="R8">
        <f t="shared" si="16"/>
        <v>-2.6960793644636028E-4</v>
      </c>
      <c r="S8">
        <f t="shared" si="17"/>
        <v>-1.0715075092558874E-3</v>
      </c>
      <c r="T8">
        <f t="shared" si="18"/>
        <v>0</v>
      </c>
      <c r="U8">
        <f t="shared" si="19"/>
        <v>-9.3515008717400483E-2</v>
      </c>
      <c r="V8">
        <f>EXP(XMY!K8)</f>
        <v>0.1117226296857131</v>
      </c>
      <c r="W8">
        <f t="shared" si="20"/>
        <v>0.20476560299999999</v>
      </c>
      <c r="X8">
        <f t="shared" si="21"/>
        <v>0.11213402646646173</v>
      </c>
      <c r="AA8" s="1">
        <f t="shared" si="30"/>
        <v>1981.25</v>
      </c>
      <c r="AB8" s="3">
        <f t="shared" si="2"/>
        <v>2.3644926270557681E-3</v>
      </c>
      <c r="AC8" s="3">
        <f t="shared" si="3"/>
        <v>-4.0955293393766265E-4</v>
      </c>
      <c r="AD8" s="3">
        <f t="shared" si="4"/>
        <v>-1.0715075092558874E-3</v>
      </c>
      <c r="AE8" s="3">
        <f t="shared" si="5"/>
        <v>-9.3515008717400483E-2</v>
      </c>
      <c r="AF8" s="3">
        <f t="shared" si="6"/>
        <v>0.20435420621925138</v>
      </c>
      <c r="AG8">
        <f t="shared" si="22"/>
        <v>0.1117226296857131</v>
      </c>
      <c r="AJ8" s="1">
        <f t="shared" si="31"/>
        <v>1981.25</v>
      </c>
      <c r="AK8">
        <f>EXP(XMY!B8/100)-1</f>
        <v>5.8079594578153149E-5</v>
      </c>
      <c r="AL8">
        <f>EXP(XMY!C8/100)-1</f>
        <v>1.1489233979644409E-2</v>
      </c>
      <c r="AM8">
        <f>EXP(XMY!D8/100)-1</f>
        <v>-6.8343996960906761E-4</v>
      </c>
      <c r="AN8">
        <f>EXP(XMY!E8/100)-1</f>
        <v>-1.3166661416583736E-3</v>
      </c>
      <c r="AO8">
        <f>EXP(XMY!F8/100)-1</f>
        <v>-5.232849138514184E-3</v>
      </c>
      <c r="AP8">
        <f>EXP(XMY!G8/100)-1</f>
        <v>0</v>
      </c>
      <c r="AQ8">
        <f t="shared" si="23"/>
        <v>0.20476560299999999</v>
      </c>
      <c r="AR8">
        <f>EXP(XMY!I8/100)-1</f>
        <v>-0.45669295695820789</v>
      </c>
      <c r="AS8">
        <f>EXP(XMY!K8)</f>
        <v>0.1117226296857131</v>
      </c>
      <c r="AT8">
        <f t="shared" si="24"/>
        <v>-0.42650905069647915</v>
      </c>
    </row>
    <row r="9" spans="1:46" x14ac:dyDescent="0.3">
      <c r="A9" s="1">
        <f t="shared" si="25"/>
        <v>1981.5</v>
      </c>
      <c r="B9">
        <f t="shared" si="7"/>
        <v>1.7107484530914239E-5</v>
      </c>
      <c r="C9">
        <f t="shared" si="26"/>
        <v>1.8169238198458984E-3</v>
      </c>
      <c r="D9">
        <f t="shared" si="27"/>
        <v>-2.3068135610547586E-3</v>
      </c>
      <c r="E9">
        <f t="shared" si="8"/>
        <v>-5.4341007003017667E-4</v>
      </c>
      <c r="F9">
        <f t="shared" si="9"/>
        <v>-1.3941368714658262E-3</v>
      </c>
      <c r="G9">
        <f t="shared" si="10"/>
        <v>0</v>
      </c>
      <c r="H9">
        <f t="shared" si="11"/>
        <v>-9.2313695494956313E-2</v>
      </c>
      <c r="I9">
        <f t="shared" si="12"/>
        <v>0.20476560299999999</v>
      </c>
      <c r="J9">
        <f>EXP(XMY!K9)</f>
        <v>0.11004157830686973</v>
      </c>
      <c r="K9">
        <f t="shared" si="28"/>
        <v>0.11004157830686973</v>
      </c>
      <c r="N9" s="1">
        <f t="shared" si="29"/>
        <v>1981.5</v>
      </c>
      <c r="O9">
        <f t="shared" si="13"/>
        <v>1.6939216229982434E-5</v>
      </c>
      <c r="P9">
        <f t="shared" si="14"/>
        <v>1.7990526545360293E-3</v>
      </c>
      <c r="Q9">
        <f t="shared" si="15"/>
        <v>-2.284123866507106E-3</v>
      </c>
      <c r="R9">
        <f t="shared" si="16"/>
        <v>-5.3806511770664966E-4</v>
      </c>
      <c r="S9">
        <f t="shared" si="17"/>
        <v>-1.380424215920002E-3</v>
      </c>
      <c r="T9">
        <f t="shared" si="18"/>
        <v>0</v>
      </c>
      <c r="U9">
        <f t="shared" si="19"/>
        <v>-9.3419766430062001E-2</v>
      </c>
      <c r="V9">
        <f>EXP(XMY!K9)</f>
        <v>0.11004157830686973</v>
      </c>
      <c r="W9">
        <f t="shared" si="20"/>
        <v>0.20476560299999999</v>
      </c>
      <c r="X9">
        <f t="shared" si="21"/>
        <v>0.10895921524057024</v>
      </c>
      <c r="AA9" s="1">
        <f t="shared" si="30"/>
        <v>1981.5</v>
      </c>
      <c r="AB9" s="3">
        <f t="shared" si="2"/>
        <v>1.8159918707660117E-3</v>
      </c>
      <c r="AC9" s="3">
        <f t="shared" si="3"/>
        <v>-2.8221889842137554E-3</v>
      </c>
      <c r="AD9" s="3">
        <f t="shared" si="4"/>
        <v>-1.380424215920002E-3</v>
      </c>
      <c r="AE9" s="3">
        <f t="shared" si="5"/>
        <v>-9.3419766430062001E-2</v>
      </c>
      <c r="AF9" s="3">
        <f t="shared" si="6"/>
        <v>0.20584796606629946</v>
      </c>
      <c r="AG9">
        <f t="shared" si="22"/>
        <v>0.11004157830686973</v>
      </c>
      <c r="AJ9" s="1">
        <f t="shared" si="31"/>
        <v>1981.5</v>
      </c>
      <c r="AK9">
        <f>EXP(XMY!B9/100)-1</f>
        <v>8.2724910736020618E-5</v>
      </c>
      <c r="AL9">
        <f>EXP(XMY!C9/100)-1</f>
        <v>8.7859124197535721E-3</v>
      </c>
      <c r="AM9">
        <f>EXP(XMY!D9/100)-1</f>
        <v>-1.1154822065047254E-2</v>
      </c>
      <c r="AN9">
        <f>EXP(XMY!E9/100)-1</f>
        <v>-2.627712417630268E-3</v>
      </c>
      <c r="AO9">
        <f>EXP(XMY!F9/100)-1</f>
        <v>-6.7414848768325708E-3</v>
      </c>
      <c r="AP9">
        <f>EXP(XMY!G9/100)-1</f>
        <v>0</v>
      </c>
      <c r="AQ9">
        <f t="shared" si="23"/>
        <v>0.20476560299999999</v>
      </c>
      <c r="AR9">
        <f>EXP(XMY!I9/100)-1</f>
        <v>-0.45622782860684863</v>
      </c>
      <c r="AS9">
        <f>EXP(XMY!K9)</f>
        <v>0.11004157830686973</v>
      </c>
      <c r="AT9">
        <f t="shared" si="24"/>
        <v>-0.44718173215706691</v>
      </c>
    </row>
    <row r="10" spans="1:46" x14ac:dyDescent="0.3">
      <c r="A10" s="1">
        <f t="shared" si="25"/>
        <v>1981.75</v>
      </c>
      <c r="B10">
        <f t="shared" si="7"/>
        <v>2.1450454294978633E-5</v>
      </c>
      <c r="C10">
        <f t="shared" si="26"/>
        <v>3.6970948088392501E-3</v>
      </c>
      <c r="D10">
        <f t="shared" si="27"/>
        <v>3.7834049526007754E-3</v>
      </c>
      <c r="E10">
        <f t="shared" si="8"/>
        <v>-2.3777686870731426E-4</v>
      </c>
      <c r="F10">
        <f t="shared" si="9"/>
        <v>-9.4930335157633041E-4</v>
      </c>
      <c r="G10">
        <f t="shared" si="10"/>
        <v>0</v>
      </c>
      <c r="H10">
        <f t="shared" si="11"/>
        <v>-9.6101383772915772E-2</v>
      </c>
      <c r="I10">
        <f t="shared" si="12"/>
        <v>0.20476560299999999</v>
      </c>
      <c r="J10">
        <f>EXP(XMY!K10)</f>
        <v>0.11497908922253559</v>
      </c>
      <c r="K10">
        <f t="shared" si="28"/>
        <v>0.11497908922253558</v>
      </c>
      <c r="N10" s="1">
        <f t="shared" si="29"/>
        <v>1981.75</v>
      </c>
      <c r="O10">
        <f t="shared" si="13"/>
        <v>2.1998297695042115E-5</v>
      </c>
      <c r="P10">
        <f t="shared" si="14"/>
        <v>3.7915184029775656E-3</v>
      </c>
      <c r="Q10">
        <f t="shared" si="15"/>
        <v>3.8800329029717393E-3</v>
      </c>
      <c r="R10">
        <f t="shared" si="16"/>
        <v>-2.4384967660302196E-4</v>
      </c>
      <c r="S10">
        <f t="shared" si="17"/>
        <v>-9.7354850595243053E-4</v>
      </c>
      <c r="T10">
        <f t="shared" si="18"/>
        <v>0</v>
      </c>
      <c r="U10">
        <f t="shared" si="19"/>
        <v>-9.3326105706168935E-2</v>
      </c>
      <c r="V10">
        <f>EXP(XMY!K10)</f>
        <v>0.11497908922253559</v>
      </c>
      <c r="W10">
        <f t="shared" si="20"/>
        <v>0.20476560299999999</v>
      </c>
      <c r="X10">
        <f t="shared" si="21"/>
        <v>0.11791564871491995</v>
      </c>
      <c r="AA10" s="1">
        <f t="shared" si="30"/>
        <v>1981.75</v>
      </c>
      <c r="AB10" s="3">
        <f t="shared" si="2"/>
        <v>3.8135167006726079E-3</v>
      </c>
      <c r="AC10" s="3">
        <f t="shared" si="3"/>
        <v>3.6361832263687175E-3</v>
      </c>
      <c r="AD10" s="3">
        <f t="shared" si="4"/>
        <v>-9.7354850595243053E-4</v>
      </c>
      <c r="AE10" s="3">
        <f t="shared" si="5"/>
        <v>-9.3326105706168935E-2</v>
      </c>
      <c r="AF10" s="3">
        <f t="shared" si="6"/>
        <v>0.20182904350761563</v>
      </c>
      <c r="AG10">
        <f t="shared" si="22"/>
        <v>0.11497908922253559</v>
      </c>
      <c r="AJ10" s="1">
        <f t="shared" si="31"/>
        <v>1981.75</v>
      </c>
      <c r="AK10">
        <f>EXP(XMY!B10/100)-1</f>
        <v>1.0743160654302919E-4</v>
      </c>
      <c r="AL10">
        <f>EXP(XMY!C10/100)-1</f>
        <v>1.8516383354569399E-2</v>
      </c>
      <c r="AM10">
        <f>EXP(XMY!D10/100)-1</f>
        <v>1.8948655663479474E-2</v>
      </c>
      <c r="AN10">
        <f>EXP(XMY!E10/100)-1</f>
        <v>-1.1908722609188516E-3</v>
      </c>
      <c r="AO10">
        <f>EXP(XMY!F10/100)-1</f>
        <v>-4.7544533441606918E-3</v>
      </c>
      <c r="AP10">
        <f>EXP(XMY!G10/100)-1</f>
        <v>0</v>
      </c>
      <c r="AQ10">
        <f t="shared" si="23"/>
        <v>0.20476560299999999</v>
      </c>
      <c r="AR10">
        <f>EXP(XMY!I10/100)-1</f>
        <v>-0.45577042403048984</v>
      </c>
      <c r="AS10">
        <f>EXP(XMY!K10)</f>
        <v>0.11497908922253559</v>
      </c>
      <c r="AT10">
        <f t="shared" si="24"/>
        <v>-0.45016883097134464</v>
      </c>
    </row>
    <row r="11" spans="1:46" x14ac:dyDescent="0.3">
      <c r="A11" s="1">
        <f t="shared" si="25"/>
        <v>1982</v>
      </c>
      <c r="B11">
        <f t="shared" si="7"/>
        <v>2.6768846611060921E-5</v>
      </c>
      <c r="C11">
        <f t="shared" si="26"/>
        <v>4.3715174047635917E-3</v>
      </c>
      <c r="D11">
        <f t="shared" si="27"/>
        <v>5.5547256297491408E-4</v>
      </c>
      <c r="E11">
        <f t="shared" si="8"/>
        <v>-3.6141851155270998E-4</v>
      </c>
      <c r="F11">
        <f t="shared" si="9"/>
        <v>-6.6001804823531251E-4</v>
      </c>
      <c r="G11">
        <f t="shared" si="10"/>
        <v>0</v>
      </c>
      <c r="H11">
        <f t="shared" si="11"/>
        <v>-9.4996688393578083E-2</v>
      </c>
      <c r="I11">
        <f t="shared" si="12"/>
        <v>0.20476560299999999</v>
      </c>
      <c r="J11">
        <f>EXP(XMY!K11)</f>
        <v>0.11370123686098345</v>
      </c>
      <c r="K11">
        <f t="shared" si="28"/>
        <v>0.11370123686098345</v>
      </c>
      <c r="N11" s="1">
        <f t="shared" si="29"/>
        <v>1982</v>
      </c>
      <c r="O11">
        <f t="shared" si="13"/>
        <v>2.7198614584407311E-5</v>
      </c>
      <c r="P11">
        <f t="shared" si="14"/>
        <v>4.441701159887259E-3</v>
      </c>
      <c r="Q11">
        <f t="shared" si="15"/>
        <v>5.6439055339518906E-4</v>
      </c>
      <c r="R11">
        <f t="shared" si="16"/>
        <v>-3.6722100665071301E-4</v>
      </c>
      <c r="S11">
        <f t="shared" si="17"/>
        <v>-6.7061449353919501E-4</v>
      </c>
      <c r="T11">
        <f t="shared" si="18"/>
        <v>0</v>
      </c>
      <c r="U11">
        <f t="shared" si="19"/>
        <v>-9.3234372495091006E-2</v>
      </c>
      <c r="V11">
        <f>EXP(XMY!K11)</f>
        <v>0.11370123686098345</v>
      </c>
      <c r="W11">
        <f t="shared" si="20"/>
        <v>0.20476560299999999</v>
      </c>
      <c r="X11">
        <f t="shared" si="21"/>
        <v>0.11552668533258593</v>
      </c>
      <c r="AA11" s="1">
        <f t="shared" si="30"/>
        <v>1982</v>
      </c>
      <c r="AB11" s="3">
        <f t="shared" si="2"/>
        <v>4.4688997744716666E-3</v>
      </c>
      <c r="AC11" s="3">
        <f t="shared" si="3"/>
        <v>1.9716954674447605E-4</v>
      </c>
      <c r="AD11" s="3">
        <f t="shared" si="4"/>
        <v>-6.7061449353919501E-4</v>
      </c>
      <c r="AE11" s="3">
        <f t="shared" si="5"/>
        <v>-9.3234372495091006E-2</v>
      </c>
      <c r="AF11" s="3">
        <f t="shared" si="6"/>
        <v>0.2029401545283975</v>
      </c>
      <c r="AG11">
        <f t="shared" si="22"/>
        <v>0.11370123686098345</v>
      </c>
      <c r="AJ11" s="1">
        <f t="shared" si="31"/>
        <v>1982</v>
      </c>
      <c r="AK11">
        <f>EXP(XMY!B11/100)-1</f>
        <v>1.328280442902674E-4</v>
      </c>
      <c r="AL11">
        <f>EXP(XMY!C11/100)-1</f>
        <v>2.1691637144189979E-2</v>
      </c>
      <c r="AM11">
        <f>EXP(XMY!D11/100)-1</f>
        <v>2.7562761768888944E-3</v>
      </c>
      <c r="AN11">
        <f>EXP(XMY!E11/100)-1</f>
        <v>-1.7933725258080235E-3</v>
      </c>
      <c r="AO11">
        <f>EXP(XMY!F11/100)-1</f>
        <v>-3.275034887276429E-3</v>
      </c>
      <c r="AP11">
        <f>EXP(XMY!G11/100)-1</f>
        <v>0</v>
      </c>
      <c r="AQ11">
        <f t="shared" si="23"/>
        <v>0.20476560299999999</v>
      </c>
      <c r="AR11">
        <f>EXP(XMY!I11/100)-1</f>
        <v>-0.45532243271879513</v>
      </c>
      <c r="AS11">
        <f>EXP(XMY!K11)</f>
        <v>0.11370123686098345</v>
      </c>
      <c r="AT11">
        <f t="shared" si="24"/>
        <v>-0.43857590103765764</v>
      </c>
    </row>
    <row r="12" spans="1:46" x14ac:dyDescent="0.3">
      <c r="A12" s="1">
        <f t="shared" si="25"/>
        <v>1982.25</v>
      </c>
      <c r="B12">
        <f>O12*$V12/$X12</f>
        <v>3.3044544039674161E-5</v>
      </c>
      <c r="C12">
        <f t="shared" si="26"/>
        <v>4.9054680609450048E-3</v>
      </c>
      <c r="D12">
        <f t="shared" si="27"/>
        <v>2.9695814437308608E-4</v>
      </c>
      <c r="E12">
        <f t="shared" si="8"/>
        <v>-5.6599850099353893E-4</v>
      </c>
      <c r="F12">
        <f t="shared" si="9"/>
        <v>-9.895987676750641E-4</v>
      </c>
      <c r="G12">
        <f t="shared" si="10"/>
        <v>0</v>
      </c>
      <c r="H12">
        <f t="shared" si="11"/>
        <v>-9.4804712590479262E-2</v>
      </c>
      <c r="I12">
        <f t="shared" si="12"/>
        <v>0.20476560299999999</v>
      </c>
      <c r="J12">
        <f>EXP(XMY!K12)</f>
        <v>0.11364076389020988</v>
      </c>
      <c r="K12">
        <f t="shared" si="28"/>
        <v>0.11364076389020988</v>
      </c>
      <c r="N12" s="1">
        <f t="shared" si="29"/>
        <v>1982.25</v>
      </c>
      <c r="O12">
        <f t="shared" si="13"/>
        <v>3.35433837099205E-5</v>
      </c>
      <c r="P12">
        <f t="shared" si="14"/>
        <v>4.97952089299461E-3</v>
      </c>
      <c r="Q12">
        <f t="shared" si="15"/>
        <v>3.0144101763162408E-4</v>
      </c>
      <c r="R12">
        <f t="shared" si="16"/>
        <v>-5.7454280123434573E-4</v>
      </c>
      <c r="S12">
        <f t="shared" si="17"/>
        <v>-1.0045377277148977E-3</v>
      </c>
      <c r="T12">
        <f t="shared" si="18"/>
        <v>0</v>
      </c>
      <c r="U12">
        <f t="shared" si="19"/>
        <v>-9.3144745539760654E-2</v>
      </c>
      <c r="V12">
        <f>EXP(XMY!K12)</f>
        <v>0.11364076389020988</v>
      </c>
      <c r="W12">
        <f t="shared" si="20"/>
        <v>0.20476560299999999</v>
      </c>
      <c r="X12">
        <f t="shared" si="21"/>
        <v>0.11535628222562624</v>
      </c>
      <c r="AA12" s="1">
        <f t="shared" si="30"/>
        <v>1982.25</v>
      </c>
      <c r="AB12" s="3">
        <f>O12+P12</f>
        <v>5.0130642767045302E-3</v>
      </c>
      <c r="AC12" s="3">
        <f>Q12+R12+T12</f>
        <v>-2.7310178360272165E-4</v>
      </c>
      <c r="AD12" s="3">
        <f>S12</f>
        <v>-1.0045377277148977E-3</v>
      </c>
      <c r="AE12" s="3">
        <f>U12</f>
        <v>-9.3144745539760654E-2</v>
      </c>
      <c r="AF12" s="3">
        <f>V12-SUM(O12:U12)</f>
        <v>0.20305008466458363</v>
      </c>
      <c r="AG12">
        <f t="shared" si="22"/>
        <v>0.11364076389020988</v>
      </c>
      <c r="AJ12" s="1">
        <f t="shared" si="31"/>
        <v>1982.25</v>
      </c>
      <c r="AK12">
        <f>EXP(XMY!B12/100)-1</f>
        <v>1.6381356643146994E-4</v>
      </c>
      <c r="AL12">
        <f>EXP(XMY!C12/100)-1</f>
        <v>2.4318151193560622E-2</v>
      </c>
      <c r="AM12">
        <f>EXP(XMY!D12/100)-1</f>
        <v>1.4721272187088186E-3</v>
      </c>
      <c r="AN12">
        <f>EXP(XMY!E12/100)-1</f>
        <v>-2.8058560266801535E-3</v>
      </c>
      <c r="AO12">
        <f>EXP(XMY!F12/100)-1</f>
        <v>-4.9057933217176997E-3</v>
      </c>
      <c r="AP12">
        <f>EXP(XMY!G12/100)-1</f>
        <v>0</v>
      </c>
      <c r="AQ12">
        <f t="shared" si="23"/>
        <v>0.20476560299999999</v>
      </c>
      <c r="AR12">
        <f>EXP(XMY!I12/100)-1</f>
        <v>-0.45488472758659892</v>
      </c>
      <c r="AS12">
        <f>EXP(XMY!K12)</f>
        <v>0.11364076389020988</v>
      </c>
      <c r="AT12">
        <f t="shared" si="24"/>
        <v>-0.42734279574665246</v>
      </c>
    </row>
    <row r="13" spans="1:46" x14ac:dyDescent="0.3">
      <c r="A13" s="1">
        <f t="shared" si="25"/>
        <v>1982.5</v>
      </c>
      <c r="B13">
        <f t="shared" si="7"/>
        <v>4.1014299559068324E-5</v>
      </c>
      <c r="C13">
        <f t="shared" si="26"/>
        <v>4.4559615863133846E-3</v>
      </c>
      <c r="D13">
        <f t="shared" si="27"/>
        <v>1.5963739263100123E-3</v>
      </c>
      <c r="E13">
        <f t="shared" si="8"/>
        <v>-7.0679558530158083E-4</v>
      </c>
      <c r="F13">
        <f t="shared" si="9"/>
        <v>2.1017895566463311E-4</v>
      </c>
      <c r="G13">
        <f t="shared" si="10"/>
        <v>0</v>
      </c>
      <c r="H13">
        <f t="shared" si="11"/>
        <v>-9.5520335224043643E-2</v>
      </c>
      <c r="I13">
        <f t="shared" si="12"/>
        <v>0.20476560299999999</v>
      </c>
      <c r="J13">
        <f>EXP(XMY!K13)</f>
        <v>0.11484200095850186</v>
      </c>
      <c r="K13">
        <f t="shared" si="28"/>
        <v>0.11484200095850186</v>
      </c>
      <c r="N13" s="1">
        <f t="shared" si="29"/>
        <v>1982.5</v>
      </c>
      <c r="O13">
        <f>$W13*AK13</f>
        <v>4.1939004863074806E-5</v>
      </c>
      <c r="P13">
        <f>$W13*AL13</f>
        <v>4.556425360109616E-3</v>
      </c>
      <c r="Q13">
        <f t="shared" si="15"/>
        <v>1.6323656524325212E-3</v>
      </c>
      <c r="R13">
        <f t="shared" si="16"/>
        <v>-7.2273094525172378E-4</v>
      </c>
      <c r="S13">
        <f t="shared" si="17"/>
        <v>2.1491763454451314E-4</v>
      </c>
      <c r="T13">
        <f t="shared" si="18"/>
        <v>0</v>
      </c>
      <c r="U13">
        <f t="shared" si="19"/>
        <v>-9.3057299657520118E-2</v>
      </c>
      <c r="V13">
        <f>EXP(XMY!K13)</f>
        <v>0.11484200095850186</v>
      </c>
      <c r="W13">
        <f t="shared" si="20"/>
        <v>0.20476560299999999</v>
      </c>
      <c r="X13">
        <f t="shared" si="21"/>
        <v>0.11743122004917787</v>
      </c>
      <c r="AA13" s="1">
        <f t="shared" si="30"/>
        <v>1982.5</v>
      </c>
      <c r="AB13" s="3">
        <f>O13+P13</f>
        <v>4.5983643649726907E-3</v>
      </c>
      <c r="AC13" s="3">
        <f>Q13+R13+T13</f>
        <v>9.0963470718079741E-4</v>
      </c>
      <c r="AD13" s="3">
        <f>S13</f>
        <v>2.1491763454451314E-4</v>
      </c>
      <c r="AE13" s="3">
        <f>U13</f>
        <v>-9.3057299657520118E-2</v>
      </c>
      <c r="AF13" s="3">
        <f>V13-SUM(O13:U13)</f>
        <v>0.20217638390932396</v>
      </c>
      <c r="AG13">
        <f t="shared" si="22"/>
        <v>0.11484200095850186</v>
      </c>
      <c r="AJ13" s="1">
        <f t="shared" si="31"/>
        <v>1982.5</v>
      </c>
      <c r="AK13">
        <f>EXP(XMY!B13/100)-1</f>
        <v>2.0481469665134533E-4</v>
      </c>
      <c r="AL13">
        <f>EXP(XMY!C13/100)-1</f>
        <v>2.2251908002876908E-2</v>
      </c>
      <c r="AM13">
        <f>EXP(XMY!D13/100)-1</f>
        <v>7.971874321257566E-3</v>
      </c>
      <c r="AN13">
        <f>EXP(XMY!E13/100)-1</f>
        <v>-3.5295524964303882E-3</v>
      </c>
      <c r="AO13">
        <f>EXP(XMY!F13/100)-1</f>
        <v>1.0495787934876599E-3</v>
      </c>
      <c r="AP13">
        <f>EXP(XMY!G13/100)-1</f>
        <v>0</v>
      </c>
      <c r="AQ13">
        <f t="shared" si="23"/>
        <v>0.20476560299999999</v>
      </c>
      <c r="AR13">
        <f>EXP(XMY!I13/100)-1</f>
        <v>-0.45445767401432224</v>
      </c>
      <c r="AS13">
        <f>EXP(XMY!K13)</f>
        <v>0.11484200095850186</v>
      </c>
      <c r="AT13">
        <f t="shared" si="24"/>
        <v>-0.42218562868212617</v>
      </c>
    </row>
    <row r="14" spans="1:46" x14ac:dyDescent="0.3">
      <c r="A14" s="1">
        <f t="shared" si="25"/>
        <v>1982.75</v>
      </c>
      <c r="B14">
        <f t="shared" si="7"/>
        <v>5.2349078229685489E-5</v>
      </c>
      <c r="C14">
        <f t="shared" si="26"/>
        <v>5.470153538788285E-3</v>
      </c>
      <c r="D14">
        <f t="shared" si="27"/>
        <v>-3.8143536589083076E-3</v>
      </c>
      <c r="E14">
        <f t="shared" si="8"/>
        <v>-6.4758676154091997E-4</v>
      </c>
      <c r="F14">
        <f t="shared" si="9"/>
        <v>3.3541215882403969E-4</v>
      </c>
      <c r="G14">
        <f t="shared" si="10"/>
        <v>0</v>
      </c>
      <c r="H14">
        <f t="shared" si="11"/>
        <v>-9.3659208379963707E-2</v>
      </c>
      <c r="I14">
        <f t="shared" si="12"/>
        <v>0.20476560299999999</v>
      </c>
      <c r="J14">
        <f>EXP(XMY!K14)</f>
        <v>0.11250236897542906</v>
      </c>
      <c r="K14">
        <f t="shared" si="28"/>
        <v>0.11250236897542906</v>
      </c>
      <c r="N14" s="1">
        <f t="shared" si="29"/>
        <v>1982.75</v>
      </c>
      <c r="O14">
        <f>$W14*AK14</f>
        <v>5.267284324310456E-5</v>
      </c>
      <c r="P14">
        <f t="shared" si="14"/>
        <v>5.5039849718102685E-3</v>
      </c>
      <c r="Q14">
        <f t="shared" si="15"/>
        <v>-3.8379444136135399E-3</v>
      </c>
      <c r="R14">
        <f t="shared" si="16"/>
        <v>-6.5159191203507743E-4</v>
      </c>
      <c r="S14">
        <f t="shared" si="17"/>
        <v>3.3748659309824252E-4</v>
      </c>
      <c r="T14">
        <f t="shared" si="18"/>
        <v>0</v>
      </c>
      <c r="U14">
        <f t="shared" si="19"/>
        <v>-9.2972045118229291E-2</v>
      </c>
      <c r="V14">
        <f>EXP(XMY!K14)</f>
        <v>0.11250236897542906</v>
      </c>
      <c r="W14">
        <f t="shared" si="20"/>
        <v>0.20476560299999999</v>
      </c>
      <c r="X14">
        <f t="shared" si="21"/>
        <v>0.11319816596427369</v>
      </c>
      <c r="AA14" s="1">
        <f t="shared" si="30"/>
        <v>1982.75</v>
      </c>
      <c r="AB14" s="3">
        <f t="shared" si="2"/>
        <v>5.5566578150533733E-3</v>
      </c>
      <c r="AC14" s="3">
        <f t="shared" si="3"/>
        <v>-4.4895363256486171E-3</v>
      </c>
      <c r="AD14" s="3">
        <f t="shared" si="4"/>
        <v>3.3748659309824252E-4</v>
      </c>
      <c r="AE14" s="3">
        <f t="shared" si="5"/>
        <v>-9.2972045118229291E-2</v>
      </c>
      <c r="AF14" s="3">
        <f t="shared" si="6"/>
        <v>0.20406980601115537</v>
      </c>
      <c r="AG14">
        <f t="shared" si="22"/>
        <v>0.11250236897542906</v>
      </c>
      <c r="AJ14" s="1">
        <f t="shared" si="31"/>
        <v>1982.75</v>
      </c>
      <c r="AK14">
        <f>EXP(XMY!B14/100)-1</f>
        <v>2.5723482104123008E-4</v>
      </c>
      <c r="AL14">
        <f>EXP(XMY!C14/100)-1</f>
        <v>2.687944113255325E-2</v>
      </c>
      <c r="AM14">
        <f>EXP(XMY!D14/100)-1</f>
        <v>-1.8743110939455687E-2</v>
      </c>
      <c r="AN14">
        <f>EXP(XMY!E14/100)-1</f>
        <v>-3.1821355857071243E-3</v>
      </c>
      <c r="AO14">
        <f>EXP(XMY!F14/100)-1</f>
        <v>1.6481605706903935E-3</v>
      </c>
      <c r="AP14">
        <f>EXP(XMY!G14/100)-1</f>
        <v>0</v>
      </c>
      <c r="AQ14">
        <f t="shared" si="23"/>
        <v>0.20476560299999999</v>
      </c>
      <c r="AR14">
        <f>EXP(XMY!I14/100)-1</f>
        <v>-0.45404132215618898</v>
      </c>
      <c r="AS14">
        <f>EXP(XMY!K14)</f>
        <v>0.11250236897542906</v>
      </c>
      <c r="AT14">
        <f t="shared" si="24"/>
        <v>-0.39916765796200471</v>
      </c>
    </row>
    <row r="15" spans="1:46" x14ac:dyDescent="0.3">
      <c r="A15" s="1">
        <f t="shared" si="25"/>
        <v>1983</v>
      </c>
      <c r="B15">
        <f t="shared" si="7"/>
        <v>6.5829097627583964E-5</v>
      </c>
      <c r="C15">
        <f t="shared" si="26"/>
        <v>5.4885203545603067E-3</v>
      </c>
      <c r="D15">
        <f t="shared" si="27"/>
        <v>-4.1654656396901647E-3</v>
      </c>
      <c r="E15">
        <f t="shared" si="8"/>
        <v>-5.39522557098352E-4</v>
      </c>
      <c r="F15">
        <f t="shared" si="9"/>
        <v>-1.419306556012071E-4</v>
      </c>
      <c r="G15">
        <f t="shared" si="10"/>
        <v>0</v>
      </c>
      <c r="H15">
        <f t="shared" si="11"/>
        <v>-9.3271879516607467E-2</v>
      </c>
      <c r="I15">
        <f t="shared" si="12"/>
        <v>0.20476560299999999</v>
      </c>
      <c r="J15">
        <f>EXP(XMY!K15)</f>
        <v>0.11220115408319069</v>
      </c>
      <c r="K15">
        <f t="shared" si="28"/>
        <v>0.11220115408319069</v>
      </c>
      <c r="N15" s="1">
        <f t="shared" si="29"/>
        <v>1983</v>
      </c>
      <c r="O15">
        <f t="shared" si="13"/>
        <v>6.6055188794237273E-5</v>
      </c>
      <c r="P15">
        <f t="shared" si="14"/>
        <v>5.5073707720031092E-3</v>
      </c>
      <c r="Q15">
        <f t="shared" si="15"/>
        <v>-4.179772002986526E-3</v>
      </c>
      <c r="R15">
        <f t="shared" si="16"/>
        <v>-5.4137555658894548E-4</v>
      </c>
      <c r="S15">
        <f t="shared" si="17"/>
        <v>-1.4241811887603863E-4</v>
      </c>
      <c r="T15">
        <f t="shared" si="18"/>
        <v>0</v>
      </c>
      <c r="U15">
        <f t="shared" si="19"/>
        <v>-9.2888952407998299E-2</v>
      </c>
      <c r="V15">
        <f>EXP(XMY!K15)</f>
        <v>0.11220115408319069</v>
      </c>
      <c r="W15">
        <f t="shared" si="20"/>
        <v>0.20476560299999999</v>
      </c>
      <c r="X15">
        <f t="shared" si="21"/>
        <v>0.11258651087434753</v>
      </c>
      <c r="AA15" s="1">
        <f t="shared" si="30"/>
        <v>1983</v>
      </c>
      <c r="AB15" s="3">
        <f t="shared" si="2"/>
        <v>5.5734259607973461E-3</v>
      </c>
      <c r="AC15" s="3">
        <f t="shared" si="3"/>
        <v>-4.7211475595754712E-3</v>
      </c>
      <c r="AD15" s="3">
        <f t="shared" si="4"/>
        <v>-1.4241811887603863E-4</v>
      </c>
      <c r="AE15" s="3">
        <f t="shared" si="5"/>
        <v>-9.2888952407998299E-2</v>
      </c>
      <c r="AF15" s="3">
        <f t="shared" si="6"/>
        <v>0.20438024620884315</v>
      </c>
      <c r="AG15">
        <f t="shared" si="22"/>
        <v>0.11220115408319069</v>
      </c>
      <c r="AJ15" s="1">
        <f t="shared" si="31"/>
        <v>1983</v>
      </c>
      <c r="AK15">
        <f>EXP(XMY!B15/100)-1</f>
        <v>3.2258928172734791E-4</v>
      </c>
      <c r="AL15">
        <f>EXP(XMY!C15/100)-1</f>
        <v>2.6895976137179201E-2</v>
      </c>
      <c r="AM15">
        <f>EXP(XMY!D15/100)-1</f>
        <v>-2.04124713416175E-2</v>
      </c>
      <c r="AN15">
        <f>EXP(XMY!E15/100)-1</f>
        <v>-2.643879385293757E-3</v>
      </c>
      <c r="AO15">
        <f>EXP(XMY!F15/100)-1</f>
        <v>-6.9551778613929915E-4</v>
      </c>
      <c r="AP15">
        <f>EXP(XMY!G15/100)-1</f>
        <v>0</v>
      </c>
      <c r="AQ15">
        <f t="shared" si="23"/>
        <v>0.20476560299999999</v>
      </c>
      <c r="AR15">
        <f>EXP(XMY!I15/100)-1</f>
        <v>-0.45363552787720063</v>
      </c>
      <c r="AS15">
        <f>EXP(XMY!K15)</f>
        <v>0.11220115408319069</v>
      </c>
      <c r="AT15">
        <f t="shared" si="24"/>
        <v>-0.379680311415586</v>
      </c>
    </row>
    <row r="16" spans="1:46" x14ac:dyDescent="0.3">
      <c r="A16" s="1">
        <f t="shared" si="25"/>
        <v>1983.25</v>
      </c>
      <c r="B16">
        <f t="shared" si="7"/>
        <v>8.088654399274176E-5</v>
      </c>
      <c r="C16">
        <f t="shared" si="26"/>
        <v>4.6840992910871211E-3</v>
      </c>
      <c r="D16">
        <f t="shared" si="27"/>
        <v>-1.8276554339317654E-3</v>
      </c>
      <c r="E16">
        <f t="shared" si="8"/>
        <v>-6.0086310397304088E-4</v>
      </c>
      <c r="F16">
        <f t="shared" si="9"/>
        <v>6.30077648039873E-4</v>
      </c>
      <c r="G16">
        <f t="shared" si="10"/>
        <v>0</v>
      </c>
      <c r="H16">
        <f t="shared" si="11"/>
        <v>-9.4156367984774517E-2</v>
      </c>
      <c r="I16">
        <f t="shared" si="12"/>
        <v>0.20476560299999999</v>
      </c>
      <c r="J16">
        <f>EXP(XMY!K16)</f>
        <v>0.11357577996044041</v>
      </c>
      <c r="K16">
        <f t="shared" si="28"/>
        <v>0.11357577996044041</v>
      </c>
      <c r="N16" s="1">
        <f t="shared" si="29"/>
        <v>1983.25</v>
      </c>
      <c r="O16">
        <f t="shared" si="13"/>
        <v>8.1872604694243088E-5</v>
      </c>
      <c r="P16">
        <f t="shared" si="14"/>
        <v>4.7412015729361972E-3</v>
      </c>
      <c r="Q16">
        <f t="shared" si="15"/>
        <v>-1.8499357677218599E-3</v>
      </c>
      <c r="R16">
        <f t="shared" si="16"/>
        <v>-6.0818802434376513E-4</v>
      </c>
      <c r="S16">
        <f t="shared" si="17"/>
        <v>6.377587131090179E-4</v>
      </c>
      <c r="T16">
        <f t="shared" si="18"/>
        <v>0</v>
      </c>
      <c r="U16">
        <f t="shared" si="19"/>
        <v>-9.2807967935918126E-2</v>
      </c>
      <c r="V16">
        <f>EXP(XMY!K16)</f>
        <v>0.11357577996044041</v>
      </c>
      <c r="W16">
        <f t="shared" si="20"/>
        <v>0.20476560299999999</v>
      </c>
      <c r="X16">
        <f t="shared" si="21"/>
        <v>0.1149603441627557</v>
      </c>
      <c r="AA16" s="1">
        <f t="shared" si="30"/>
        <v>1983.25</v>
      </c>
      <c r="AB16" s="3">
        <f t="shared" si="2"/>
        <v>4.82307417763044E-3</v>
      </c>
      <c r="AC16" s="3">
        <f t="shared" si="3"/>
        <v>-2.4581237920656249E-3</v>
      </c>
      <c r="AD16" s="3">
        <f t="shared" si="4"/>
        <v>6.377587131090179E-4</v>
      </c>
      <c r="AE16" s="3">
        <f t="shared" si="5"/>
        <v>-9.2807967935918126E-2</v>
      </c>
      <c r="AF16" s="3">
        <f t="shared" si="6"/>
        <v>0.20338103879768471</v>
      </c>
      <c r="AG16">
        <f t="shared" si="22"/>
        <v>0.11357577996044041</v>
      </c>
      <c r="AJ16" s="1">
        <f t="shared" si="31"/>
        <v>1983.25</v>
      </c>
      <c r="AK16">
        <f>EXP(XMY!B16/100)-1</f>
        <v>3.9983573165969233E-4</v>
      </c>
      <c r="AL16">
        <f>EXP(XMY!C16/100)-1</f>
        <v>2.3154287162850284E-2</v>
      </c>
      <c r="AM16">
        <f>EXP(XMY!D16/100)-1</f>
        <v>-9.0344068565161306E-3</v>
      </c>
      <c r="AN16">
        <f>EXP(XMY!E16/100)-1</f>
        <v>-2.9701669393358276E-3</v>
      </c>
      <c r="AO16">
        <f>EXP(XMY!F16/100)-1</f>
        <v>3.11457932272452E-3</v>
      </c>
      <c r="AP16">
        <f>EXP(XMY!G16/100)-1</f>
        <v>0</v>
      </c>
      <c r="AQ16">
        <f t="shared" si="23"/>
        <v>0.20476560299999999</v>
      </c>
      <c r="AR16">
        <f>EXP(XMY!I16/100)-1</f>
        <v>-0.45324002945904018</v>
      </c>
      <c r="AS16">
        <f>EXP(XMY!K16)</f>
        <v>0.11357577996044041</v>
      </c>
      <c r="AT16">
        <f t="shared" si="24"/>
        <v>-0.36382325585750697</v>
      </c>
    </row>
    <row r="17" spans="1:46" x14ac:dyDescent="0.3">
      <c r="A17" s="1">
        <f t="shared" si="25"/>
        <v>1983.5</v>
      </c>
      <c r="B17">
        <f t="shared" si="7"/>
        <v>9.6555396316996527E-5</v>
      </c>
      <c r="C17">
        <f t="shared" si="26"/>
        <v>3.0861891719485318E-3</v>
      </c>
      <c r="D17">
        <f t="shared" si="27"/>
        <v>1.6231477964309205E-3</v>
      </c>
      <c r="E17">
        <f t="shared" si="8"/>
        <v>-7.3014210755056321E-4</v>
      </c>
      <c r="F17">
        <f t="shared" si="9"/>
        <v>1.0435470802234138E-3</v>
      </c>
      <c r="G17">
        <f t="shared" si="10"/>
        <v>0</v>
      </c>
      <c r="H17">
        <f t="shared" si="11"/>
        <v>-9.4972824387583324E-2</v>
      </c>
      <c r="I17">
        <f t="shared" si="12"/>
        <v>0.20476560299999999</v>
      </c>
      <c r="J17">
        <f>EXP(XMY!K17)</f>
        <v>0.11491207594978597</v>
      </c>
      <c r="K17">
        <f t="shared" si="28"/>
        <v>0.11491207594978596</v>
      </c>
      <c r="N17" s="1">
        <f t="shared" si="29"/>
        <v>1983.5</v>
      </c>
      <c r="O17">
        <f t="shared" si="13"/>
        <v>9.8528668446302761E-5</v>
      </c>
      <c r="P17">
        <f t="shared" si="14"/>
        <v>3.1492606450206247E-3</v>
      </c>
      <c r="Q17">
        <f t="shared" si="15"/>
        <v>1.6563195551374628E-3</v>
      </c>
      <c r="R17">
        <f t="shared" si="16"/>
        <v>-7.4506379112516442E-4</v>
      </c>
      <c r="S17">
        <f t="shared" si="17"/>
        <v>1.0648737222089459E-3</v>
      </c>
      <c r="T17">
        <f t="shared" si="18"/>
        <v>0</v>
      </c>
      <c r="U17">
        <f t="shared" si="19"/>
        <v>-9.2729024058457288E-2</v>
      </c>
      <c r="V17">
        <f>EXP(XMY!K17)</f>
        <v>0.11491207594978597</v>
      </c>
      <c r="W17">
        <f t="shared" si="20"/>
        <v>0.20476560299999999</v>
      </c>
      <c r="X17">
        <f t="shared" si="21"/>
        <v>0.11726049774123087</v>
      </c>
      <c r="AA17" s="1">
        <f t="shared" si="30"/>
        <v>1983.5</v>
      </c>
      <c r="AB17" s="3">
        <f t="shared" si="2"/>
        <v>3.2477893134669274E-3</v>
      </c>
      <c r="AC17" s="3">
        <f t="shared" si="3"/>
        <v>9.1125576401229833E-4</v>
      </c>
      <c r="AD17" s="3">
        <f t="shared" si="4"/>
        <v>1.0648737222089459E-3</v>
      </c>
      <c r="AE17" s="3">
        <f t="shared" si="5"/>
        <v>-9.2729024058457288E-2</v>
      </c>
      <c r="AF17" s="3">
        <f t="shared" si="6"/>
        <v>0.20241718120855509</v>
      </c>
      <c r="AG17">
        <f t="shared" si="22"/>
        <v>0.11491207594978597</v>
      </c>
      <c r="AJ17" s="1">
        <f t="shared" si="31"/>
        <v>1983.5</v>
      </c>
      <c r="AK17">
        <f>EXP(XMY!B17/100)-1</f>
        <v>4.8117782968803979E-4</v>
      </c>
      <c r="AL17">
        <f>EXP(XMY!C17/100)-1</f>
        <v>1.537983234918916E-2</v>
      </c>
      <c r="AM17">
        <f>EXP(XMY!D17/100)-1</f>
        <v>8.0888563844263572E-3</v>
      </c>
      <c r="AN17">
        <f>EXP(XMY!E17/100)-1</f>
        <v>-3.6386179134059171E-3</v>
      </c>
      <c r="AO17">
        <f>EXP(XMY!F17/100)-1</f>
        <v>5.2004521589934516E-3</v>
      </c>
      <c r="AP17">
        <f>EXP(XMY!G17/100)-1</f>
        <v>0</v>
      </c>
      <c r="AQ17">
        <f t="shared" si="23"/>
        <v>0.20476560299999999</v>
      </c>
      <c r="AR17">
        <f>EXP(XMY!I17/100)-1</f>
        <v>-0.45285449655554355</v>
      </c>
      <c r="AS17">
        <f>EXP(XMY!K17)</f>
        <v>0.11491207594978597</v>
      </c>
      <c r="AT17">
        <f t="shared" si="24"/>
        <v>-0.34354058412233479</v>
      </c>
    </row>
    <row r="18" spans="1:46" x14ac:dyDescent="0.3">
      <c r="A18" s="1">
        <f t="shared" si="25"/>
        <v>1983.75</v>
      </c>
      <c r="B18">
        <f t="shared" si="7"/>
        <v>1.1140545493253703E-4</v>
      </c>
      <c r="C18">
        <f t="shared" si="26"/>
        <v>2.7276908353979705E-3</v>
      </c>
      <c r="D18">
        <f t="shared" si="27"/>
        <v>2.9852298701307481E-3</v>
      </c>
      <c r="E18">
        <f t="shared" si="8"/>
        <v>-7.5254801445396495E-4</v>
      </c>
      <c r="F18">
        <f t="shared" si="9"/>
        <v>9.8540621575866731E-4</v>
      </c>
      <c r="G18">
        <f t="shared" si="10"/>
        <v>0</v>
      </c>
      <c r="H18">
        <f t="shared" si="11"/>
        <v>-9.5286659200693583E-2</v>
      </c>
      <c r="I18">
        <f t="shared" si="12"/>
        <v>0.20476560299999999</v>
      </c>
      <c r="J18">
        <f>EXP(XMY!K18)</f>
        <v>0.11553612816107237</v>
      </c>
      <c r="K18">
        <f t="shared" si="28"/>
        <v>0.11553612816107237</v>
      </c>
      <c r="N18" s="1">
        <f t="shared" si="29"/>
        <v>1983.75</v>
      </c>
      <c r="O18">
        <f t="shared" si="13"/>
        <v>1.140864301750841E-4</v>
      </c>
      <c r="P18">
        <f t="shared" si="14"/>
        <v>2.7933327880604584E-3</v>
      </c>
      <c r="Q18">
        <f t="shared" si="15"/>
        <v>3.0570695065289754E-3</v>
      </c>
      <c r="R18">
        <f t="shared" si="16"/>
        <v>-7.7065810248152882E-4</v>
      </c>
      <c r="S18">
        <f t="shared" si="17"/>
        <v>1.009120042607638E-3</v>
      </c>
      <c r="T18">
        <f t="shared" si="18"/>
        <v>0</v>
      </c>
      <c r="U18">
        <f t="shared" si="19"/>
        <v>-9.2652045499920288E-2</v>
      </c>
      <c r="V18">
        <f>EXP(XMY!K18)</f>
        <v>0.11553612816107237</v>
      </c>
      <c r="W18">
        <f t="shared" si="20"/>
        <v>0.20476560299999999</v>
      </c>
      <c r="X18">
        <f t="shared" si="21"/>
        <v>0.11831650816497033</v>
      </c>
      <c r="AA18" s="1">
        <f t="shared" si="30"/>
        <v>1983.75</v>
      </c>
      <c r="AB18" s="3">
        <f t="shared" si="2"/>
        <v>2.9074192182355425E-3</v>
      </c>
      <c r="AC18" s="3">
        <f t="shared" si="3"/>
        <v>2.2864114040474465E-3</v>
      </c>
      <c r="AD18" s="3">
        <f t="shared" si="4"/>
        <v>1.009120042607638E-3</v>
      </c>
      <c r="AE18" s="3">
        <f t="shared" si="5"/>
        <v>-9.2652045499920288E-2</v>
      </c>
      <c r="AF18" s="3">
        <f t="shared" si="6"/>
        <v>0.20198522299610203</v>
      </c>
      <c r="AG18">
        <f t="shared" si="22"/>
        <v>0.11553612816107237</v>
      </c>
      <c r="AJ18" s="1">
        <f t="shared" si="31"/>
        <v>1983.75</v>
      </c>
      <c r="AK18">
        <f>EXP(XMY!B18/100)-1</f>
        <v>5.571562240123118E-4</v>
      </c>
      <c r="AL18">
        <f>EXP(XMY!C18/100)-1</f>
        <v>1.3641611418791166E-2</v>
      </c>
      <c r="AM18">
        <f>EXP(XMY!D18/100)-1</f>
        <v>1.4929604688190601E-2</v>
      </c>
      <c r="AN18">
        <f>EXP(XMY!E18/100)-1</f>
        <v>-3.7636111299490516E-3</v>
      </c>
      <c r="AO18">
        <f>EXP(XMY!F18/100)-1</f>
        <v>4.9281716646893958E-3</v>
      </c>
      <c r="AP18">
        <f>EXP(XMY!G18/100)-1</f>
        <v>0</v>
      </c>
      <c r="AQ18">
        <f t="shared" si="23"/>
        <v>0.20476560299999999</v>
      </c>
      <c r="AR18">
        <f>EXP(XMY!I18/100)-1</f>
        <v>-0.45247856154786059</v>
      </c>
      <c r="AS18">
        <f>EXP(XMY!K18)</f>
        <v>0.11553612816107237</v>
      </c>
      <c r="AT18">
        <f t="shared" si="24"/>
        <v>-0.35657360360669088</v>
      </c>
    </row>
    <row r="19" spans="1:46" x14ac:dyDescent="0.3">
      <c r="A19" s="1">
        <f t="shared" si="25"/>
        <v>1984</v>
      </c>
      <c r="B19">
        <f t="shared" si="7"/>
        <v>1.2221297684585403E-4</v>
      </c>
      <c r="C19">
        <f t="shared" si="26"/>
        <v>1.7687673061301085E-3</v>
      </c>
      <c r="D19">
        <f t="shared" si="27"/>
        <v>7.8399693877823726E-3</v>
      </c>
      <c r="E19">
        <f t="shared" si="8"/>
        <v>-7.2986087588943795E-4</v>
      </c>
      <c r="F19">
        <f t="shared" si="9"/>
        <v>1.413436877272685E-3</v>
      </c>
      <c r="G19">
        <f t="shared" si="10"/>
        <v>0</v>
      </c>
      <c r="H19">
        <f t="shared" si="11"/>
        <v>-9.6991809326957473E-2</v>
      </c>
      <c r="I19">
        <f t="shared" si="12"/>
        <v>0.20476560299999999</v>
      </c>
      <c r="J19">
        <f>EXP(XMY!K19)</f>
        <v>0.11818831934518409</v>
      </c>
      <c r="K19">
        <f t="shared" si="28"/>
        <v>0.1181883193451841</v>
      </c>
      <c r="N19" s="1">
        <f t="shared" si="29"/>
        <v>1984</v>
      </c>
      <c r="O19">
        <f t="shared" si="13"/>
        <v>1.272193207698864E-4</v>
      </c>
      <c r="P19">
        <f t="shared" si="14"/>
        <v>1.8412232570823577E-3</v>
      </c>
      <c r="Q19">
        <f t="shared" si="15"/>
        <v>8.1611266341084249E-3</v>
      </c>
      <c r="R19">
        <f t="shared" si="16"/>
        <v>-7.5975896572982122E-4</v>
      </c>
      <c r="S19">
        <f t="shared" si="17"/>
        <v>1.4713370389835192E-3</v>
      </c>
      <c r="T19">
        <f t="shared" si="18"/>
        <v>0</v>
      </c>
      <c r="U19">
        <f t="shared" si="19"/>
        <v>-9.2576953465902015E-2</v>
      </c>
      <c r="V19">
        <f>EXP(XMY!K19)</f>
        <v>0.11818831934518409</v>
      </c>
      <c r="W19">
        <f t="shared" si="20"/>
        <v>0.20476560299999999</v>
      </c>
      <c r="X19">
        <f t="shared" si="21"/>
        <v>0.12302979681931234</v>
      </c>
      <c r="AA19" s="1">
        <f t="shared" si="30"/>
        <v>1984</v>
      </c>
      <c r="AB19" s="3">
        <f t="shared" si="2"/>
        <v>1.9684425778522443E-3</v>
      </c>
      <c r="AC19" s="3">
        <f t="shared" si="3"/>
        <v>7.401367668378604E-3</v>
      </c>
      <c r="AD19" s="3">
        <f t="shared" si="4"/>
        <v>1.4713370389835192E-3</v>
      </c>
      <c r="AE19" s="3">
        <f t="shared" si="5"/>
        <v>-9.2576953465902015E-2</v>
      </c>
      <c r="AF19" s="3">
        <f t="shared" si="6"/>
        <v>0.19992412552587174</v>
      </c>
      <c r="AG19">
        <f t="shared" si="22"/>
        <v>0.11818831934518409</v>
      </c>
      <c r="AJ19" s="1">
        <f t="shared" si="31"/>
        <v>1984</v>
      </c>
      <c r="AK19">
        <f>EXP(XMY!B19/100)-1</f>
        <v>6.2129243830999492E-4</v>
      </c>
      <c r="AL19">
        <f>EXP(XMY!C19/100)-1</f>
        <v>8.9918581544301546E-3</v>
      </c>
      <c r="AM19">
        <f>EXP(XMY!D19/100)-1</f>
        <v>3.9855945112560853E-2</v>
      </c>
      <c r="AN19">
        <f>EXP(XMY!E19/100)-1</f>
        <v>-3.7103837490216618E-3</v>
      </c>
      <c r="AO19">
        <f>EXP(XMY!F19/100)-1</f>
        <v>7.1854697147719637E-3</v>
      </c>
      <c r="AP19">
        <f>EXP(XMY!G19/100)-1</f>
        <v>0</v>
      </c>
      <c r="AQ19">
        <f t="shared" si="23"/>
        <v>0.20476560299999999</v>
      </c>
      <c r="AR19">
        <f>EXP(XMY!I19/100)-1</f>
        <v>-0.45211183963305601</v>
      </c>
      <c r="AS19">
        <f>EXP(XMY!K19)</f>
        <v>0.11818831934518409</v>
      </c>
      <c r="AT19">
        <f t="shared" si="24"/>
        <v>-0.32939666975514503</v>
      </c>
    </row>
    <row r="20" spans="1:46" x14ac:dyDescent="0.3">
      <c r="A20" s="1">
        <f t="shared" si="25"/>
        <v>1984.25</v>
      </c>
      <c r="B20">
        <f t="shared" si="7"/>
        <v>1.3007378836269235E-4</v>
      </c>
      <c r="C20">
        <f t="shared" si="26"/>
        <v>2.1406732716506022E-3</v>
      </c>
      <c r="D20">
        <f t="shared" si="27"/>
        <v>1.0870220759574221E-2</v>
      </c>
      <c r="E20">
        <f t="shared" si="8"/>
        <v>-7.7452557310196831E-4</v>
      </c>
      <c r="F20">
        <f t="shared" si="9"/>
        <v>1.6292214495550669E-3</v>
      </c>
      <c r="G20">
        <f t="shared" si="10"/>
        <v>0</v>
      </c>
      <c r="H20">
        <f t="shared" si="11"/>
        <v>-9.8304093694451533E-2</v>
      </c>
      <c r="I20">
        <f t="shared" si="12"/>
        <v>0.20476560299999999</v>
      </c>
      <c r="J20">
        <f>EXP(XMY!K20)</f>
        <v>0.12045717300158906</v>
      </c>
      <c r="K20">
        <f t="shared" si="28"/>
        <v>0.12045717300158908</v>
      </c>
      <c r="N20" s="1">
        <f t="shared" si="29"/>
        <v>1984.25</v>
      </c>
      <c r="O20">
        <f t="shared" si="13"/>
        <v>1.3716070000022125E-4</v>
      </c>
      <c r="P20">
        <f t="shared" si="14"/>
        <v>2.2573052427184866E-3</v>
      </c>
      <c r="Q20">
        <f t="shared" si="15"/>
        <v>1.1462471473366993E-2</v>
      </c>
      <c r="R20">
        <f t="shared" si="16"/>
        <v>-8.167246538443142E-4</v>
      </c>
      <c r="S20">
        <f t="shared" si="17"/>
        <v>1.7179875921907275E-3</v>
      </c>
      <c r="T20">
        <f t="shared" si="18"/>
        <v>0</v>
      </c>
      <c r="U20">
        <f t="shared" si="19"/>
        <v>-9.2503668268672359E-2</v>
      </c>
      <c r="V20">
        <f>EXP(XMY!K20)</f>
        <v>0.12045717300158906</v>
      </c>
      <c r="W20">
        <f t="shared" si="20"/>
        <v>0.20476560299999999</v>
      </c>
      <c r="X20">
        <f t="shared" si="21"/>
        <v>0.12702013508575974</v>
      </c>
      <c r="AA20" s="1">
        <f t="shared" si="30"/>
        <v>1984.25</v>
      </c>
      <c r="AB20" s="3">
        <f t="shared" si="2"/>
        <v>2.3944659427187079E-3</v>
      </c>
      <c r="AC20" s="3">
        <f t="shared" si="3"/>
        <v>1.064574681952268E-2</v>
      </c>
      <c r="AD20" s="3">
        <f t="shared" si="4"/>
        <v>1.7179875921907275E-3</v>
      </c>
      <c r="AE20" s="3">
        <f t="shared" si="5"/>
        <v>-9.2503668268672359E-2</v>
      </c>
      <c r="AF20" s="3">
        <f t="shared" si="6"/>
        <v>0.19820264091582931</v>
      </c>
      <c r="AG20">
        <f t="shared" si="22"/>
        <v>0.12045717300158906</v>
      </c>
      <c r="AJ20" s="1">
        <f t="shared" si="31"/>
        <v>1984.25</v>
      </c>
      <c r="AK20">
        <f>EXP(XMY!B20/100)-1</f>
        <v>6.6984248326229512E-4</v>
      </c>
      <c r="AL20">
        <f>EXP(XMY!C20/100)-1</f>
        <v>1.1023849756242932E-2</v>
      </c>
      <c r="AM20">
        <f>EXP(XMY!D20/100)-1</f>
        <v>5.597850080986011E-2</v>
      </c>
      <c r="AN20">
        <f>EXP(XMY!E20/100)-1</f>
        <v>-3.9885832477650762E-3</v>
      </c>
      <c r="AO20">
        <f>EXP(XMY!F20/100)-1</f>
        <v>8.3900204283369195E-3</v>
      </c>
      <c r="AP20">
        <f>EXP(XMY!G20/100)-1</f>
        <v>0</v>
      </c>
      <c r="AQ20">
        <f t="shared" si="23"/>
        <v>0.20476560299999999</v>
      </c>
      <c r="AR20">
        <f>EXP(XMY!I20/100)-1</f>
        <v>-0.45175394164552318</v>
      </c>
      <c r="AS20">
        <f>EXP(XMY!K20)</f>
        <v>0.12045717300158906</v>
      </c>
      <c r="AT20">
        <f t="shared" si="24"/>
        <v>-0.34286247887136456</v>
      </c>
    </row>
    <row r="21" spans="1:46" x14ac:dyDescent="0.3">
      <c r="A21" s="1">
        <f t="shared" si="25"/>
        <v>1984.5</v>
      </c>
      <c r="B21">
        <f t="shared" si="7"/>
        <v>1.3474154662204097E-4</v>
      </c>
      <c r="C21">
        <f t="shared" si="26"/>
        <v>2.8037627658391755E-3</v>
      </c>
      <c r="D21">
        <f t="shared" si="27"/>
        <v>1.3049483512935956E-2</v>
      </c>
      <c r="E21">
        <f t="shared" si="8"/>
        <v>-9.8741693800864566E-4</v>
      </c>
      <c r="F21">
        <f t="shared" si="9"/>
        <v>1.8397408109907618E-3</v>
      </c>
      <c r="G21">
        <f t="shared" si="10"/>
        <v>0</v>
      </c>
      <c r="H21">
        <f t="shared" si="11"/>
        <v>-9.9280444748441429E-2</v>
      </c>
      <c r="I21">
        <f t="shared" si="12"/>
        <v>0.20476560299999999</v>
      </c>
      <c r="J21">
        <f>EXP(XMY!K21)</f>
        <v>0.12232546994993786</v>
      </c>
      <c r="K21">
        <f t="shared" si="28"/>
        <v>0.12232546994993784</v>
      </c>
      <c r="N21" s="1">
        <f t="shared" si="29"/>
        <v>1984.5</v>
      </c>
      <c r="O21">
        <f t="shared" si="13"/>
        <v>1.4348927092840103E-4</v>
      </c>
      <c r="P21">
        <f t="shared" si="14"/>
        <v>2.9857893516315832E-3</v>
      </c>
      <c r="Q21">
        <f t="shared" si="15"/>
        <v>1.3896685337268301E-2</v>
      </c>
      <c r="R21">
        <f t="shared" si="16"/>
        <v>-1.0515222668079284E-3</v>
      </c>
      <c r="S21">
        <f t="shared" si="17"/>
        <v>1.9591809229174114E-3</v>
      </c>
      <c r="T21">
        <f t="shared" si="18"/>
        <v>0</v>
      </c>
      <c r="U21">
        <f t="shared" si="19"/>
        <v>-9.2432110987023461E-2</v>
      </c>
      <c r="V21">
        <f>EXP(XMY!K21)</f>
        <v>0.12232546994993786</v>
      </c>
      <c r="W21">
        <f t="shared" si="20"/>
        <v>0.20476560299999999</v>
      </c>
      <c r="X21">
        <f t="shared" si="21"/>
        <v>0.1302671146289143</v>
      </c>
      <c r="AA21" s="1">
        <f t="shared" si="30"/>
        <v>1984.5</v>
      </c>
      <c r="AB21" s="3">
        <f t="shared" si="2"/>
        <v>3.1292786225599841E-3</v>
      </c>
      <c r="AC21" s="3">
        <f t="shared" si="3"/>
        <v>1.2845163070460372E-2</v>
      </c>
      <c r="AD21" s="3">
        <f t="shared" si="4"/>
        <v>1.9591809229174114E-3</v>
      </c>
      <c r="AE21" s="3">
        <f t="shared" si="5"/>
        <v>-9.2432110987023461E-2</v>
      </c>
      <c r="AF21" s="3">
        <f t="shared" si="6"/>
        <v>0.19682395832102356</v>
      </c>
      <c r="AG21">
        <f t="shared" si="22"/>
        <v>0.12232546994993786</v>
      </c>
      <c r="AJ21" s="1">
        <f t="shared" si="31"/>
        <v>1984.5</v>
      </c>
      <c r="AK21">
        <f>EXP(XMY!B21/100)-1</f>
        <v>7.0074889935689555E-4</v>
      </c>
      <c r="AL21">
        <f>EXP(XMY!C21/100)-1</f>
        <v>1.4581498591008879E-2</v>
      </c>
      <c r="AM21">
        <f>EXP(XMY!D21/100)-1</f>
        <v>6.7866307298048989E-2</v>
      </c>
      <c r="AN21">
        <f>EXP(XMY!E21/100)-1</f>
        <v>-5.1352485544553517E-3</v>
      </c>
      <c r="AO21">
        <f>EXP(XMY!F21/100)-1</f>
        <v>9.5679200716021207E-3</v>
      </c>
      <c r="AP21">
        <f>EXP(XMY!G21/100)-1</f>
        <v>0</v>
      </c>
      <c r="AQ21">
        <f t="shared" si="23"/>
        <v>0.20476560299999999</v>
      </c>
      <c r="AR21">
        <f>EXP(XMY!I21/100)-1</f>
        <v>-0.4514044821630685</v>
      </c>
      <c r="AS21">
        <f>EXP(XMY!K21)</f>
        <v>0.12232546994993786</v>
      </c>
      <c r="AT21">
        <f t="shared" si="24"/>
        <v>-0.31249655338082449</v>
      </c>
    </row>
    <row r="22" spans="1:46" x14ac:dyDescent="0.3">
      <c r="A22" s="1">
        <f t="shared" si="25"/>
        <v>1984.75</v>
      </c>
      <c r="B22">
        <f t="shared" si="7"/>
        <v>1.3600138057051788E-4</v>
      </c>
      <c r="C22">
        <f t="shared" si="26"/>
        <v>3.2140382469012701E-3</v>
      </c>
      <c r="D22">
        <f t="shared" si="27"/>
        <v>1.6117335571170548E-2</v>
      </c>
      <c r="E22">
        <f t="shared" si="8"/>
        <v>-1.0299818502830537E-3</v>
      </c>
      <c r="F22">
        <f t="shared" si="9"/>
        <v>1.9891977640955263E-3</v>
      </c>
      <c r="G22">
        <f t="shared" si="10"/>
        <v>0</v>
      </c>
      <c r="H22">
        <f t="shared" si="11"/>
        <v>-0.10048129157674816</v>
      </c>
      <c r="I22">
        <f t="shared" si="12"/>
        <v>0.20476560299999999</v>
      </c>
      <c r="J22">
        <f>EXP(XMY!K22)</f>
        <v>0.12471090253570664</v>
      </c>
      <c r="K22">
        <f t="shared" si="28"/>
        <v>0.12471090253570663</v>
      </c>
      <c r="N22" s="1">
        <f t="shared" si="29"/>
        <v>1984.75</v>
      </c>
      <c r="O22">
        <f t="shared" si="13"/>
        <v>1.4658980980545642E-4</v>
      </c>
      <c r="P22">
        <f t="shared" si="14"/>
        <v>3.4642681812809021E-3</v>
      </c>
      <c r="Q22">
        <f t="shared" si="15"/>
        <v>1.7372155679872388E-2</v>
      </c>
      <c r="R22">
        <f t="shared" si="16"/>
        <v>-1.1101714034276145E-3</v>
      </c>
      <c r="S22">
        <f t="shared" si="17"/>
        <v>2.1440673666765268E-3</v>
      </c>
      <c r="T22">
        <f t="shared" si="18"/>
        <v>0</v>
      </c>
      <c r="U22">
        <f t="shared" si="19"/>
        <v>-9.2362204496989758E-2</v>
      </c>
      <c r="V22">
        <f>EXP(XMY!K22)</f>
        <v>0.12471090253570664</v>
      </c>
      <c r="W22">
        <f t="shared" si="20"/>
        <v>0.20476560299999999</v>
      </c>
      <c r="X22">
        <f t="shared" si="21"/>
        <v>0.13442030813721789</v>
      </c>
      <c r="AA22" s="1">
        <f t="shared" si="30"/>
        <v>1984.75</v>
      </c>
      <c r="AB22" s="3">
        <f t="shared" si="2"/>
        <v>3.6108579910863587E-3</v>
      </c>
      <c r="AC22" s="3">
        <f t="shared" si="3"/>
        <v>1.6261984276444773E-2</v>
      </c>
      <c r="AD22" s="3">
        <f t="shared" si="4"/>
        <v>2.1440673666765268E-3</v>
      </c>
      <c r="AE22" s="3">
        <f t="shared" si="5"/>
        <v>-9.2362204496989758E-2</v>
      </c>
      <c r="AF22" s="3">
        <f t="shared" si="6"/>
        <v>0.19505619739848873</v>
      </c>
      <c r="AG22">
        <f t="shared" si="22"/>
        <v>0.12471090253570664</v>
      </c>
      <c r="AJ22" s="1">
        <f t="shared" si="31"/>
        <v>1984.75</v>
      </c>
      <c r="AK22">
        <f>EXP(XMY!B22/100)-1</f>
        <v>7.1589079248557397E-4</v>
      </c>
      <c r="AL22">
        <f>EXP(XMY!C22/100)-1</f>
        <v>1.6918213462252751E-2</v>
      </c>
      <c r="AM22">
        <f>EXP(XMY!D22/100)-1</f>
        <v>8.4839228001943212E-2</v>
      </c>
      <c r="AN22">
        <f>EXP(XMY!E22/100)-1</f>
        <v>-5.4216693974115104E-3</v>
      </c>
      <c r="AO22">
        <f>EXP(XMY!F22/100)-1</f>
        <v>1.0470837558965052E-2</v>
      </c>
      <c r="AP22">
        <f>EXP(XMY!G22/100)-1</f>
        <v>0</v>
      </c>
      <c r="AQ22">
        <f t="shared" si="23"/>
        <v>0.20476560299999999</v>
      </c>
      <c r="AR22">
        <f>EXP(XMY!I22/100)-1</f>
        <v>-0.45106308454056987</v>
      </c>
      <c r="AS22">
        <f>EXP(XMY!K22)</f>
        <v>0.12471090253570664</v>
      </c>
      <c r="AT22">
        <f t="shared" si="24"/>
        <v>-0.31259470293746794</v>
      </c>
    </row>
    <row r="23" spans="1:46" x14ac:dyDescent="0.3">
      <c r="A23" s="1">
        <f t="shared" si="25"/>
        <v>1985</v>
      </c>
      <c r="B23">
        <f t="shared" si="7"/>
        <v>1.3791234588494142E-4</v>
      </c>
      <c r="C23">
        <f t="shared" si="26"/>
        <v>4.6197157904192534E-3</v>
      </c>
      <c r="D23">
        <f t="shared" si="27"/>
        <v>1.2579776147696519E-2</v>
      </c>
      <c r="E23">
        <f t="shared" si="8"/>
        <v>-1.18583927187215E-3</v>
      </c>
      <c r="F23">
        <f t="shared" si="9"/>
        <v>1.8882504774170167E-3</v>
      </c>
      <c r="G23">
        <f t="shared" si="10"/>
        <v>0</v>
      </c>
      <c r="H23">
        <f t="shared" si="11"/>
        <v>-9.9527873220130431E-2</v>
      </c>
      <c r="I23">
        <f t="shared" si="12"/>
        <v>0.20476560299999999</v>
      </c>
      <c r="J23">
        <f>EXP(XMY!K23)</f>
        <v>0.12327754526941515</v>
      </c>
      <c r="K23">
        <f t="shared" si="28"/>
        <v>0.12327754526941515</v>
      </c>
      <c r="N23" s="1">
        <f t="shared" si="29"/>
        <v>1985</v>
      </c>
      <c r="O23">
        <f t="shared" si="13"/>
        <v>1.4739238495479969E-4</v>
      </c>
      <c r="P23">
        <f t="shared" si="14"/>
        <v>4.937273191852721E-3</v>
      </c>
      <c r="Q23">
        <f t="shared" si="15"/>
        <v>1.3444504889746403E-2</v>
      </c>
      <c r="R23">
        <f t="shared" si="16"/>
        <v>-1.2673533854620903E-3</v>
      </c>
      <c r="S23">
        <f t="shared" si="17"/>
        <v>2.0180480541657012E-3</v>
      </c>
      <c r="T23">
        <f t="shared" si="18"/>
        <v>0</v>
      </c>
      <c r="U23">
        <f t="shared" si="19"/>
        <v>-9.2293874091664563E-2</v>
      </c>
      <c r="V23">
        <f>EXP(XMY!K23)</f>
        <v>0.12327754526941515</v>
      </c>
      <c r="W23">
        <f t="shared" si="20"/>
        <v>0.20476560299999999</v>
      </c>
      <c r="X23">
        <f t="shared" si="21"/>
        <v>0.13175159404359296</v>
      </c>
      <c r="AA23" s="1">
        <f t="shared" si="30"/>
        <v>1985</v>
      </c>
      <c r="AB23" s="3">
        <f t="shared" si="2"/>
        <v>5.0846655768075205E-3</v>
      </c>
      <c r="AC23" s="3">
        <f t="shared" si="3"/>
        <v>1.2177151504284313E-2</v>
      </c>
      <c r="AD23" s="3">
        <f t="shared" si="4"/>
        <v>2.0180480541657012E-3</v>
      </c>
      <c r="AE23" s="3">
        <f t="shared" si="5"/>
        <v>-9.2293874091664563E-2</v>
      </c>
      <c r="AF23" s="3">
        <f t="shared" si="6"/>
        <v>0.19629155422582217</v>
      </c>
      <c r="AG23">
        <f t="shared" si="22"/>
        <v>0.12327754526941515</v>
      </c>
      <c r="AJ23" s="1">
        <f t="shared" si="31"/>
        <v>1985</v>
      </c>
      <c r="AK23">
        <f>EXP(XMY!B23/100)-1</f>
        <v>7.1981027475009896E-4</v>
      </c>
      <c r="AL23">
        <f>EXP(XMY!C23/100)-1</f>
        <v>2.4111828937659618E-2</v>
      </c>
      <c r="AM23">
        <f>EXP(XMY!D23/100)-1</f>
        <v>6.5658024066407306E-2</v>
      </c>
      <c r="AN23">
        <f>EXP(XMY!E23/100)-1</f>
        <v>-6.1892884688357075E-3</v>
      </c>
      <c r="AO23">
        <f>EXP(XMY!F23/100)-1</f>
        <v>9.8554055202606516E-3</v>
      </c>
      <c r="AP23">
        <f>EXP(XMY!G23/100)-1</f>
        <v>0</v>
      </c>
      <c r="AQ23">
        <f t="shared" si="23"/>
        <v>0.20476560299999999</v>
      </c>
      <c r="AR23">
        <f>EXP(XMY!I23/100)-1</f>
        <v>-0.45072938393693285</v>
      </c>
      <c r="AS23">
        <f>EXP(XMY!K23)</f>
        <v>0.12327754526941515</v>
      </c>
      <c r="AT23">
        <f t="shared" si="24"/>
        <v>-0.27849146362214883</v>
      </c>
    </row>
    <row r="24" spans="1:46" x14ac:dyDescent="0.3">
      <c r="A24" s="1">
        <f t="shared" si="25"/>
        <v>1985.25</v>
      </c>
      <c r="B24">
        <f t="shared" si="7"/>
        <v>1.3516529073660704E-4</v>
      </c>
      <c r="C24">
        <f t="shared" si="26"/>
        <v>4.4423411804276978E-3</v>
      </c>
      <c r="D24">
        <f t="shared" si="27"/>
        <v>1.6825704024291115E-2</v>
      </c>
      <c r="E24">
        <f t="shared" si="8"/>
        <v>-9.8028431746268949E-4</v>
      </c>
      <c r="F24">
        <f t="shared" si="9"/>
        <v>2.4017805826227743E-3</v>
      </c>
      <c r="G24">
        <f t="shared" si="10"/>
        <v>0</v>
      </c>
      <c r="H24">
        <f t="shared" si="11"/>
        <v>-0.10109840919327059</v>
      </c>
      <c r="I24">
        <f t="shared" si="12"/>
        <v>0.20476560299999999</v>
      </c>
      <c r="J24">
        <f>EXP(XMY!K24)</f>
        <v>0.12649190056734491</v>
      </c>
      <c r="K24">
        <f t="shared" si="28"/>
        <v>0.12649190056734488</v>
      </c>
      <c r="N24" s="1">
        <f t="shared" si="29"/>
        <v>1985.25</v>
      </c>
      <c r="O24">
        <f t="shared" si="13"/>
        <v>1.4673211427566297E-4</v>
      </c>
      <c r="P24">
        <f t="shared" si="14"/>
        <v>4.8224962946161387E-3</v>
      </c>
      <c r="Q24">
        <f t="shared" si="15"/>
        <v>1.8265570341366624E-2</v>
      </c>
      <c r="R24">
        <f t="shared" si="16"/>
        <v>-1.0641725379992057E-3</v>
      </c>
      <c r="S24">
        <f t="shared" si="17"/>
        <v>2.6073139116847793E-3</v>
      </c>
      <c r="T24">
        <f t="shared" si="18"/>
        <v>0</v>
      </c>
      <c r="U24">
        <f t="shared" si="19"/>
        <v>-9.2227047832548134E-2</v>
      </c>
      <c r="V24">
        <f>EXP(XMY!K24)</f>
        <v>0.12649190056734491</v>
      </c>
      <c r="W24">
        <f t="shared" si="20"/>
        <v>0.20476560299999999</v>
      </c>
      <c r="X24">
        <f t="shared" si="21"/>
        <v>0.13731649529139586</v>
      </c>
      <c r="AA24" s="1">
        <f t="shared" si="30"/>
        <v>1985.25</v>
      </c>
      <c r="AB24" s="3">
        <f t="shared" si="2"/>
        <v>4.9692284088918015E-3</v>
      </c>
      <c r="AC24" s="3">
        <f t="shared" si="3"/>
        <v>1.7201397803367418E-2</v>
      </c>
      <c r="AD24" s="3">
        <f t="shared" si="4"/>
        <v>2.6073139116847793E-3</v>
      </c>
      <c r="AE24" s="3">
        <f t="shared" si="5"/>
        <v>-9.2227047832548134E-2</v>
      </c>
      <c r="AF24" s="3">
        <f t="shared" si="6"/>
        <v>0.19394100827594904</v>
      </c>
      <c r="AG24">
        <f t="shared" si="22"/>
        <v>0.12649190056734491</v>
      </c>
      <c r="AJ24" s="1">
        <f t="shared" si="31"/>
        <v>1985.25</v>
      </c>
      <c r="AK24">
        <f>EXP(XMY!B24/100)-1</f>
        <v>7.1658575525335166E-4</v>
      </c>
      <c r="AL24">
        <f>EXP(XMY!C24/100)-1</f>
        <v>2.3551300726109448E-2</v>
      </c>
      <c r="AM24">
        <f>EXP(XMY!D24/100)-1</f>
        <v>8.9202337080835914E-2</v>
      </c>
      <c r="AN24">
        <f>EXP(XMY!E24/100)-1</f>
        <v>-5.1970278328397068E-3</v>
      </c>
      <c r="AO24">
        <f>EXP(XMY!F24/100)-1</f>
        <v>1.2733163546441828E-2</v>
      </c>
      <c r="AP24">
        <f>EXP(XMY!G24/100)-1</f>
        <v>0</v>
      </c>
      <c r="AQ24">
        <f t="shared" si="23"/>
        <v>0.20476560299999999</v>
      </c>
      <c r="AR24">
        <f>EXP(XMY!I24/100)-1</f>
        <v>-0.45040302903094587</v>
      </c>
      <c r="AS24">
        <f>EXP(XMY!K24)</f>
        <v>0.12649190056734491</v>
      </c>
      <c r="AT24">
        <f t="shared" si="24"/>
        <v>-0.25677373581827545</v>
      </c>
    </row>
    <row r="25" spans="1:46" x14ac:dyDescent="0.3">
      <c r="A25" s="1">
        <f t="shared" si="25"/>
        <v>1985.5</v>
      </c>
      <c r="B25">
        <f t="shared" si="7"/>
        <v>1.3468306481931986E-4</v>
      </c>
      <c r="C25">
        <f t="shared" si="26"/>
        <v>4.8590232960555165E-3</v>
      </c>
      <c r="D25">
        <f t="shared" si="27"/>
        <v>1.3760860700300638E-2</v>
      </c>
      <c r="E25">
        <f t="shared" si="8"/>
        <v>-8.1797103043747038E-4</v>
      </c>
      <c r="F25">
        <f t="shared" si="9"/>
        <v>2.4563282826390396E-3</v>
      </c>
      <c r="G25">
        <f t="shared" si="10"/>
        <v>0</v>
      </c>
      <c r="H25">
        <f t="shared" si="11"/>
        <v>-0.100174333603958</v>
      </c>
      <c r="I25">
        <f t="shared" si="12"/>
        <v>0.20476560299999999</v>
      </c>
      <c r="J25">
        <f>EXP(XMY!K25)</f>
        <v>0.12498419370941902</v>
      </c>
      <c r="K25">
        <f t="shared" si="28"/>
        <v>0.12498419370941904</v>
      </c>
      <c r="N25" s="1">
        <f t="shared" si="29"/>
        <v>1985.5</v>
      </c>
      <c r="O25">
        <f t="shared" si="13"/>
        <v>1.4500105680452291E-4</v>
      </c>
      <c r="P25">
        <f t="shared" si="14"/>
        <v>5.2312702707725933E-3</v>
      </c>
      <c r="Q25">
        <f t="shared" si="15"/>
        <v>1.4815072308906909E-2</v>
      </c>
      <c r="R25">
        <f t="shared" si="16"/>
        <v>-8.8063531972658261E-4</v>
      </c>
      <c r="S25">
        <f t="shared" si="17"/>
        <v>2.6445061769221644E-3</v>
      </c>
      <c r="T25">
        <f t="shared" si="18"/>
        <v>0</v>
      </c>
      <c r="U25">
        <f t="shared" si="19"/>
        <v>-9.2161656725849334E-2</v>
      </c>
      <c r="V25">
        <f>EXP(XMY!K25)</f>
        <v>0.12498419370941902</v>
      </c>
      <c r="W25">
        <f t="shared" si="20"/>
        <v>0.20476560299999999</v>
      </c>
      <c r="X25">
        <f t="shared" si="21"/>
        <v>0.13455916076783025</v>
      </c>
      <c r="AA25" s="1">
        <f t="shared" si="30"/>
        <v>1985.5</v>
      </c>
      <c r="AB25" s="3">
        <f t="shared" si="2"/>
        <v>5.3762713275771158E-3</v>
      </c>
      <c r="AC25" s="3">
        <f t="shared" si="3"/>
        <v>1.3934436989180326E-2</v>
      </c>
      <c r="AD25" s="3">
        <f t="shared" si="4"/>
        <v>2.6445061769221644E-3</v>
      </c>
      <c r="AE25" s="3">
        <f t="shared" si="5"/>
        <v>-9.2161656725849334E-2</v>
      </c>
      <c r="AF25" s="3">
        <f t="shared" si="6"/>
        <v>0.19519063594158875</v>
      </c>
      <c r="AG25">
        <f t="shared" si="22"/>
        <v>0.12498419370941902</v>
      </c>
      <c r="AJ25" s="1">
        <f t="shared" si="31"/>
        <v>1985.5</v>
      </c>
      <c r="AK25">
        <f>EXP(XMY!B25/100)-1</f>
        <v>7.0813190633645107E-4</v>
      </c>
      <c r="AL25">
        <f>EXP(XMY!C25/100)-1</f>
        <v>2.5547602693664295E-2</v>
      </c>
      <c r="AM25">
        <f>EXP(XMY!D25/100)-1</f>
        <v>7.2351371968010225E-2</v>
      </c>
      <c r="AN25">
        <f>EXP(XMY!E25/100)-1</f>
        <v>-4.3006994672175614E-3</v>
      </c>
      <c r="AO25">
        <f>EXP(XMY!F25/100)-1</f>
        <v>1.2914796910114656E-2</v>
      </c>
      <c r="AP25">
        <f>EXP(XMY!G25/100)-1</f>
        <v>0</v>
      </c>
      <c r="AQ25">
        <f t="shared" si="23"/>
        <v>0.20476560299999999</v>
      </c>
      <c r="AR25">
        <f>EXP(XMY!I25/100)-1</f>
        <v>-0.45008368288227263</v>
      </c>
      <c r="AS25">
        <f>EXP(XMY!K25)</f>
        <v>0.12498419370941902</v>
      </c>
      <c r="AT25">
        <f t="shared" si="24"/>
        <v>-0.24869180818455638</v>
      </c>
    </row>
    <row r="26" spans="1:46" x14ac:dyDescent="0.3">
      <c r="A26" s="1">
        <f t="shared" si="25"/>
        <v>1985.75</v>
      </c>
      <c r="B26">
        <f t="shared" si="7"/>
        <v>1.3045266680861489E-4</v>
      </c>
      <c r="C26">
        <f t="shared" si="26"/>
        <v>4.7350008482599558E-3</v>
      </c>
      <c r="D26">
        <f t="shared" si="27"/>
        <v>1.8829829753683879E-2</v>
      </c>
      <c r="E26">
        <f t="shared" si="8"/>
        <v>-5.6302068595786214E-4</v>
      </c>
      <c r="F26">
        <f t="shared" si="9"/>
        <v>2.5415572063948286E-3</v>
      </c>
      <c r="G26">
        <f t="shared" si="10"/>
        <v>0</v>
      </c>
      <c r="H26">
        <f t="shared" si="11"/>
        <v>-0.10185877985304585</v>
      </c>
      <c r="I26">
        <f t="shared" si="12"/>
        <v>0.20476560299999999</v>
      </c>
      <c r="J26">
        <f>EXP(XMY!K26)</f>
        <v>0.12858064293614355</v>
      </c>
      <c r="K26">
        <f t="shared" si="28"/>
        <v>0.12858064293614355</v>
      </c>
      <c r="N26" s="1">
        <f t="shared" si="29"/>
        <v>1985.75</v>
      </c>
      <c r="O26">
        <f t="shared" si="13"/>
        <v>1.4282665102326595E-4</v>
      </c>
      <c r="P26">
        <f t="shared" si="14"/>
        <v>5.1841355971776288E-3</v>
      </c>
      <c r="Q26">
        <f t="shared" si="15"/>
        <v>2.0615918316200441E-2</v>
      </c>
      <c r="R26">
        <f t="shared" si="16"/>
        <v>-6.1642556644823574E-4</v>
      </c>
      <c r="S26">
        <f t="shared" si="17"/>
        <v>2.7826345988463059E-3</v>
      </c>
      <c r="T26">
        <f t="shared" si="18"/>
        <v>0</v>
      </c>
      <c r="U26">
        <f t="shared" si="19"/>
        <v>-9.2097634785245616E-2</v>
      </c>
      <c r="V26">
        <f>EXP(XMY!K26)</f>
        <v>0.12858064293614355</v>
      </c>
      <c r="W26">
        <f t="shared" si="20"/>
        <v>0.20476560299999999</v>
      </c>
      <c r="X26">
        <f t="shared" si="21"/>
        <v>0.14077705781155378</v>
      </c>
      <c r="AA26" s="1">
        <f t="shared" si="30"/>
        <v>1985.75</v>
      </c>
      <c r="AB26" s="3">
        <f t="shared" si="2"/>
        <v>5.3269622482008949E-3</v>
      </c>
      <c r="AC26" s="3">
        <f t="shared" si="3"/>
        <v>1.9999492749752205E-2</v>
      </c>
      <c r="AD26" s="3">
        <f t="shared" si="4"/>
        <v>2.7826345988463059E-3</v>
      </c>
      <c r="AE26" s="3">
        <f t="shared" si="5"/>
        <v>-9.2097634785245616E-2</v>
      </c>
      <c r="AF26" s="3">
        <f t="shared" si="6"/>
        <v>0.19256918812458976</v>
      </c>
      <c r="AG26">
        <f t="shared" si="22"/>
        <v>0.12858064293614355</v>
      </c>
      <c r="AJ26" s="1">
        <f t="shared" si="31"/>
        <v>1985.75</v>
      </c>
      <c r="AK26">
        <f>EXP(XMY!B26/100)-1</f>
        <v>6.9751290710318159E-4</v>
      </c>
      <c r="AL26">
        <f>EXP(XMY!C26/100)-1</f>
        <v>2.5317414259159676E-2</v>
      </c>
      <c r="AM26">
        <f>EXP(XMY!D26/100)-1</f>
        <v>0.10068057336856739</v>
      </c>
      <c r="AN26">
        <f>EXP(XMY!E26/100)-1</f>
        <v>-3.0103960695402332E-3</v>
      </c>
      <c r="AO26">
        <f>EXP(XMY!F26/100)-1</f>
        <v>1.3589365391834418E-2</v>
      </c>
      <c r="AP26">
        <f>EXP(XMY!G26/100)-1</f>
        <v>0</v>
      </c>
      <c r="AQ26">
        <f t="shared" si="23"/>
        <v>0.20476560299999999</v>
      </c>
      <c r="AR26">
        <f>EXP(XMY!I26/100)-1</f>
        <v>-0.44977102323794893</v>
      </c>
      <c r="AS26">
        <f>EXP(XMY!K26)</f>
        <v>0.12858064293614355</v>
      </c>
      <c r="AT26">
        <f t="shared" si="24"/>
        <v>-0.26894755205201326</v>
      </c>
    </row>
    <row r="27" spans="1:46" x14ac:dyDescent="0.3">
      <c r="A27" s="1">
        <f t="shared" si="25"/>
        <v>1986</v>
      </c>
      <c r="B27">
        <f t="shared" si="7"/>
        <v>1.2843762093420316E-4</v>
      </c>
      <c r="C27">
        <f t="shared" si="26"/>
        <v>5.1029681195328041E-3</v>
      </c>
      <c r="D27">
        <f t="shared" si="27"/>
        <v>1.8688156463954345E-2</v>
      </c>
      <c r="E27">
        <f t="shared" si="8"/>
        <v>-4.0118935530243822E-4</v>
      </c>
      <c r="F27">
        <f t="shared" si="9"/>
        <v>2.0887376759715259E-3</v>
      </c>
      <c r="G27">
        <f t="shared" si="10"/>
        <v>0</v>
      </c>
      <c r="H27">
        <f t="shared" si="11"/>
        <v>-0.10176558024809061</v>
      </c>
      <c r="I27">
        <f t="shared" si="12"/>
        <v>0.20476560299999999</v>
      </c>
      <c r="J27">
        <f>EXP(XMY!K27)</f>
        <v>0.12860713327699982</v>
      </c>
      <c r="K27">
        <f t="shared" si="28"/>
        <v>0.12860713327699982</v>
      </c>
      <c r="N27" s="1">
        <f t="shared" si="29"/>
        <v>1986</v>
      </c>
      <c r="O27">
        <f t="shared" si="13"/>
        <v>1.4057143357466419E-4</v>
      </c>
      <c r="P27">
        <f t="shared" si="14"/>
        <v>5.5850578578998571E-3</v>
      </c>
      <c r="Q27">
        <f t="shared" si="15"/>
        <v>2.0453671797233584E-2</v>
      </c>
      <c r="R27">
        <f t="shared" si="16"/>
        <v>-4.3909068386317919E-4</v>
      </c>
      <c r="S27">
        <f t="shared" si="17"/>
        <v>2.2860657752540102E-3</v>
      </c>
      <c r="T27">
        <f t="shared" si="18"/>
        <v>0</v>
      </c>
      <c r="U27">
        <f t="shared" si="19"/>
        <v>-9.203491902169543E-2</v>
      </c>
      <c r="V27">
        <f>EXP(XMY!K27)</f>
        <v>0.12860713327699982</v>
      </c>
      <c r="W27">
        <f t="shared" si="20"/>
        <v>0.20476560299999999</v>
      </c>
      <c r="X27">
        <f t="shared" si="21"/>
        <v>0.1407569601584035</v>
      </c>
      <c r="AA27" s="1">
        <f t="shared" si="30"/>
        <v>1986</v>
      </c>
      <c r="AB27" s="3">
        <f t="shared" si="2"/>
        <v>5.725629291474521E-3</v>
      </c>
      <c r="AC27" s="3">
        <f t="shared" si="3"/>
        <v>2.0014581113370407E-2</v>
      </c>
      <c r="AD27" s="3">
        <f t="shared" si="4"/>
        <v>2.2860657752540102E-3</v>
      </c>
      <c r="AE27" s="3">
        <f t="shared" si="5"/>
        <v>-9.203491902169543E-2</v>
      </c>
      <c r="AF27" s="3">
        <f t="shared" si="6"/>
        <v>0.19261577611859632</v>
      </c>
      <c r="AG27">
        <f t="shared" si="22"/>
        <v>0.12860713327699982</v>
      </c>
      <c r="AJ27" s="1">
        <f t="shared" si="31"/>
        <v>1986</v>
      </c>
      <c r="AK27">
        <f>EXP(XMY!B27/100)-1</f>
        <v>6.8649925336661255E-4</v>
      </c>
      <c r="AL27">
        <f>EXP(XMY!C27/100)-1</f>
        <v>2.7275371332263543E-2</v>
      </c>
      <c r="AM27">
        <f>EXP(XMY!D27/100)-1</f>
        <v>9.9888220958837426E-2</v>
      </c>
      <c r="AN27">
        <f>EXP(XMY!E27/100)-1</f>
        <v>-2.1443576334604364E-3</v>
      </c>
      <c r="AO27">
        <f>EXP(XMY!F27/100)-1</f>
        <v>1.1164305634154825E-2</v>
      </c>
      <c r="AP27">
        <f>EXP(XMY!G27/100)-1</f>
        <v>0</v>
      </c>
      <c r="AQ27">
        <f t="shared" si="23"/>
        <v>0.20476560299999999</v>
      </c>
      <c r="AR27">
        <f>EXP(XMY!I27/100)-1</f>
        <v>-0.44946474248262991</v>
      </c>
      <c r="AS27">
        <f>EXP(XMY!K27)</f>
        <v>0.12860713327699982</v>
      </c>
      <c r="AT27">
        <f t="shared" si="24"/>
        <v>-0.25295727982193605</v>
      </c>
    </row>
    <row r="28" spans="1:46" x14ac:dyDescent="0.3">
      <c r="A28" s="1">
        <f t="shared" si="25"/>
        <v>1986.25</v>
      </c>
      <c r="B28">
        <f t="shared" si="7"/>
        <v>1.2399729000392036E-4</v>
      </c>
      <c r="C28">
        <f t="shared" si="26"/>
        <v>5.6073036195587161E-3</v>
      </c>
      <c r="D28">
        <f t="shared" si="27"/>
        <v>2.380408666154861E-2</v>
      </c>
      <c r="E28">
        <f t="shared" si="8"/>
        <v>-2.0473385493172493E-4</v>
      </c>
      <c r="F28">
        <f t="shared" si="9"/>
        <v>2.0561959614966681E-3</v>
      </c>
      <c r="G28">
        <f t="shared" si="10"/>
        <v>0</v>
      </c>
      <c r="H28">
        <f t="shared" si="11"/>
        <v>-0.1034667387032733</v>
      </c>
      <c r="I28">
        <f t="shared" si="12"/>
        <v>0.20476560299999999</v>
      </c>
      <c r="J28">
        <f>EXP(XMY!K28)</f>
        <v>0.13268571397440287</v>
      </c>
      <c r="K28">
        <f t="shared" si="28"/>
        <v>0.13268571397440287</v>
      </c>
      <c r="N28" s="1">
        <f t="shared" si="29"/>
        <v>1986.25</v>
      </c>
      <c r="O28">
        <f t="shared" si="13"/>
        <v>1.3806592481365988E-4</v>
      </c>
      <c r="P28">
        <f t="shared" si="14"/>
        <v>6.2435038694868238E-3</v>
      </c>
      <c r="Q28">
        <f t="shared" si="15"/>
        <v>2.6504879575733515E-2</v>
      </c>
      <c r="R28">
        <f t="shared" si="16"/>
        <v>-2.2796279677499877E-4</v>
      </c>
      <c r="S28">
        <f t="shared" si="17"/>
        <v>2.2894903349353398E-3</v>
      </c>
      <c r="T28">
        <f t="shared" si="18"/>
        <v>0</v>
      </c>
      <c r="U28">
        <f t="shared" si="19"/>
        <v>-9.1973449387136211E-2</v>
      </c>
      <c r="V28">
        <f>EXP(XMY!K28)</f>
        <v>0.13268571397440287</v>
      </c>
      <c r="W28">
        <f t="shared" si="20"/>
        <v>0.20476560299999999</v>
      </c>
      <c r="X28">
        <f t="shared" si="21"/>
        <v>0.14774013052105811</v>
      </c>
      <c r="AA28" s="1">
        <f t="shared" si="30"/>
        <v>1986.25</v>
      </c>
      <c r="AB28" s="3">
        <f t="shared" si="2"/>
        <v>6.381569794300484E-3</v>
      </c>
      <c r="AC28" s="3">
        <f t="shared" si="3"/>
        <v>2.6276916778958517E-2</v>
      </c>
      <c r="AD28" s="3">
        <f t="shared" si="4"/>
        <v>2.2894903349353398E-3</v>
      </c>
      <c r="AE28" s="3">
        <f t="shared" si="5"/>
        <v>-9.1973449387136211E-2</v>
      </c>
      <c r="AF28" s="3">
        <f t="shared" si="6"/>
        <v>0.18971118645334473</v>
      </c>
      <c r="AG28">
        <f t="shared" si="22"/>
        <v>0.13268571397440287</v>
      </c>
      <c r="AJ28" s="1">
        <f t="shared" si="31"/>
        <v>1986.25</v>
      </c>
      <c r="AK28">
        <f>EXP(XMY!B28/100)-1</f>
        <v>6.7426326878572418E-4</v>
      </c>
      <c r="AL28">
        <f>EXP(XMY!C28/100)-1</f>
        <v>3.0490979822850539E-2</v>
      </c>
      <c r="AM28">
        <f>EXP(XMY!D28/100)-1</f>
        <v>0.12944009729863426</v>
      </c>
      <c r="AN28">
        <f>EXP(XMY!E28/100)-1</f>
        <v>-1.1132865746743548E-3</v>
      </c>
      <c r="AO28">
        <f>EXP(XMY!F28/100)-1</f>
        <v>1.1181029925887209E-2</v>
      </c>
      <c r="AP28">
        <f>EXP(XMY!G28/100)-1</f>
        <v>0</v>
      </c>
      <c r="AQ28">
        <f t="shared" si="23"/>
        <v>0.20476560299999999</v>
      </c>
      <c r="AR28">
        <f>EXP(XMY!I28/100)-1</f>
        <v>-0.44916454736363221</v>
      </c>
      <c r="AS28">
        <f>EXP(XMY!K28)</f>
        <v>0.13268571397440287</v>
      </c>
      <c r="AT28">
        <f t="shared" si="24"/>
        <v>-0.24115970137772169</v>
      </c>
    </row>
    <row r="29" spans="1:46" x14ac:dyDescent="0.3">
      <c r="A29" s="1">
        <f t="shared" si="25"/>
        <v>1986.5</v>
      </c>
      <c r="B29">
        <f t="shared" si="7"/>
        <v>1.2055098941386421E-4</v>
      </c>
      <c r="C29">
        <f t="shared" si="26"/>
        <v>5.4825946659432644E-3</v>
      </c>
      <c r="D29">
        <f t="shared" si="27"/>
        <v>2.7340589615400684E-2</v>
      </c>
      <c r="E29">
        <f t="shared" si="8"/>
        <v>-1.0619002255494156E-4</v>
      </c>
      <c r="F29">
        <f t="shared" si="9"/>
        <v>2.1291904389233443E-3</v>
      </c>
      <c r="G29">
        <f t="shared" si="10"/>
        <v>0</v>
      </c>
      <c r="H29">
        <f t="shared" si="11"/>
        <v>-0.104445090949257</v>
      </c>
      <c r="I29">
        <f t="shared" si="12"/>
        <v>0.20476560299999999</v>
      </c>
      <c r="J29">
        <f>EXP(XMY!K29)</f>
        <v>0.13528724773786921</v>
      </c>
      <c r="K29">
        <f t="shared" si="28"/>
        <v>0.13528724773786921</v>
      </c>
      <c r="N29" s="1">
        <f t="shared" si="29"/>
        <v>1986.5</v>
      </c>
      <c r="O29">
        <f t="shared" si="13"/>
        <v>1.3561007949177475E-4</v>
      </c>
      <c r="P29">
        <f t="shared" si="14"/>
        <v>6.1674740463327892E-3</v>
      </c>
      <c r="Q29">
        <f t="shared" si="15"/>
        <v>3.075594442752928E-2</v>
      </c>
      <c r="R29">
        <f t="shared" si="16"/>
        <v>-1.194551572734983E-4</v>
      </c>
      <c r="S29">
        <f t="shared" si="17"/>
        <v>2.3951664443354159E-3</v>
      </c>
      <c r="T29">
        <f t="shared" si="18"/>
        <v>0</v>
      </c>
      <c r="U29">
        <f t="shared" si="19"/>
        <v>-9.1913168689807631E-2</v>
      </c>
      <c r="V29">
        <f>EXP(XMY!K29)</f>
        <v>0.13528724773786921</v>
      </c>
      <c r="W29">
        <f t="shared" si="20"/>
        <v>0.20476560299999999</v>
      </c>
      <c r="X29">
        <f t="shared" si="21"/>
        <v>0.15218717415060812</v>
      </c>
      <c r="AA29" s="1">
        <f t="shared" si="30"/>
        <v>1986.5</v>
      </c>
      <c r="AB29" s="3">
        <f t="shared" si="2"/>
        <v>6.3030841258245639E-3</v>
      </c>
      <c r="AC29" s="3">
        <f t="shared" si="3"/>
        <v>3.0636489270255782E-2</v>
      </c>
      <c r="AD29" s="3">
        <f t="shared" si="4"/>
        <v>2.3951664443354159E-3</v>
      </c>
      <c r="AE29" s="3">
        <f t="shared" si="5"/>
        <v>-9.1913168689807631E-2</v>
      </c>
      <c r="AF29" s="3">
        <f t="shared" si="6"/>
        <v>0.18786567658726108</v>
      </c>
      <c r="AG29">
        <f t="shared" si="22"/>
        <v>0.13528724773786921</v>
      </c>
      <c r="AJ29" s="1">
        <f t="shared" si="31"/>
        <v>1986.5</v>
      </c>
      <c r="AK29">
        <f>EXP(XMY!B29/100)-1</f>
        <v>6.6226982220141117E-4</v>
      </c>
      <c r="AL29">
        <f>EXP(XMY!C29/100)-1</f>
        <v>3.0119678090332336E-2</v>
      </c>
      <c r="AM29">
        <f>EXP(XMY!D29/100)-1</f>
        <v>0.1502007367298368</v>
      </c>
      <c r="AN29">
        <f>EXP(XMY!E29/100)-1</f>
        <v>-5.83375115367879E-4</v>
      </c>
      <c r="AO29">
        <f>EXP(XMY!F29/100)-1</f>
        <v>1.16971132321253E-2</v>
      </c>
      <c r="AP29">
        <f>EXP(XMY!G29/100)-1</f>
        <v>0</v>
      </c>
      <c r="AQ29">
        <f t="shared" si="23"/>
        <v>0.20476560299999999</v>
      </c>
      <c r="AR29">
        <f>EXP(XMY!I29/100)-1</f>
        <v>-0.44887015857740342</v>
      </c>
      <c r="AS29">
        <f>EXP(XMY!K29)</f>
        <v>0.13528724773786921</v>
      </c>
      <c r="AT29">
        <f t="shared" si="24"/>
        <v>-0.24141383075374478</v>
      </c>
    </row>
    <row r="30" spans="1:46" x14ac:dyDescent="0.3">
      <c r="A30" s="1">
        <f t="shared" si="25"/>
        <v>1986.75</v>
      </c>
      <c r="B30">
        <f t="shared" si="7"/>
        <v>1.1834888375772785E-4</v>
      </c>
      <c r="C30">
        <f t="shared" si="26"/>
        <v>5.3995386099607275E-3</v>
      </c>
      <c r="D30">
        <f t="shared" si="27"/>
        <v>2.9092023777502796E-2</v>
      </c>
      <c r="E30">
        <f t="shared" si="8"/>
        <v>-1.8726013590508002E-4</v>
      </c>
      <c r="F30">
        <f t="shared" si="9"/>
        <v>1.8229150055786997E-3</v>
      </c>
      <c r="G30">
        <f t="shared" si="10"/>
        <v>0</v>
      </c>
      <c r="H30">
        <f t="shared" si="11"/>
        <v>-0.104777947916648</v>
      </c>
      <c r="I30">
        <f t="shared" si="12"/>
        <v>0.20476560299999999</v>
      </c>
      <c r="J30">
        <f>EXP(XMY!K30)</f>
        <v>0.13623322122424686</v>
      </c>
      <c r="K30">
        <f t="shared" si="28"/>
        <v>0.13623322122424686</v>
      </c>
      <c r="N30" s="1">
        <f t="shared" si="29"/>
        <v>1986.75</v>
      </c>
      <c r="O30">
        <f t="shared" si="13"/>
        <v>1.3364609366220737E-4</v>
      </c>
      <c r="P30">
        <f t="shared" si="14"/>
        <v>6.0974571105948117E-3</v>
      </c>
      <c r="Q30">
        <f t="shared" si="15"/>
        <v>3.2852319440126745E-2</v>
      </c>
      <c r="R30">
        <f t="shared" si="16"/>
        <v>-2.1146448422445591E-4</v>
      </c>
      <c r="S30">
        <f t="shared" si="17"/>
        <v>2.0585362686862362E-3</v>
      </c>
      <c r="T30">
        <f t="shared" si="18"/>
        <v>0</v>
      </c>
      <c r="U30">
        <f t="shared" si="19"/>
        <v>-9.1854022492916562E-2</v>
      </c>
      <c r="V30">
        <f>EXP(XMY!K30)</f>
        <v>0.13623322122424686</v>
      </c>
      <c r="W30">
        <f t="shared" si="20"/>
        <v>0.20476560299999999</v>
      </c>
      <c r="X30">
        <f t="shared" si="21"/>
        <v>0.15384207493592897</v>
      </c>
      <c r="AA30" s="1">
        <f t="shared" si="30"/>
        <v>1986.75</v>
      </c>
      <c r="AB30" s="3">
        <f t="shared" si="2"/>
        <v>6.2311032042570193E-3</v>
      </c>
      <c r="AC30" s="3">
        <f t="shared" si="3"/>
        <v>3.2640854955902292E-2</v>
      </c>
      <c r="AD30" s="3">
        <f t="shared" si="4"/>
        <v>2.0585362686862362E-3</v>
      </c>
      <c r="AE30" s="3">
        <f t="shared" si="5"/>
        <v>-9.1854022492916562E-2</v>
      </c>
      <c r="AF30" s="3">
        <f t="shared" si="6"/>
        <v>0.18715674928831788</v>
      </c>
      <c r="AG30">
        <f t="shared" si="22"/>
        <v>0.13623322122424686</v>
      </c>
      <c r="AJ30" s="1">
        <f t="shared" si="31"/>
        <v>1986.75</v>
      </c>
      <c r="AK30">
        <f>EXP(XMY!B30/100)-1</f>
        <v>6.5267843673044723E-4</v>
      </c>
      <c r="AL30">
        <f>EXP(XMY!C30/100)-1</f>
        <v>2.9777741091577825E-2</v>
      </c>
      <c r="AM30">
        <f>EXP(XMY!D30/100)-1</f>
        <v>0.16043866234763438</v>
      </c>
      <c r="AN30">
        <f>EXP(XMY!E30/100)-1</f>
        <v>-1.0327148755763238E-3</v>
      </c>
      <c r="AO30">
        <f>EXP(XMY!F30/100)-1</f>
        <v>1.0053135089716392E-2</v>
      </c>
      <c r="AP30">
        <f>EXP(XMY!G30/100)-1</f>
        <v>0</v>
      </c>
      <c r="AQ30">
        <f t="shared" si="23"/>
        <v>0.20476560299999999</v>
      </c>
      <c r="AR30">
        <f>EXP(XMY!I30/100)-1</f>
        <v>-0.4485813102746391</v>
      </c>
      <c r="AS30">
        <f>EXP(XMY!K30)</f>
        <v>0.13623322122424686</v>
      </c>
      <c r="AT30">
        <f t="shared" si="24"/>
        <v>-0.22694962138517982</v>
      </c>
    </row>
    <row r="31" spans="1:46" x14ac:dyDescent="0.3">
      <c r="A31" s="1">
        <f t="shared" si="25"/>
        <v>1987</v>
      </c>
      <c r="B31">
        <f t="shared" si="7"/>
        <v>1.1811433170569836E-4</v>
      </c>
      <c r="C31">
        <f t="shared" si="26"/>
        <v>5.2784998978586883E-3</v>
      </c>
      <c r="D31">
        <f t="shared" si="27"/>
        <v>2.568942930963317E-2</v>
      </c>
      <c r="E31">
        <f t="shared" si="8"/>
        <v>-1.37721438480542E-5</v>
      </c>
      <c r="F31">
        <f t="shared" si="9"/>
        <v>1.7748915930312773E-3</v>
      </c>
      <c r="G31">
        <f t="shared" si="10"/>
        <v>0</v>
      </c>
      <c r="H31">
        <f t="shared" si="11"/>
        <v>-0.10372387570790416</v>
      </c>
      <c r="I31">
        <f t="shared" si="12"/>
        <v>0.20476560299999999</v>
      </c>
      <c r="J31">
        <f>EXP(XMY!K31)</f>
        <v>0.1338888902804766</v>
      </c>
      <c r="K31">
        <f t="shared" si="28"/>
        <v>0.13388889028047662</v>
      </c>
      <c r="N31" s="1">
        <f t="shared" si="29"/>
        <v>1987</v>
      </c>
      <c r="O31">
        <f t="shared" si="13"/>
        <v>1.3205765935693704E-4</v>
      </c>
      <c r="P31">
        <f t="shared" si="14"/>
        <v>5.9016237179744377E-3</v>
      </c>
      <c r="Q31">
        <f t="shared" si="15"/>
        <v>2.8722051387452267E-2</v>
      </c>
      <c r="R31">
        <f t="shared" si="16"/>
        <v>-1.5397937359817738E-5</v>
      </c>
      <c r="S31">
        <f t="shared" si="17"/>
        <v>1.9844165056280617E-3</v>
      </c>
      <c r="T31">
        <f t="shared" si="18"/>
        <v>0</v>
      </c>
      <c r="U31">
        <f t="shared" si="19"/>
        <v>-9.1795959004356262E-2</v>
      </c>
      <c r="V31">
        <f>EXP(XMY!K31)</f>
        <v>0.1338888902804766</v>
      </c>
      <c r="W31">
        <f t="shared" si="20"/>
        <v>0.20476560299999999</v>
      </c>
      <c r="X31">
        <f t="shared" si="21"/>
        <v>0.14969439532869561</v>
      </c>
      <c r="AA31" s="1">
        <f t="shared" si="30"/>
        <v>1987</v>
      </c>
      <c r="AB31" s="3">
        <f t="shared" si="2"/>
        <v>6.0336813773313744E-3</v>
      </c>
      <c r="AC31" s="3">
        <f t="shared" si="3"/>
        <v>2.8706653450092448E-2</v>
      </c>
      <c r="AD31" s="3">
        <f t="shared" si="4"/>
        <v>1.9844165056280617E-3</v>
      </c>
      <c r="AE31" s="3">
        <f t="shared" si="5"/>
        <v>-9.1795959004356262E-2</v>
      </c>
      <c r="AF31" s="3">
        <f t="shared" si="6"/>
        <v>0.18896009795178098</v>
      </c>
      <c r="AG31">
        <f t="shared" si="22"/>
        <v>0.1338888902804766</v>
      </c>
      <c r="AJ31" s="1">
        <f t="shared" si="31"/>
        <v>1987</v>
      </c>
      <c r="AK31">
        <f>EXP(XMY!B31/100)-1</f>
        <v>6.4492110697389471E-4</v>
      </c>
      <c r="AL31">
        <f>EXP(XMY!C31/100)-1</f>
        <v>2.8821362726504596E-2</v>
      </c>
      <c r="AM31">
        <f>EXP(XMY!D31/100)-1</f>
        <v>0.14026795011783433</v>
      </c>
      <c r="AN31">
        <f>EXP(XMY!E31/100)-1</f>
        <v>-7.5197870805565614E-5</v>
      </c>
      <c r="AO31">
        <f>EXP(XMY!F31/100)-1</f>
        <v>9.6911613891912385E-3</v>
      </c>
      <c r="AP31">
        <f>EXP(XMY!G31/100)-1</f>
        <v>0</v>
      </c>
      <c r="AQ31">
        <f t="shared" si="23"/>
        <v>0.20476560299999999</v>
      </c>
      <c r="AR31">
        <f>EXP(XMY!I31/100)-1</f>
        <v>-0.44829774952171175</v>
      </c>
      <c r="AS31">
        <f>EXP(XMY!K31)</f>
        <v>0.1338888902804766</v>
      </c>
      <c r="AT31">
        <f t="shared" si="24"/>
        <v>-0.23438354936277539</v>
      </c>
    </row>
    <row r="32" spans="1:46" x14ac:dyDescent="0.3">
      <c r="A32" s="1">
        <f t="shared" si="25"/>
        <v>1987.25</v>
      </c>
      <c r="B32">
        <f t="shared" si="7"/>
        <v>1.1582390988981071E-4</v>
      </c>
      <c r="C32">
        <f t="shared" si="26"/>
        <v>5.1512909698402084E-3</v>
      </c>
      <c r="D32">
        <f t="shared" si="27"/>
        <v>2.8568553605901562E-2</v>
      </c>
      <c r="E32">
        <f t="shared" si="8"/>
        <v>8.1321658828107591E-5</v>
      </c>
      <c r="F32">
        <f t="shared" si="9"/>
        <v>1.5377563712221827E-3</v>
      </c>
      <c r="G32">
        <f t="shared" si="10"/>
        <v>0</v>
      </c>
      <c r="H32">
        <f t="shared" si="11"/>
        <v>-0.1044367716507929</v>
      </c>
      <c r="I32">
        <f t="shared" si="12"/>
        <v>0.20476560299999999</v>
      </c>
      <c r="J32">
        <f>EXP(XMY!K32)</f>
        <v>0.13578357786488895</v>
      </c>
      <c r="K32">
        <f t="shared" si="28"/>
        <v>0.13578357786488895</v>
      </c>
      <c r="N32" s="1">
        <f t="shared" si="29"/>
        <v>1987.25</v>
      </c>
      <c r="O32">
        <f t="shared" si="13"/>
        <v>1.304828445902539E-4</v>
      </c>
      <c r="P32">
        <f t="shared" si="14"/>
        <v>5.8032499481004756E-3</v>
      </c>
      <c r="Q32">
        <f t="shared" si="15"/>
        <v>3.2184254044553939E-2</v>
      </c>
      <c r="R32">
        <f t="shared" si="16"/>
        <v>9.1613910985948263E-5</v>
      </c>
      <c r="S32">
        <f t="shared" si="17"/>
        <v>1.7323782783256617E-3</v>
      </c>
      <c r="T32">
        <f t="shared" si="18"/>
        <v>0</v>
      </c>
      <c r="U32">
        <f t="shared" si="19"/>
        <v>-9.1738928962534744E-2</v>
      </c>
      <c r="V32">
        <f>EXP(XMY!K32)</f>
        <v>0.13578357786488895</v>
      </c>
      <c r="W32">
        <f t="shared" si="20"/>
        <v>0.20476560299999999</v>
      </c>
      <c r="X32">
        <f t="shared" si="21"/>
        <v>0.15296865306402152</v>
      </c>
      <c r="AA32" s="1">
        <f t="shared" si="30"/>
        <v>1987.25</v>
      </c>
      <c r="AB32" s="3">
        <f t="shared" si="2"/>
        <v>5.9337327926907296E-3</v>
      </c>
      <c r="AC32" s="3">
        <f t="shared" si="3"/>
        <v>3.227586795553989E-2</v>
      </c>
      <c r="AD32" s="3">
        <f t="shared" si="4"/>
        <v>1.7323782783256617E-3</v>
      </c>
      <c r="AE32" s="3">
        <f t="shared" si="5"/>
        <v>-9.1738928962534744E-2</v>
      </c>
      <c r="AF32" s="3">
        <f t="shared" si="6"/>
        <v>0.18758052780086742</v>
      </c>
      <c r="AG32">
        <f t="shared" si="22"/>
        <v>0.13578357786488895</v>
      </c>
      <c r="AJ32" s="1">
        <f t="shared" si="31"/>
        <v>1987.25</v>
      </c>
      <c r="AK32">
        <f>EXP(XMY!B32/100)-1</f>
        <v>6.3723029004170151E-4</v>
      </c>
      <c r="AL32">
        <f>EXP(XMY!C32/100)-1</f>
        <v>2.8340941364553673E-2</v>
      </c>
      <c r="AM32">
        <f>EXP(XMY!D32/100)-1</f>
        <v>0.15717607631860875</v>
      </c>
      <c r="AN32">
        <f>EXP(XMY!E32/100)-1</f>
        <v>4.4740869386128423E-4</v>
      </c>
      <c r="AO32">
        <f>EXP(XMY!F32/100)-1</f>
        <v>8.4602992540971922E-3</v>
      </c>
      <c r="AP32">
        <f>EXP(XMY!G32/100)-1</f>
        <v>0</v>
      </c>
      <c r="AQ32">
        <f t="shared" si="23"/>
        <v>0.20476560299999999</v>
      </c>
      <c r="AR32">
        <f>EXP(XMY!I32/100)-1</f>
        <v>-0.44801923574309865</v>
      </c>
      <c r="AS32">
        <f>EXP(XMY!K32)</f>
        <v>0.13578357786488895</v>
      </c>
      <c r="AT32">
        <f t="shared" si="24"/>
        <v>-0.21298423066626015</v>
      </c>
    </row>
    <row r="33" spans="1:46" x14ac:dyDescent="0.3">
      <c r="A33" s="1">
        <f t="shared" si="25"/>
        <v>1987.5</v>
      </c>
      <c r="B33">
        <f t="shared" si="7"/>
        <v>1.1336454785300197E-4</v>
      </c>
      <c r="C33">
        <f t="shared" si="26"/>
        <v>5.2473595806542357E-3</v>
      </c>
      <c r="D33">
        <f t="shared" si="27"/>
        <v>3.0607182028090072E-2</v>
      </c>
      <c r="E33">
        <f t="shared" si="8"/>
        <v>-7.3992928251376828E-6</v>
      </c>
      <c r="F33">
        <f t="shared" si="9"/>
        <v>1.3880003837591268E-3</v>
      </c>
      <c r="G33">
        <f t="shared" si="10"/>
        <v>0</v>
      </c>
      <c r="H33">
        <f t="shared" si="11"/>
        <v>-0.10492391095914745</v>
      </c>
      <c r="I33">
        <f t="shared" si="12"/>
        <v>0.20476560299999999</v>
      </c>
      <c r="J33">
        <f>EXP(XMY!K33)</f>
        <v>0.13719019928838383</v>
      </c>
      <c r="K33">
        <f t="shared" si="28"/>
        <v>0.13719019928838383</v>
      </c>
      <c r="N33" s="1">
        <f t="shared" si="29"/>
        <v>1987.5</v>
      </c>
      <c r="O33">
        <f t="shared" si="13"/>
        <v>1.2839897716960635E-4</v>
      </c>
      <c r="P33">
        <f t="shared" si="14"/>
        <v>5.9432654719426634E-3</v>
      </c>
      <c r="Q33">
        <f t="shared" si="15"/>
        <v>3.4666312713094422E-2</v>
      </c>
      <c r="R33">
        <f t="shared" si="16"/>
        <v>-8.3805885395319129E-6</v>
      </c>
      <c r="S33">
        <f t="shared" si="17"/>
        <v>1.572077276017413E-3</v>
      </c>
      <c r="T33">
        <f t="shared" si="18"/>
        <v>0</v>
      </c>
      <c r="U33">
        <f t="shared" si="19"/>
        <v>-9.1682885521593691E-2</v>
      </c>
      <c r="V33">
        <f>EXP(XMY!K33)</f>
        <v>0.13719019928838383</v>
      </c>
      <c r="W33">
        <f t="shared" si="20"/>
        <v>0.20476560299999999</v>
      </c>
      <c r="X33">
        <f t="shared" si="21"/>
        <v>0.15538439132809087</v>
      </c>
      <c r="AA33" s="1">
        <f t="shared" si="30"/>
        <v>1987.5</v>
      </c>
      <c r="AB33" s="3">
        <f t="shared" si="2"/>
        <v>6.07166444911227E-3</v>
      </c>
      <c r="AC33" s="3">
        <f t="shared" si="3"/>
        <v>3.465793212455489E-2</v>
      </c>
      <c r="AD33" s="3">
        <f t="shared" si="4"/>
        <v>1.572077276017413E-3</v>
      </c>
      <c r="AE33" s="3">
        <f t="shared" si="5"/>
        <v>-9.1682885521593691E-2</v>
      </c>
      <c r="AF33" s="3">
        <f t="shared" si="6"/>
        <v>0.18657141096029295</v>
      </c>
      <c r="AG33">
        <f t="shared" si="22"/>
        <v>0.13719019928838383</v>
      </c>
      <c r="AJ33" s="1">
        <f t="shared" si="31"/>
        <v>1987.5</v>
      </c>
      <c r="AK33">
        <f>EXP(XMY!B33/100)-1</f>
        <v>6.2705344690927589E-4</v>
      </c>
      <c r="AL33">
        <f>EXP(XMY!C33/100)-1</f>
        <v>2.9024725758957981E-2</v>
      </c>
      <c r="AM33">
        <f>EXP(XMY!D33/100)-1</f>
        <v>0.16929753926050961</v>
      </c>
      <c r="AN33">
        <f>EXP(XMY!E33/100)-1</f>
        <v>-4.092771645602955E-5</v>
      </c>
      <c r="AO33">
        <f>EXP(XMY!F33/100)-1</f>
        <v>7.6774480331904815E-3</v>
      </c>
      <c r="AP33">
        <f>EXP(XMY!G33/100)-1</f>
        <v>0</v>
      </c>
      <c r="AQ33">
        <f t="shared" si="23"/>
        <v>0.20476560299999999</v>
      </c>
      <c r="AR33">
        <f>EXP(XMY!I33/100)-1</f>
        <v>-0.44774554016083301</v>
      </c>
      <c r="AS33">
        <f>EXP(XMY!K33)</f>
        <v>0.13719019928838383</v>
      </c>
      <c r="AT33">
        <f t="shared" si="24"/>
        <v>-0.19089494866049772</v>
      </c>
    </row>
    <row r="34" spans="1:46" x14ac:dyDescent="0.3">
      <c r="A34" s="1">
        <f t="shared" si="25"/>
        <v>1987.75</v>
      </c>
      <c r="B34">
        <f t="shared" si="7"/>
        <v>1.107592619975442E-4</v>
      </c>
      <c r="C34">
        <f t="shared" si="26"/>
        <v>5.6215243954075749E-3</v>
      </c>
      <c r="D34">
        <f t="shared" si="27"/>
        <v>3.0300558381439854E-2</v>
      </c>
      <c r="E34">
        <f t="shared" si="8"/>
        <v>2.0076736100149432E-4</v>
      </c>
      <c r="F34">
        <f t="shared" si="9"/>
        <v>1.0392323512696043E-3</v>
      </c>
      <c r="G34">
        <f t="shared" si="10"/>
        <v>0</v>
      </c>
      <c r="H34">
        <f t="shared" si="11"/>
        <v>-0.10482450950515422</v>
      </c>
      <c r="I34">
        <f t="shared" si="12"/>
        <v>0.20476560299999999</v>
      </c>
      <c r="J34">
        <f>EXP(XMY!K34)</f>
        <v>0.13721393524596184</v>
      </c>
      <c r="K34">
        <f t="shared" si="28"/>
        <v>0.13721393524596184</v>
      </c>
      <c r="N34" s="1">
        <f t="shared" si="29"/>
        <v>1987.75</v>
      </c>
      <c r="O34">
        <f t="shared" si="13"/>
        <v>1.2538447282248313E-4</v>
      </c>
      <c r="P34">
        <f t="shared" si="14"/>
        <v>6.3638187909967761E-3</v>
      </c>
      <c r="Q34">
        <f t="shared" si="15"/>
        <v>3.4301596727576121E-2</v>
      </c>
      <c r="R34">
        <f t="shared" si="16"/>
        <v>2.2727769457051518E-4</v>
      </c>
      <c r="S34">
        <f t="shared" si="17"/>
        <v>1.1764578253229791E-3</v>
      </c>
      <c r="T34">
        <f t="shared" si="18"/>
        <v>0</v>
      </c>
      <c r="U34">
        <f t="shared" si="19"/>
        <v>-9.1627784138119367E-2</v>
      </c>
      <c r="V34">
        <f>EXP(XMY!K34)</f>
        <v>0.13721393524596184</v>
      </c>
      <c r="W34">
        <f t="shared" si="20"/>
        <v>0.20476560299999999</v>
      </c>
      <c r="X34">
        <f t="shared" si="21"/>
        <v>0.1553323543731695</v>
      </c>
      <c r="AA34" s="1">
        <f t="shared" si="30"/>
        <v>1987.75</v>
      </c>
      <c r="AB34" s="3">
        <f t="shared" si="2"/>
        <v>6.4892032638192597E-3</v>
      </c>
      <c r="AC34" s="3">
        <f t="shared" si="3"/>
        <v>3.4528874422146638E-2</v>
      </c>
      <c r="AD34" s="3">
        <f t="shared" si="4"/>
        <v>1.1764578253229791E-3</v>
      </c>
      <c r="AE34" s="3">
        <f t="shared" si="5"/>
        <v>-9.1627784138119367E-2</v>
      </c>
      <c r="AF34" s="3">
        <f t="shared" si="6"/>
        <v>0.18664718387279233</v>
      </c>
      <c r="AG34">
        <f t="shared" si="22"/>
        <v>0.13721393524596184</v>
      </c>
      <c r="AJ34" s="1">
        <f t="shared" si="31"/>
        <v>1987.75</v>
      </c>
      <c r="AK34">
        <f>EXP(XMY!B34/100)-1</f>
        <v>6.123317148265528E-4</v>
      </c>
      <c r="AL34">
        <f>EXP(XMY!C34/100)-1</f>
        <v>3.1078553710980339E-2</v>
      </c>
      <c r="AM34">
        <f>EXP(XMY!D34/100)-1</f>
        <v>0.16751640033788351</v>
      </c>
      <c r="AN34">
        <f>EXP(XMY!E34/100)-1</f>
        <v>1.1099407871277833E-3</v>
      </c>
      <c r="AO34">
        <f>EXP(XMY!F34/100)-1</f>
        <v>5.7453879366788918E-3</v>
      </c>
      <c r="AP34">
        <f>EXP(XMY!G34/100)-1</f>
        <v>0</v>
      </c>
      <c r="AQ34">
        <f t="shared" si="23"/>
        <v>0.20476560299999999</v>
      </c>
      <c r="AR34">
        <f>EXP(XMY!I34/100)-1</f>
        <v>-0.44747644524124186</v>
      </c>
      <c r="AS34">
        <f>EXP(XMY!K34)</f>
        <v>0.13721393524596184</v>
      </c>
      <c r="AT34">
        <f t="shared" si="24"/>
        <v>-0.17909282893714784</v>
      </c>
    </row>
    <row r="35" spans="1:46" x14ac:dyDescent="0.3">
      <c r="A35" s="1">
        <f t="shared" si="25"/>
        <v>1988</v>
      </c>
      <c r="B35">
        <f t="shared" si="7"/>
        <v>1.0604410938101644E-4</v>
      </c>
      <c r="C35">
        <f t="shared" si="26"/>
        <v>7.0093277585280911E-3</v>
      </c>
      <c r="D35">
        <f t="shared" si="27"/>
        <v>3.1659964687048826E-2</v>
      </c>
      <c r="E35">
        <f t="shared" si="8"/>
        <v>3.2557580532622447E-4</v>
      </c>
      <c r="F35">
        <f t="shared" si="9"/>
        <v>5.1335593781474302E-4</v>
      </c>
      <c r="G35">
        <f t="shared" si="10"/>
        <v>0</v>
      </c>
      <c r="H35">
        <f t="shared" si="11"/>
        <v>-0.10534632017619878</v>
      </c>
      <c r="I35">
        <f t="shared" si="12"/>
        <v>0.20476560299999999</v>
      </c>
      <c r="J35">
        <f>EXP(XMY!K35)</f>
        <v>0.13903355112190011</v>
      </c>
      <c r="K35">
        <f t="shared" si="28"/>
        <v>0.13903355112190011</v>
      </c>
      <c r="N35" s="1">
        <f t="shared" si="29"/>
        <v>1988</v>
      </c>
      <c r="O35">
        <f t="shared" si="13"/>
        <v>1.2073459661145062E-4</v>
      </c>
      <c r="P35">
        <f t="shared" si="14"/>
        <v>7.9803429382644033E-3</v>
      </c>
      <c r="Q35">
        <f t="shared" si="15"/>
        <v>3.6045878338131346E-2</v>
      </c>
      <c r="R35">
        <f t="shared" si="16"/>
        <v>3.7067842572259546E-4</v>
      </c>
      <c r="S35">
        <f t="shared" si="17"/>
        <v>5.8447208837845445E-4</v>
      </c>
      <c r="T35">
        <f t="shared" si="18"/>
        <v>0</v>
      </c>
      <c r="U35">
        <f t="shared" si="19"/>
        <v>-9.1573582460666297E-2</v>
      </c>
      <c r="V35">
        <f>EXP(XMY!K35)</f>
        <v>0.13903355112190011</v>
      </c>
      <c r="W35">
        <f t="shared" si="20"/>
        <v>0.20476560299999999</v>
      </c>
      <c r="X35">
        <f t="shared" si="21"/>
        <v>0.15829412692644193</v>
      </c>
      <c r="AA35" s="1">
        <f t="shared" si="30"/>
        <v>1988</v>
      </c>
      <c r="AB35" s="3">
        <f t="shared" ref="AB35:AB66" si="32">O35+P35</f>
        <v>8.1010775348758536E-3</v>
      </c>
      <c r="AC35" s="3">
        <f t="shared" ref="AC35:AC66" si="33">Q35+R35+T35</f>
        <v>3.6416556763853941E-2</v>
      </c>
      <c r="AD35" s="3">
        <f t="shared" ref="AD35:AD66" si="34">S35</f>
        <v>5.8447208837845445E-4</v>
      </c>
      <c r="AE35" s="3">
        <f t="shared" ref="AE35:AE66" si="35">U35</f>
        <v>-9.1573582460666297E-2</v>
      </c>
      <c r="AF35" s="3">
        <f t="shared" ref="AF35:AF66" si="36">V35-SUM(O35:U35)</f>
        <v>0.18550502719545817</v>
      </c>
      <c r="AG35">
        <f t="shared" si="22"/>
        <v>0.13903355112190011</v>
      </c>
      <c r="AJ35" s="1">
        <f t="shared" si="31"/>
        <v>1988</v>
      </c>
      <c r="AK35">
        <f>EXP(XMY!B35/100)-1</f>
        <v>5.8962342718982264E-4</v>
      </c>
      <c r="AL35">
        <f>EXP(XMY!C35/100)-1</f>
        <v>3.8973063939183206E-2</v>
      </c>
      <c r="AM35">
        <f>EXP(XMY!D35/100)-1</f>
        <v>0.17603483109480722</v>
      </c>
      <c r="AN35">
        <f>EXP(XMY!E35/100)-1</f>
        <v>1.810257290735473E-3</v>
      </c>
      <c r="AO35">
        <f>EXP(XMY!F35/100)-1</f>
        <v>2.8543470183244324E-3</v>
      </c>
      <c r="AP35">
        <f>EXP(XMY!G35/100)-1</f>
        <v>0</v>
      </c>
      <c r="AQ35">
        <f t="shared" si="23"/>
        <v>0.20476560299999999</v>
      </c>
      <c r="AR35">
        <f>EXP(XMY!I35/100)-1</f>
        <v>-0.44721174415541998</v>
      </c>
      <c r="AS35">
        <f>EXP(XMY!K35)</f>
        <v>0.13903355112190011</v>
      </c>
      <c r="AT35">
        <f t="shared" si="24"/>
        <v>-0.1447373665730457</v>
      </c>
    </row>
    <row r="36" spans="1:46" x14ac:dyDescent="0.3">
      <c r="A36" s="1">
        <f t="shared" si="25"/>
        <v>1988.25</v>
      </c>
      <c r="B36">
        <f t="shared" si="7"/>
        <v>1.0039619208215832E-4</v>
      </c>
      <c r="C36">
        <f t="shared" si="26"/>
        <v>7.4751018423399561E-3</v>
      </c>
      <c r="D36">
        <f t="shared" si="27"/>
        <v>3.0383278906925465E-2</v>
      </c>
      <c r="E36">
        <f t="shared" si="8"/>
        <v>3.3989637194497266E-4</v>
      </c>
      <c r="F36">
        <f t="shared" si="9"/>
        <v>6.4939787183206161E-5</v>
      </c>
      <c r="G36">
        <f t="shared" si="10"/>
        <v>0</v>
      </c>
      <c r="H36">
        <f t="shared" si="11"/>
        <v>-0.10495293365603559</v>
      </c>
      <c r="I36">
        <f t="shared" si="12"/>
        <v>0.20476560299999999</v>
      </c>
      <c r="J36">
        <f>EXP(XMY!K36)</f>
        <v>0.13817628244444016</v>
      </c>
      <c r="K36">
        <f t="shared" si="28"/>
        <v>0.13817628244444016</v>
      </c>
      <c r="N36" s="1">
        <f t="shared" si="29"/>
        <v>1988.25</v>
      </c>
      <c r="O36">
        <f t="shared" si="13"/>
        <v>1.1390741544647703E-4</v>
      </c>
      <c r="P36">
        <f t="shared" si="14"/>
        <v>8.4810938881362229E-3</v>
      </c>
      <c r="Q36">
        <f t="shared" si="15"/>
        <v>3.447223147910989E-2</v>
      </c>
      <c r="R36">
        <f t="shared" si="16"/>
        <v>3.8563930010615142E-4</v>
      </c>
      <c r="S36">
        <f t="shared" si="17"/>
        <v>7.3679321538708349E-5</v>
      </c>
      <c r="T36">
        <f t="shared" si="18"/>
        <v>0</v>
      </c>
      <c r="U36">
        <f t="shared" si="19"/>
        <v>-9.152024022288642E-2</v>
      </c>
      <c r="V36">
        <f>EXP(XMY!K36)</f>
        <v>0.13817628244444016</v>
      </c>
      <c r="W36">
        <f t="shared" si="20"/>
        <v>0.20476560299999999</v>
      </c>
      <c r="X36">
        <f t="shared" si="21"/>
        <v>0.15677191418145101</v>
      </c>
      <c r="AA36" s="1">
        <f t="shared" si="30"/>
        <v>1988.25</v>
      </c>
      <c r="AB36" s="3">
        <f t="shared" si="32"/>
        <v>8.5950013035827003E-3</v>
      </c>
      <c r="AC36" s="3">
        <f t="shared" si="33"/>
        <v>3.4857870779216038E-2</v>
      </c>
      <c r="AD36" s="3">
        <f t="shared" si="34"/>
        <v>7.3679321538708349E-5</v>
      </c>
      <c r="AE36" s="3">
        <f t="shared" si="35"/>
        <v>-9.152024022288642E-2</v>
      </c>
      <c r="AF36" s="3">
        <f t="shared" si="36"/>
        <v>0.18616997126298915</v>
      </c>
      <c r="AG36">
        <f t="shared" si="22"/>
        <v>0.13817628244444016</v>
      </c>
      <c r="AJ36" s="1">
        <f t="shared" si="31"/>
        <v>1988.25</v>
      </c>
      <c r="AK36">
        <f>EXP(XMY!B36/100)-1</f>
        <v>5.5628198182522404E-4</v>
      </c>
      <c r="AL36">
        <f>EXP(XMY!C36/100)-1</f>
        <v>4.141854766562636E-2</v>
      </c>
      <c r="AM36">
        <f>EXP(XMY!D36/100)-1</f>
        <v>0.16834971779469177</v>
      </c>
      <c r="AN36">
        <f>EXP(XMY!E36/100)-1</f>
        <v>1.8833207064867796E-3</v>
      </c>
      <c r="AO36">
        <f>EXP(XMY!F36/100)-1</f>
        <v>3.5982274590673491E-4</v>
      </c>
      <c r="AP36">
        <f>EXP(XMY!G36/100)-1</f>
        <v>0</v>
      </c>
      <c r="AQ36">
        <f t="shared" si="23"/>
        <v>0.20476560299999999</v>
      </c>
      <c r="AR36">
        <f>EXP(XMY!I36/100)-1</f>
        <v>-0.44695124025731225</v>
      </c>
      <c r="AS36">
        <f>EXP(XMY!K36)</f>
        <v>0.13817628244444016</v>
      </c>
      <c r="AT36">
        <f t="shared" si="24"/>
        <v>-0.13136339847811718</v>
      </c>
    </row>
    <row r="37" spans="1:46" x14ac:dyDescent="0.3">
      <c r="A37" s="1">
        <f t="shared" si="25"/>
        <v>1988.5</v>
      </c>
      <c r="B37">
        <f t="shared" si="7"/>
        <v>9.2042085564330127E-5</v>
      </c>
      <c r="C37">
        <f t="shared" si="26"/>
        <v>8.1939308272116606E-3</v>
      </c>
      <c r="D37">
        <f t="shared" si="27"/>
        <v>3.318727875176445E-2</v>
      </c>
      <c r="E37">
        <f t="shared" si="8"/>
        <v>1.6257134913739E-4</v>
      </c>
      <c r="F37">
        <f t="shared" si="9"/>
        <v>1.7738335740082736E-4</v>
      </c>
      <c r="G37">
        <f t="shared" si="10"/>
        <v>0</v>
      </c>
      <c r="H37">
        <f t="shared" si="11"/>
        <v>-0.10577362287120233</v>
      </c>
      <c r="I37">
        <f t="shared" si="12"/>
        <v>0.20476560299999999</v>
      </c>
      <c r="J37">
        <f>EXP(XMY!K37)</f>
        <v>0.14080518649987631</v>
      </c>
      <c r="K37">
        <f t="shared" si="28"/>
        <v>0.14080518649987633</v>
      </c>
      <c r="N37" s="1">
        <f t="shared" si="29"/>
        <v>1988.5</v>
      </c>
      <c r="O37">
        <f t="shared" si="13"/>
        <v>1.0534361982521765E-4</v>
      </c>
      <c r="P37">
        <f t="shared" si="14"/>
        <v>9.3780831740565354E-3</v>
      </c>
      <c r="Q37">
        <f t="shared" si="15"/>
        <v>3.7983364397104223E-2</v>
      </c>
      <c r="R37">
        <f t="shared" si="16"/>
        <v>1.860654752986048E-4</v>
      </c>
      <c r="S37">
        <f t="shared" si="17"/>
        <v>2.0301805256567429E-4</v>
      </c>
      <c r="T37">
        <f t="shared" si="18"/>
        <v>0</v>
      </c>
      <c r="U37">
        <f t="shared" si="19"/>
        <v>-9.1467719140718107E-2</v>
      </c>
      <c r="V37">
        <f>EXP(XMY!K37)</f>
        <v>0.14080518649987631</v>
      </c>
      <c r="W37">
        <f t="shared" si="20"/>
        <v>0.20476560299999999</v>
      </c>
      <c r="X37">
        <f t="shared" si="21"/>
        <v>0.16115375857813213</v>
      </c>
      <c r="AA37" s="1">
        <f t="shared" si="30"/>
        <v>1988.5</v>
      </c>
      <c r="AB37" s="3">
        <f t="shared" si="32"/>
        <v>9.4834267938817534E-3</v>
      </c>
      <c r="AC37" s="3">
        <f t="shared" si="33"/>
        <v>3.8169429872402828E-2</v>
      </c>
      <c r="AD37" s="3">
        <f t="shared" si="34"/>
        <v>2.0301805256567429E-4</v>
      </c>
      <c r="AE37" s="3">
        <f t="shared" si="35"/>
        <v>-9.1467719140718107E-2</v>
      </c>
      <c r="AF37" s="3">
        <f t="shared" si="36"/>
        <v>0.18441703092174416</v>
      </c>
      <c r="AG37">
        <f t="shared" si="22"/>
        <v>0.14080518649987631</v>
      </c>
      <c r="AJ37" s="1">
        <f t="shared" si="31"/>
        <v>1988.5</v>
      </c>
      <c r="AK37">
        <f>EXP(XMY!B37/100)-1</f>
        <v>5.1445954926920834E-4</v>
      </c>
      <c r="AL37">
        <f>EXP(XMY!C37/100)-1</f>
        <v>4.5799113897349919E-2</v>
      </c>
      <c r="AM37">
        <f>EXP(XMY!D37/100)-1</f>
        <v>0.18549680141886049</v>
      </c>
      <c r="AN37">
        <f>EXP(XMY!E37/100)-1</f>
        <v>9.0867544437434056E-4</v>
      </c>
      <c r="AO37">
        <f>EXP(XMY!F37/100)-1</f>
        <v>9.9146560550833485E-4</v>
      </c>
      <c r="AP37">
        <f>EXP(XMY!G37/100)-1</f>
        <v>0</v>
      </c>
      <c r="AQ37">
        <f t="shared" si="23"/>
        <v>0.20476560299999999</v>
      </c>
      <c r="AR37">
        <f>EXP(XMY!I37/100)-1</f>
        <v>-0.44669474658162245</v>
      </c>
      <c r="AS37">
        <f>EXP(XMY!K37)</f>
        <v>0.14080518649987631</v>
      </c>
      <c r="AT37">
        <f t="shared" si="24"/>
        <v>-0.11246720462978899</v>
      </c>
    </row>
    <row r="38" spans="1:46" x14ac:dyDescent="0.3">
      <c r="A38" s="1">
        <f t="shared" si="25"/>
        <v>1988.75</v>
      </c>
      <c r="B38">
        <f t="shared" si="7"/>
        <v>8.2900890315467193E-5</v>
      </c>
      <c r="C38">
        <f t="shared" si="26"/>
        <v>8.3754669762601004E-3</v>
      </c>
      <c r="D38">
        <f t="shared" si="27"/>
        <v>3.6346956000864322E-2</v>
      </c>
      <c r="E38">
        <f t="shared" si="8"/>
        <v>3.6863388349952787E-4</v>
      </c>
      <c r="F38">
        <f t="shared" si="9"/>
        <v>1.5347359655610717E-4</v>
      </c>
      <c r="G38">
        <f t="shared" si="10"/>
        <v>0</v>
      </c>
      <c r="H38">
        <f t="shared" si="11"/>
        <v>-0.10657879215799965</v>
      </c>
      <c r="I38">
        <f t="shared" si="12"/>
        <v>0.20476560299999999</v>
      </c>
      <c r="J38">
        <f>EXP(XMY!K38)</f>
        <v>0.14351424218949588</v>
      </c>
      <c r="K38">
        <f t="shared" si="28"/>
        <v>0.14351424218949588</v>
      </c>
      <c r="N38" s="1">
        <f t="shared" si="29"/>
        <v>1988.75</v>
      </c>
      <c r="O38">
        <f t="shared" si="13"/>
        <v>9.5703122952758748E-5</v>
      </c>
      <c r="P38">
        <f t="shared" si="14"/>
        <v>9.6688749995998604E-3</v>
      </c>
      <c r="Q38">
        <f t="shared" si="15"/>
        <v>4.1959949837356909E-2</v>
      </c>
      <c r="R38">
        <f t="shared" si="16"/>
        <v>4.2556133888137535E-4</v>
      </c>
      <c r="S38">
        <f t="shared" si="17"/>
        <v>1.7717424294622837E-4</v>
      </c>
      <c r="T38">
        <f t="shared" si="18"/>
        <v>0</v>
      </c>
      <c r="U38">
        <f t="shared" si="19"/>
        <v>-9.1415982813857988E-2</v>
      </c>
      <c r="V38">
        <f>EXP(XMY!K38)</f>
        <v>0.14351424218949588</v>
      </c>
      <c r="W38">
        <f t="shared" si="20"/>
        <v>0.20476560299999999</v>
      </c>
      <c r="X38">
        <f t="shared" si="21"/>
        <v>0.16567688372787914</v>
      </c>
      <c r="AA38" s="1">
        <f t="shared" si="30"/>
        <v>1988.75</v>
      </c>
      <c r="AB38" s="3">
        <f t="shared" si="32"/>
        <v>9.7645781225526185E-3</v>
      </c>
      <c r="AC38" s="3">
        <f t="shared" si="33"/>
        <v>4.2385511176238282E-2</v>
      </c>
      <c r="AD38" s="3">
        <f t="shared" si="34"/>
        <v>1.7717424294622837E-4</v>
      </c>
      <c r="AE38" s="3">
        <f t="shared" si="35"/>
        <v>-9.1415982813857988E-2</v>
      </c>
      <c r="AF38" s="3">
        <f t="shared" si="36"/>
        <v>0.18260296146161675</v>
      </c>
      <c r="AG38">
        <f t="shared" si="22"/>
        <v>0.14351424218949588</v>
      </c>
      <c r="AJ38" s="1">
        <f t="shared" si="31"/>
        <v>1988.75</v>
      </c>
      <c r="AK38">
        <f>EXP(XMY!B38/100)-1</f>
        <v>4.673789032465514E-4</v>
      </c>
      <c r="AL38">
        <f>EXP(XMY!C38/100)-1</f>
        <v>4.7219234373069296E-2</v>
      </c>
      <c r="AM38">
        <f>EXP(XMY!D38/100)-1</f>
        <v>0.20491698421319771</v>
      </c>
      <c r="AN38">
        <f>EXP(XMY!E38/100)-1</f>
        <v>2.0782852815439679E-3</v>
      </c>
      <c r="AO38">
        <f>EXP(XMY!F38/100)-1</f>
        <v>8.6525393108249915E-4</v>
      </c>
      <c r="AP38">
        <f>EXP(XMY!G38/100)-1</f>
        <v>0</v>
      </c>
      <c r="AQ38">
        <f t="shared" si="23"/>
        <v>0.20476560299999999</v>
      </c>
      <c r="AR38">
        <f>EXP(XMY!I38/100)-1</f>
        <v>-0.44644208536263774</v>
      </c>
      <c r="AS38">
        <f>EXP(XMY!K38)</f>
        <v>0.14351424218949588</v>
      </c>
      <c r="AT38">
        <f t="shared" si="24"/>
        <v>-7.9694168422212663E-2</v>
      </c>
    </row>
    <row r="39" spans="1:46" x14ac:dyDescent="0.3">
      <c r="A39" s="1">
        <f t="shared" si="25"/>
        <v>1989</v>
      </c>
      <c r="B39">
        <f t="shared" si="7"/>
        <v>7.3635868437984701E-5</v>
      </c>
      <c r="C39">
        <f t="shared" si="26"/>
        <v>8.9218557495984088E-3</v>
      </c>
      <c r="D39">
        <f t="shared" si="27"/>
        <v>3.777219620522719E-2</v>
      </c>
      <c r="E39">
        <f t="shared" si="8"/>
        <v>3.0491236971597394E-4</v>
      </c>
      <c r="F39">
        <f t="shared" si="9"/>
        <v>1.0660994999895827E-4</v>
      </c>
      <c r="G39">
        <f t="shared" si="10"/>
        <v>0</v>
      </c>
      <c r="H39">
        <f t="shared" si="11"/>
        <v>-0.10694401033932954</v>
      </c>
      <c r="I39">
        <f t="shared" si="12"/>
        <v>0.20476560299999999</v>
      </c>
      <c r="J39">
        <f>EXP(XMY!K39)</f>
        <v>0.14500080280364896</v>
      </c>
      <c r="K39">
        <f t="shared" si="28"/>
        <v>0.14500080280364896</v>
      </c>
      <c r="N39" s="1">
        <f t="shared" si="29"/>
        <v>1989</v>
      </c>
      <c r="O39">
        <f t="shared" si="13"/>
        <v>8.5363076844376513E-5</v>
      </c>
      <c r="P39">
        <f t="shared" si="14"/>
        <v>1.0342745649680492E-2</v>
      </c>
      <c r="Q39">
        <f t="shared" si="15"/>
        <v>4.3787775653969331E-2</v>
      </c>
      <c r="R39">
        <f t="shared" si="16"/>
        <v>3.5347254808010216E-4</v>
      </c>
      <c r="S39">
        <f t="shared" si="17"/>
        <v>1.2358859272231705E-4</v>
      </c>
      <c r="T39">
        <f t="shared" si="18"/>
        <v>0</v>
      </c>
      <c r="U39">
        <f t="shared" si="19"/>
        <v>-9.136499663158755E-2</v>
      </c>
      <c r="V39">
        <f>EXP(XMY!K39)</f>
        <v>0.14500080280364896</v>
      </c>
      <c r="W39">
        <f t="shared" si="20"/>
        <v>0.20476560299999999</v>
      </c>
      <c r="X39">
        <f t="shared" si="21"/>
        <v>0.16809355188970906</v>
      </c>
      <c r="AA39" s="1">
        <f t="shared" si="30"/>
        <v>1989</v>
      </c>
      <c r="AB39" s="3">
        <f t="shared" si="32"/>
        <v>1.0428108726524868E-2</v>
      </c>
      <c r="AC39" s="3">
        <f t="shared" si="33"/>
        <v>4.4141248202049434E-2</v>
      </c>
      <c r="AD39" s="3">
        <f t="shared" si="34"/>
        <v>1.2358859272231705E-4</v>
      </c>
      <c r="AE39" s="3">
        <f t="shared" si="35"/>
        <v>-9.136499663158755E-2</v>
      </c>
      <c r="AF39" s="3">
        <f t="shared" si="36"/>
        <v>0.18167285391393989</v>
      </c>
      <c r="AG39">
        <f t="shared" si="22"/>
        <v>0.14500080280364896</v>
      </c>
      <c r="AJ39" s="1">
        <f t="shared" si="31"/>
        <v>1989</v>
      </c>
      <c r="AK39">
        <f>EXP(XMY!B39/100)-1</f>
        <v>4.1688191568178823E-4</v>
      </c>
      <c r="AL39">
        <f>EXP(XMY!C39/100)-1</f>
        <v>5.0510171132992943E-2</v>
      </c>
      <c r="AM39">
        <f>EXP(XMY!D39/100)-1</f>
        <v>0.21384341418890229</v>
      </c>
      <c r="AN39">
        <f>EXP(XMY!E39/100)-1</f>
        <v>1.7262301035985139E-3</v>
      </c>
      <c r="AO39">
        <f>EXP(XMY!F39/100)-1</f>
        <v>6.0356129599714592E-4</v>
      </c>
      <c r="AP39">
        <f>EXP(XMY!G39/100)-1</f>
        <v>0</v>
      </c>
      <c r="AQ39">
        <f t="shared" si="23"/>
        <v>0.20476560299999999</v>
      </c>
      <c r="AR39">
        <f>EXP(XMY!I39/100)-1</f>
        <v>-0.44619308757432052</v>
      </c>
      <c r="AS39">
        <f>EXP(XMY!K39)</f>
        <v>0.14500080280364896</v>
      </c>
      <c r="AT39">
        <f t="shared" si="24"/>
        <v>-8.435079758463615E-2</v>
      </c>
    </row>
    <row r="40" spans="1:46" x14ac:dyDescent="0.3">
      <c r="A40" s="1">
        <f t="shared" si="25"/>
        <v>1989.25</v>
      </c>
      <c r="B40">
        <f t="shared" si="7"/>
        <v>6.3538025952973847E-5</v>
      </c>
      <c r="C40">
        <f t="shared" si="26"/>
        <v>1.0357185029433228E-2</v>
      </c>
      <c r="D40">
        <f t="shared" si="27"/>
        <v>4.1760588330705957E-2</v>
      </c>
      <c r="E40">
        <f t="shared" si="8"/>
        <v>1.6702306881743873E-4</v>
      </c>
      <c r="F40">
        <f t="shared" si="9"/>
        <v>2.4325073442888915E-4</v>
      </c>
      <c r="G40">
        <f t="shared" si="10"/>
        <v>0</v>
      </c>
      <c r="H40">
        <f t="shared" si="11"/>
        <v>-0.10802753808211631</v>
      </c>
      <c r="I40">
        <f t="shared" si="12"/>
        <v>0.20476560299999999</v>
      </c>
      <c r="J40">
        <f>EXP(XMY!K40)</f>
        <v>0.14932965010722218</v>
      </c>
      <c r="K40">
        <f t="shared" si="28"/>
        <v>0.14932965010722216</v>
      </c>
      <c r="N40" s="1">
        <f t="shared" si="29"/>
        <v>1989.25</v>
      </c>
      <c r="O40">
        <f t="shared" si="13"/>
        <v>7.4515080143499991E-5</v>
      </c>
      <c r="P40">
        <f t="shared" si="14"/>
        <v>1.2146528963623766E-2</v>
      </c>
      <c r="Q40">
        <f t="shared" si="15"/>
        <v>4.8975295338973622E-2</v>
      </c>
      <c r="R40">
        <f t="shared" si="16"/>
        <v>1.9587856519112158E-4</v>
      </c>
      <c r="S40">
        <f t="shared" si="17"/>
        <v>2.8527559204230427E-4</v>
      </c>
      <c r="T40">
        <f t="shared" si="18"/>
        <v>0</v>
      </c>
      <c r="U40">
        <f t="shared" si="19"/>
        <v>-9.1314727682936053E-2</v>
      </c>
      <c r="V40">
        <f>EXP(XMY!K40)</f>
        <v>0.14932965010722218</v>
      </c>
      <c r="W40">
        <f t="shared" si="20"/>
        <v>0.20476560299999999</v>
      </c>
      <c r="X40">
        <f t="shared" si="21"/>
        <v>0.17512836885703825</v>
      </c>
      <c r="AA40" s="1">
        <f t="shared" si="30"/>
        <v>1989.25</v>
      </c>
      <c r="AB40" s="3">
        <f t="shared" si="32"/>
        <v>1.2221044043767266E-2</v>
      </c>
      <c r="AC40" s="3">
        <f t="shared" si="33"/>
        <v>4.9171173904164742E-2</v>
      </c>
      <c r="AD40" s="3">
        <f t="shared" si="34"/>
        <v>2.8527559204230427E-4</v>
      </c>
      <c r="AE40" s="3">
        <f t="shared" si="35"/>
        <v>-9.1314727682936053E-2</v>
      </c>
      <c r="AF40" s="3">
        <f t="shared" si="36"/>
        <v>0.17896688425018392</v>
      </c>
      <c r="AG40">
        <f t="shared" si="22"/>
        <v>0.14932965010722218</v>
      </c>
      <c r="AJ40" s="1">
        <f t="shared" si="31"/>
        <v>1989.25</v>
      </c>
      <c r="AK40">
        <f>EXP(XMY!B40/100)-1</f>
        <v>3.6390428398025421E-4</v>
      </c>
      <c r="AL40">
        <f>EXP(XMY!C40/100)-1</f>
        <v>5.9319186355843989E-2</v>
      </c>
      <c r="AM40">
        <f>EXP(XMY!D40/100)-1</f>
        <v>0.23917735509012039</v>
      </c>
      <c r="AN40">
        <f>EXP(XMY!E40/100)-1</f>
        <v>9.5659897131805671E-4</v>
      </c>
      <c r="AO40">
        <f>EXP(XMY!F40/100)-1</f>
        <v>1.3931812172687241E-3</v>
      </c>
      <c r="AP40">
        <f>EXP(XMY!G40/100)-1</f>
        <v>0</v>
      </c>
      <c r="AQ40">
        <f t="shared" si="23"/>
        <v>0.20476560299999999</v>
      </c>
      <c r="AR40">
        <f>EXP(XMY!I40/100)-1</f>
        <v>-0.44594759249157712</v>
      </c>
      <c r="AS40">
        <f>EXP(XMY!K40)</f>
        <v>0.14932965010722218</v>
      </c>
      <c r="AT40">
        <f t="shared" si="24"/>
        <v>-8.7350606048590129E-2</v>
      </c>
    </row>
    <row r="41" spans="1:46" x14ac:dyDescent="0.3">
      <c r="A41" s="1">
        <f t="shared" si="25"/>
        <v>1989.5</v>
      </c>
      <c r="B41">
        <f t="shared" si="7"/>
        <v>5.3837492392397451E-5</v>
      </c>
      <c r="C41">
        <f t="shared" si="26"/>
        <v>1.1133039768980779E-2</v>
      </c>
      <c r="D41">
        <f t="shared" si="27"/>
        <v>4.3156509054066601E-2</v>
      </c>
      <c r="E41">
        <f t="shared" si="8"/>
        <v>1.7587415235536703E-4</v>
      </c>
      <c r="F41">
        <f t="shared" si="9"/>
        <v>1.4718766826161609E-4</v>
      </c>
      <c r="G41">
        <f t="shared" si="10"/>
        <v>0</v>
      </c>
      <c r="H41">
        <f t="shared" si="11"/>
        <v>-0.10836960846147972</v>
      </c>
      <c r="I41">
        <f t="shared" si="12"/>
        <v>0.20476560299999999</v>
      </c>
      <c r="J41">
        <f>EXP(XMY!K41)</f>
        <v>0.15106244267457702</v>
      </c>
      <c r="K41">
        <f t="shared" si="28"/>
        <v>0.15106244267457702</v>
      </c>
      <c r="N41" s="1">
        <f t="shared" si="29"/>
        <v>1989.5</v>
      </c>
      <c r="O41">
        <f t="shared" si="13"/>
        <v>6.3390393875488094E-5</v>
      </c>
      <c r="P41">
        <f t="shared" si="14"/>
        <v>1.3108481554887993E-2</v>
      </c>
      <c r="Q41">
        <f t="shared" si="15"/>
        <v>5.0814181449778437E-2</v>
      </c>
      <c r="R41">
        <f t="shared" si="16"/>
        <v>2.0708118626822715E-4</v>
      </c>
      <c r="S41">
        <f t="shared" si="17"/>
        <v>1.7330458478107124E-4</v>
      </c>
      <c r="T41">
        <f t="shared" si="18"/>
        <v>0</v>
      </c>
      <c r="U41">
        <f t="shared" si="19"/>
        <v>-9.126514467109216E-2</v>
      </c>
      <c r="V41">
        <f>EXP(XMY!K41)</f>
        <v>0.15106244267457702</v>
      </c>
      <c r="W41">
        <f t="shared" si="20"/>
        <v>0.20476560299999999</v>
      </c>
      <c r="X41">
        <f t="shared" si="21"/>
        <v>0.17786689749849904</v>
      </c>
      <c r="AA41" s="1">
        <f t="shared" si="30"/>
        <v>1989.5</v>
      </c>
      <c r="AB41" s="3">
        <f t="shared" si="32"/>
        <v>1.3171871948763481E-2</v>
      </c>
      <c r="AC41" s="3">
        <f t="shared" si="33"/>
        <v>5.1021262636046665E-2</v>
      </c>
      <c r="AD41" s="3">
        <f t="shared" si="34"/>
        <v>1.7330458478107124E-4</v>
      </c>
      <c r="AE41" s="3">
        <f t="shared" si="35"/>
        <v>-9.126514467109216E-2</v>
      </c>
      <c r="AF41" s="3">
        <f t="shared" si="36"/>
        <v>0.17796114817607797</v>
      </c>
      <c r="AG41">
        <f t="shared" si="22"/>
        <v>0.15106244267457702</v>
      </c>
      <c r="AJ41" s="1">
        <f t="shared" si="31"/>
        <v>1989.5</v>
      </c>
      <c r="AK41">
        <f>EXP(XMY!B41/100)-1</f>
        <v>3.0957540205367451E-4</v>
      </c>
      <c r="AL41">
        <f>EXP(XMY!C41/100)-1</f>
        <v>6.4017009511543765E-2</v>
      </c>
      <c r="AM41">
        <f>EXP(XMY!D41/100)-1</f>
        <v>0.24815779948050376</v>
      </c>
      <c r="AN41">
        <f>EXP(XMY!E41/100)-1</f>
        <v>1.0113084582288323E-3</v>
      </c>
      <c r="AO41">
        <f>EXP(XMY!F41/100)-1</f>
        <v>8.4635594182813634E-4</v>
      </c>
      <c r="AP41">
        <f>EXP(XMY!G41/100)-1</f>
        <v>0</v>
      </c>
      <c r="AQ41">
        <f t="shared" si="23"/>
        <v>0.20476560299999999</v>
      </c>
      <c r="AR41">
        <f>EXP(XMY!I41/100)-1</f>
        <v>-0.44570544727227535</v>
      </c>
      <c r="AS41">
        <f>EXP(XMY!K41)</f>
        <v>0.15106244267457702</v>
      </c>
      <c r="AT41">
        <f t="shared" si="24"/>
        <v>-8.0116974220572623E-2</v>
      </c>
    </row>
    <row r="42" spans="1:46" x14ac:dyDescent="0.3">
      <c r="A42" s="1">
        <f t="shared" si="25"/>
        <v>1989.75</v>
      </c>
      <c r="B42">
        <f t="shared" si="7"/>
        <v>4.437646450536179E-5</v>
      </c>
      <c r="C42">
        <f t="shared" si="26"/>
        <v>1.0997464741382069E-2</v>
      </c>
      <c r="D42">
        <f t="shared" si="27"/>
        <v>4.6063103763527666E-2</v>
      </c>
      <c r="E42">
        <f t="shared" si="8"/>
        <v>2.5892769509545954E-4</v>
      </c>
      <c r="F42">
        <f t="shared" si="9"/>
        <v>1.9125321355268932E-4</v>
      </c>
      <c r="G42">
        <f t="shared" si="10"/>
        <v>0</v>
      </c>
      <c r="H42">
        <f t="shared" si="11"/>
        <v>-0.10892082244452096</v>
      </c>
      <c r="I42">
        <f t="shared" si="12"/>
        <v>0.20476560299999999</v>
      </c>
      <c r="J42">
        <f>EXP(XMY!K42)</f>
        <v>0.15339990643354226</v>
      </c>
      <c r="K42">
        <f t="shared" si="28"/>
        <v>0.15339990643354229</v>
      </c>
      <c r="N42" s="1">
        <f t="shared" si="29"/>
        <v>1989.75</v>
      </c>
      <c r="O42">
        <f t="shared" si="13"/>
        <v>5.2573757603827986E-5</v>
      </c>
      <c r="P42">
        <f t="shared" si="14"/>
        <v>1.3028934414101584E-2</v>
      </c>
      <c r="Q42">
        <f t="shared" si="15"/>
        <v>5.4571955624159209E-2</v>
      </c>
      <c r="R42">
        <f t="shared" si="16"/>
        <v>3.0675724239414794E-4</v>
      </c>
      <c r="S42">
        <f t="shared" si="17"/>
        <v>2.2658181994325737E-4</v>
      </c>
      <c r="T42">
        <f t="shared" si="18"/>
        <v>0</v>
      </c>
      <c r="U42">
        <f t="shared" si="19"/>
        <v>-9.1216217831945154E-2</v>
      </c>
      <c r="V42">
        <f>EXP(XMY!K42)</f>
        <v>0.15339990643354226</v>
      </c>
      <c r="W42">
        <f t="shared" si="20"/>
        <v>0.20476560299999999</v>
      </c>
      <c r="X42">
        <f t="shared" si="21"/>
        <v>0.18173618802625685</v>
      </c>
      <c r="AA42" s="1">
        <f t="shared" si="30"/>
        <v>1989.75</v>
      </c>
      <c r="AB42" s="3">
        <f t="shared" si="32"/>
        <v>1.3081508171705412E-2</v>
      </c>
      <c r="AC42" s="3">
        <f t="shared" si="33"/>
        <v>5.487871286655336E-2</v>
      </c>
      <c r="AD42" s="3">
        <f t="shared" si="34"/>
        <v>2.2658181994325737E-4</v>
      </c>
      <c r="AE42" s="3">
        <f t="shared" si="35"/>
        <v>-9.1216217831945154E-2</v>
      </c>
      <c r="AF42" s="3">
        <f t="shared" si="36"/>
        <v>0.1764293214072854</v>
      </c>
      <c r="AG42">
        <f t="shared" si="22"/>
        <v>0.15339990643354226</v>
      </c>
      <c r="AJ42" s="1">
        <f t="shared" si="31"/>
        <v>1989.75</v>
      </c>
      <c r="AK42">
        <f>EXP(XMY!B42/100)-1</f>
        <v>2.567509231705678E-4</v>
      </c>
      <c r="AL42">
        <f>EXP(XMY!C42/100)-1</f>
        <v>6.3628530491527835E-2</v>
      </c>
      <c r="AM42">
        <f>EXP(XMY!D42/100)-1</f>
        <v>0.26650938841597926</v>
      </c>
      <c r="AN42">
        <f>EXP(XMY!E42/100)-1</f>
        <v>1.4980897079386324E-3</v>
      </c>
      <c r="AO42">
        <f>EXP(XMY!F42/100)-1</f>
        <v>1.1065423910248118E-3</v>
      </c>
      <c r="AP42">
        <f>EXP(XMY!G42/100)-1</f>
        <v>0</v>
      </c>
      <c r="AQ42">
        <f t="shared" si="23"/>
        <v>0.20476560299999999</v>
      </c>
      <c r="AR42">
        <f>EXP(XMY!I42/100)-1</f>
        <v>-0.4454665065594301</v>
      </c>
      <c r="AS42">
        <f>EXP(XMY!K42)</f>
        <v>0.15339990643354226</v>
      </c>
      <c r="AT42">
        <f t="shared" si="24"/>
        <v>-5.6805375641040601E-2</v>
      </c>
    </row>
    <row r="43" spans="1:46" x14ac:dyDescent="0.3">
      <c r="A43" s="1">
        <f t="shared" si="25"/>
        <v>1990</v>
      </c>
      <c r="B43">
        <f t="shared" si="7"/>
        <v>3.5609423716705918E-5</v>
      </c>
      <c r="C43">
        <f t="shared" si="26"/>
        <v>1.0881364844663857E-2</v>
      </c>
      <c r="D43">
        <f t="shared" si="27"/>
        <v>5.1139261859034328E-2</v>
      </c>
      <c r="E43">
        <f t="shared" si="8"/>
        <v>2.8080794049048621E-4</v>
      </c>
      <c r="F43">
        <f t="shared" si="9"/>
        <v>1.8462968021577266E-4</v>
      </c>
      <c r="G43">
        <f t="shared" si="10"/>
        <v>0</v>
      </c>
      <c r="H43">
        <f t="shared" si="11"/>
        <v>-0.10987736920830278</v>
      </c>
      <c r="I43">
        <f t="shared" si="12"/>
        <v>0.20476560299999999</v>
      </c>
      <c r="J43">
        <f>EXP(XMY!K43)</f>
        <v>0.15740990753981837</v>
      </c>
      <c r="K43">
        <f t="shared" si="28"/>
        <v>0.15740990753981837</v>
      </c>
      <c r="N43" s="1">
        <f t="shared" si="29"/>
        <v>1990</v>
      </c>
      <c r="O43">
        <f t="shared" si="13"/>
        <v>4.2630660370163626E-5</v>
      </c>
      <c r="P43">
        <f t="shared" si="14"/>
        <v>1.3026882230589908E-2</v>
      </c>
      <c r="Q43">
        <f t="shared" si="15"/>
        <v>6.1222571902239897E-2</v>
      </c>
      <c r="R43">
        <f t="shared" si="16"/>
        <v>3.3617584029249284E-4</v>
      </c>
      <c r="S43">
        <f t="shared" si="17"/>
        <v>2.2103377055882964E-4</v>
      </c>
      <c r="T43">
        <f t="shared" si="18"/>
        <v>0</v>
      </c>
      <c r="U43">
        <f t="shared" si="19"/>
        <v>-9.1167918856609229E-2</v>
      </c>
      <c r="V43">
        <f>EXP(XMY!K43)</f>
        <v>0.15740990753981837</v>
      </c>
      <c r="W43">
        <f t="shared" si="20"/>
        <v>0.20476560299999999</v>
      </c>
      <c r="X43">
        <f t="shared" si="21"/>
        <v>0.18844697854744208</v>
      </c>
      <c r="AA43" s="1">
        <f t="shared" si="30"/>
        <v>1990</v>
      </c>
      <c r="AB43" s="3">
        <f t="shared" si="32"/>
        <v>1.3069512890960071E-2</v>
      </c>
      <c r="AC43" s="3">
        <f t="shared" si="33"/>
        <v>6.1558747742532387E-2</v>
      </c>
      <c r="AD43" s="3">
        <f t="shared" si="34"/>
        <v>2.2103377055882964E-4</v>
      </c>
      <c r="AE43" s="3">
        <f t="shared" si="35"/>
        <v>-9.1167918856609229E-2</v>
      </c>
      <c r="AF43" s="3">
        <f t="shared" si="36"/>
        <v>0.17372853199237631</v>
      </c>
      <c r="AG43">
        <f t="shared" si="22"/>
        <v>0.15740990753981837</v>
      </c>
      <c r="AJ43" s="1">
        <f t="shared" si="31"/>
        <v>1990</v>
      </c>
      <c r="AK43">
        <f>EXP(XMY!B43/100)-1</f>
        <v>2.0819248812098401E-4</v>
      </c>
      <c r="AL43">
        <f>EXP(XMY!C43/100)-1</f>
        <v>6.3618508380970162E-2</v>
      </c>
      <c r="AM43">
        <f>EXP(XMY!D43/100)-1</f>
        <v>0.2989885557206593</v>
      </c>
      <c r="AN43">
        <f>EXP(XMY!E43/100)-1</f>
        <v>1.6417593353923454E-3</v>
      </c>
      <c r="AO43">
        <f>EXP(XMY!F43/100)-1</f>
        <v>1.0794477554847415E-3</v>
      </c>
      <c r="AP43">
        <f>EXP(XMY!G43/100)-1</f>
        <v>0</v>
      </c>
      <c r="AQ43">
        <f t="shared" si="23"/>
        <v>0.20476560299999999</v>
      </c>
      <c r="AR43">
        <f>EXP(XMY!I43/100)-1</f>
        <v>-0.4452306321028402</v>
      </c>
      <c r="AS43">
        <f>EXP(XMY!K43)</f>
        <v>0.15740990753981837</v>
      </c>
      <c r="AT43">
        <f t="shared" si="24"/>
        <v>-2.8932079057739091E-2</v>
      </c>
    </row>
    <row r="44" spans="1:46" x14ac:dyDescent="0.3">
      <c r="A44" s="1">
        <f t="shared" si="25"/>
        <v>1990.25</v>
      </c>
      <c r="B44">
        <f t="shared" si="7"/>
        <v>2.8005823612767817E-5</v>
      </c>
      <c r="C44">
        <f t="shared" si="26"/>
        <v>1.1353342488804121E-2</v>
      </c>
      <c r="D44">
        <f t="shared" si="27"/>
        <v>5.0282082359810437E-2</v>
      </c>
      <c r="E44">
        <f t="shared" si="8"/>
        <v>2.4872199747971805E-4</v>
      </c>
      <c r="F44">
        <f t="shared" si="9"/>
        <v>-1.2173470065255007E-4</v>
      </c>
      <c r="G44">
        <f t="shared" si="10"/>
        <v>0</v>
      </c>
      <c r="H44">
        <f t="shared" si="11"/>
        <v>-0.10967584885684611</v>
      </c>
      <c r="I44">
        <f t="shared" si="12"/>
        <v>0.20476560299999999</v>
      </c>
      <c r="J44">
        <f>EXP(XMY!K44)</f>
        <v>0.15688017211220837</v>
      </c>
      <c r="K44">
        <f t="shared" si="28"/>
        <v>0.15688017211220837</v>
      </c>
      <c r="N44" s="1">
        <f t="shared" si="29"/>
        <v>1990.25</v>
      </c>
      <c r="O44">
        <f t="shared" si="13"/>
        <v>3.3470825079739749E-5</v>
      </c>
      <c r="P44">
        <f t="shared" si="14"/>
        <v>1.3568811464623229E-2</v>
      </c>
      <c r="Q44">
        <f t="shared" si="15"/>
        <v>6.009402924836723E-2</v>
      </c>
      <c r="R44">
        <f t="shared" si="16"/>
        <v>2.9725712002741421E-4</v>
      </c>
      <c r="S44">
        <f t="shared" si="17"/>
        <v>-1.4548977127094368E-4</v>
      </c>
      <c r="T44">
        <f t="shared" si="18"/>
        <v>0</v>
      </c>
      <c r="U44">
        <f t="shared" si="19"/>
        <v>-9.1120220817775641E-2</v>
      </c>
      <c r="V44">
        <f>EXP(XMY!K44)</f>
        <v>0.15688017211220837</v>
      </c>
      <c r="W44">
        <f t="shared" si="20"/>
        <v>0.20476560299999999</v>
      </c>
      <c r="X44">
        <f t="shared" si="21"/>
        <v>0.18749346106905102</v>
      </c>
      <c r="AA44" s="1">
        <f t="shared" si="30"/>
        <v>1990.25</v>
      </c>
      <c r="AB44" s="3">
        <f t="shared" si="32"/>
        <v>1.3602282289702968E-2</v>
      </c>
      <c r="AC44" s="3">
        <f t="shared" si="33"/>
        <v>6.0391286368394644E-2</v>
      </c>
      <c r="AD44" s="3">
        <f t="shared" si="34"/>
        <v>-1.4548977127094368E-4</v>
      </c>
      <c r="AE44" s="3">
        <f t="shared" si="35"/>
        <v>-9.1120220817775641E-2</v>
      </c>
      <c r="AF44" s="3">
        <f t="shared" si="36"/>
        <v>0.17415231404315734</v>
      </c>
      <c r="AG44">
        <f t="shared" si="22"/>
        <v>0.15688017211220837</v>
      </c>
      <c r="AJ44" s="1">
        <f t="shared" si="31"/>
        <v>1990.25</v>
      </c>
      <c r="AK44">
        <f>EXP(XMY!B44/100)-1</f>
        <v>1.6345921673055486E-4</v>
      </c>
      <c r="AL44">
        <f>EXP(XMY!C44/100)-1</f>
        <v>6.6265091723550995E-2</v>
      </c>
      <c r="AM44">
        <f>EXP(XMY!D44/100)-1</f>
        <v>0.2934771678833541</v>
      </c>
      <c r="AN44">
        <f>EXP(XMY!E44/100)-1</f>
        <v>1.4516945994460517E-3</v>
      </c>
      <c r="AO44">
        <f>EXP(XMY!F44/100)-1</f>
        <v>-7.1051860829840496E-4</v>
      </c>
      <c r="AP44">
        <f>EXP(XMY!G44/100)-1</f>
        <v>0</v>
      </c>
      <c r="AQ44">
        <f t="shared" si="23"/>
        <v>0.20476560299999999</v>
      </c>
      <c r="AR44">
        <f>EXP(XMY!I44/100)-1</f>
        <v>-0.44499769239941944</v>
      </c>
      <c r="AS44">
        <f>EXP(XMY!K44)</f>
        <v>0.15688017211220837</v>
      </c>
      <c r="AT44">
        <f t="shared" si="24"/>
        <v>-1.8669752656756744E-2</v>
      </c>
    </row>
    <row r="45" spans="1:46" x14ac:dyDescent="0.3">
      <c r="A45" s="1">
        <f t="shared" si="25"/>
        <v>1990.5</v>
      </c>
      <c r="B45">
        <f t="shared" si="7"/>
        <v>2.0836711875631951E-5</v>
      </c>
      <c r="C45">
        <f t="shared" si="26"/>
        <v>1.1659396014913852E-2</v>
      </c>
      <c r="D45">
        <f t="shared" si="27"/>
        <v>4.9384140426781076E-2</v>
      </c>
      <c r="E45">
        <f t="shared" si="8"/>
        <v>4.272842594785993E-4</v>
      </c>
      <c r="F45">
        <f t="shared" si="9"/>
        <v>-1.5378133943103837E-4</v>
      </c>
      <c r="G45">
        <f t="shared" si="10"/>
        <v>0</v>
      </c>
      <c r="H45">
        <f t="shared" si="11"/>
        <v>-0.10947975309285173</v>
      </c>
      <c r="I45">
        <f t="shared" si="12"/>
        <v>0.20476560299999999</v>
      </c>
      <c r="J45">
        <f>EXP(XMY!K45)</f>
        <v>0.1566237259807664</v>
      </c>
      <c r="K45">
        <f t="shared" si="28"/>
        <v>0.15662372598076638</v>
      </c>
      <c r="N45" s="1">
        <f t="shared" si="29"/>
        <v>1990.5</v>
      </c>
      <c r="O45">
        <f t="shared" si="13"/>
        <v>2.4861802348767231E-5</v>
      </c>
      <c r="P45">
        <f t="shared" si="14"/>
        <v>1.3911676705948645E-2</v>
      </c>
      <c r="Q45">
        <f t="shared" si="15"/>
        <v>5.8923823767523281E-2</v>
      </c>
      <c r="R45">
        <f t="shared" si="16"/>
        <v>5.0982404850161242E-4</v>
      </c>
      <c r="S45">
        <f t="shared" si="17"/>
        <v>-1.8348774454833247E-4</v>
      </c>
      <c r="T45">
        <f t="shared" si="18"/>
        <v>0</v>
      </c>
      <c r="U45">
        <f t="shared" si="19"/>
        <v>-9.107309809972898E-2</v>
      </c>
      <c r="V45">
        <f>EXP(XMY!K45)</f>
        <v>0.1566237259807664</v>
      </c>
      <c r="W45">
        <f t="shared" si="20"/>
        <v>0.20476560299999999</v>
      </c>
      <c r="X45">
        <f t="shared" si="21"/>
        <v>0.186879203480045</v>
      </c>
      <c r="AA45" s="1">
        <f t="shared" si="30"/>
        <v>1990.5</v>
      </c>
      <c r="AB45" s="3">
        <f t="shared" si="32"/>
        <v>1.3936538508297411E-2</v>
      </c>
      <c r="AC45" s="3">
        <f t="shared" si="33"/>
        <v>5.9433647816024893E-2</v>
      </c>
      <c r="AD45" s="3">
        <f t="shared" si="34"/>
        <v>-1.8348774454833247E-4</v>
      </c>
      <c r="AE45" s="3">
        <f t="shared" si="35"/>
        <v>-9.107309809972898E-2</v>
      </c>
      <c r="AF45" s="3">
        <f t="shared" si="36"/>
        <v>0.17451012550072142</v>
      </c>
      <c r="AG45">
        <f t="shared" si="22"/>
        <v>0.1566237259807664</v>
      </c>
      <c r="AJ45" s="1">
        <f t="shared" si="31"/>
        <v>1990.5</v>
      </c>
      <c r="AK45">
        <f>EXP(XMY!B45/100)-1</f>
        <v>1.2141591158143505E-4</v>
      </c>
      <c r="AL45">
        <f>EXP(XMY!C45/100)-1</f>
        <v>6.7939519636746049E-2</v>
      </c>
      <c r="AM45">
        <f>EXP(XMY!D45/100)-1</f>
        <v>0.28776231410078812</v>
      </c>
      <c r="AN45">
        <f>EXP(XMY!E45/100)-1</f>
        <v>2.4897934078391692E-3</v>
      </c>
      <c r="AO45">
        <f>EXP(XMY!F45/100)-1</f>
        <v>-8.9608675412311545E-4</v>
      </c>
      <c r="AP45">
        <f>EXP(XMY!G45/100)-1</f>
        <v>0</v>
      </c>
      <c r="AQ45">
        <f t="shared" si="23"/>
        <v>0.20476560299999999</v>
      </c>
      <c r="AR45">
        <f>EXP(XMY!I45/100)-1</f>
        <v>-0.44476756235142179</v>
      </c>
      <c r="AS45">
        <f>EXP(XMY!K45)</f>
        <v>0.1566237259807664</v>
      </c>
      <c r="AT45">
        <f t="shared" si="24"/>
        <v>4.6374286605241899E-3</v>
      </c>
    </row>
    <row r="46" spans="1:46" x14ac:dyDescent="0.3">
      <c r="A46" s="1">
        <f t="shared" si="25"/>
        <v>1990.75</v>
      </c>
      <c r="B46">
        <f t="shared" si="7"/>
        <v>1.3781581264985025E-5</v>
      </c>
      <c r="C46">
        <f t="shared" si="26"/>
        <v>1.270489187050975E-2</v>
      </c>
      <c r="D46">
        <f t="shared" si="27"/>
        <v>4.9215180987455399E-2</v>
      </c>
      <c r="E46">
        <f t="shared" si="8"/>
        <v>5.8501935858884004E-4</v>
      </c>
      <c r="F46">
        <f t="shared" si="9"/>
        <v>-2.331769482193184E-5</v>
      </c>
      <c r="G46">
        <f t="shared" si="10"/>
        <v>0</v>
      </c>
      <c r="H46">
        <f t="shared" si="11"/>
        <v>-0.10950882792555403</v>
      </c>
      <c r="I46">
        <f t="shared" si="12"/>
        <v>0.20476560299999999</v>
      </c>
      <c r="J46">
        <f>EXP(XMY!K46)</f>
        <v>0.157752331177443</v>
      </c>
      <c r="K46">
        <f t="shared" si="28"/>
        <v>0.15775233117744303</v>
      </c>
      <c r="N46" s="1">
        <f t="shared" si="29"/>
        <v>1990.75</v>
      </c>
      <c r="O46">
        <f t="shared" si="13"/>
        <v>1.6455567878307923E-5</v>
      </c>
      <c r="P46">
        <f t="shared" si="14"/>
        <v>1.5169972628098338E-2</v>
      </c>
      <c r="Q46">
        <f t="shared" si="15"/>
        <v>5.8764211146068501E-2</v>
      </c>
      <c r="R46">
        <f t="shared" si="16"/>
        <v>6.9852838947021066E-4</v>
      </c>
      <c r="S46">
        <f t="shared" si="17"/>
        <v>-2.7841936460720455E-5</v>
      </c>
      <c r="T46">
        <f t="shared" si="18"/>
        <v>0</v>
      </c>
      <c r="U46">
        <f t="shared" si="19"/>
        <v>-9.1026526331865643E-2</v>
      </c>
      <c r="V46">
        <f>EXP(XMY!K46)</f>
        <v>0.157752331177443</v>
      </c>
      <c r="W46">
        <f t="shared" si="20"/>
        <v>0.20476560299999999</v>
      </c>
      <c r="X46">
        <f t="shared" si="21"/>
        <v>0.18836040246318897</v>
      </c>
      <c r="AA46" s="1">
        <f t="shared" si="30"/>
        <v>1990.75</v>
      </c>
      <c r="AB46" s="3">
        <f t="shared" si="32"/>
        <v>1.5186428195976645E-2</v>
      </c>
      <c r="AC46" s="3">
        <f t="shared" si="33"/>
        <v>5.9462739535538711E-2</v>
      </c>
      <c r="AD46" s="3">
        <f t="shared" si="34"/>
        <v>-2.7841936460720455E-5</v>
      </c>
      <c r="AE46" s="3">
        <f t="shared" si="35"/>
        <v>-9.1026526331865643E-2</v>
      </c>
      <c r="AF46" s="3">
        <f t="shared" si="36"/>
        <v>0.17415753171425402</v>
      </c>
      <c r="AG46">
        <f t="shared" si="22"/>
        <v>0.157752331177443</v>
      </c>
      <c r="AJ46" s="1">
        <f t="shared" si="31"/>
        <v>1990.75</v>
      </c>
      <c r="AK46">
        <f>EXP(XMY!B46/100)-1</f>
        <v>8.0362949817835982E-5</v>
      </c>
      <c r="AL46">
        <f>EXP(XMY!C46/100)-1</f>
        <v>7.4084574781333457E-2</v>
      </c>
      <c r="AM46">
        <f>EXP(XMY!D46/100)-1</f>
        <v>0.28698282467914549</v>
      </c>
      <c r="AN46">
        <f>EXP(XMY!E46/100)-1</f>
        <v>3.4113561029593953E-3</v>
      </c>
      <c r="AO46">
        <f>EXP(XMY!F46/100)-1</f>
        <v>-1.3596979205887649E-4</v>
      </c>
      <c r="AP46">
        <f>EXP(XMY!G46/100)-1</f>
        <v>0</v>
      </c>
      <c r="AQ46">
        <f t="shared" si="23"/>
        <v>0.20476560299999999</v>
      </c>
      <c r="AR46">
        <f>EXP(XMY!I46/100)-1</f>
        <v>-0.44454012294176992</v>
      </c>
      <c r="AS46">
        <f>EXP(XMY!K46)</f>
        <v>0.157752331177443</v>
      </c>
      <c r="AT46">
        <f t="shared" si="24"/>
        <v>1.8030189516778372E-2</v>
      </c>
    </row>
    <row r="47" spans="1:46" x14ac:dyDescent="0.3">
      <c r="A47" s="1">
        <f t="shared" si="25"/>
        <v>1991</v>
      </c>
      <c r="B47">
        <f t="shared" si="7"/>
        <v>7.1016104585148295E-6</v>
      </c>
      <c r="C47">
        <f t="shared" si="26"/>
        <v>1.4884944242274293E-2</v>
      </c>
      <c r="D47">
        <f t="shared" si="27"/>
        <v>5.0767996406765853E-2</v>
      </c>
      <c r="E47">
        <f t="shared" si="8"/>
        <v>5.3942287366291481E-4</v>
      </c>
      <c r="F47">
        <f t="shared" si="9"/>
        <v>-6.8903929535541462E-5</v>
      </c>
      <c r="G47">
        <f t="shared" si="10"/>
        <v>0</v>
      </c>
      <c r="H47">
        <f t="shared" si="11"/>
        <v>-0.10993513533262773</v>
      </c>
      <c r="I47">
        <f t="shared" si="12"/>
        <v>0.20476560299999999</v>
      </c>
      <c r="J47">
        <f>EXP(XMY!K47)</f>
        <v>0.16096102887099828</v>
      </c>
      <c r="K47">
        <f t="shared" si="28"/>
        <v>0.16096102887099828</v>
      </c>
      <c r="N47" s="1">
        <f t="shared" si="29"/>
        <v>1991</v>
      </c>
      <c r="O47">
        <f t="shared" si="13"/>
        <v>8.5210757985436657E-6</v>
      </c>
      <c r="P47">
        <f t="shared" si="14"/>
        <v>1.7860137342993705E-2</v>
      </c>
      <c r="Q47">
        <f t="shared" si="15"/>
        <v>6.0915470941321402E-2</v>
      </c>
      <c r="R47">
        <f t="shared" si="16"/>
        <v>6.4724237140306425E-4</v>
      </c>
      <c r="S47">
        <f t="shared" si="17"/>
        <v>-8.2676402742688448E-5</v>
      </c>
      <c r="T47">
        <f t="shared" si="18"/>
        <v>0</v>
      </c>
      <c r="U47">
        <f t="shared" si="19"/>
        <v>-9.0980482325553211E-2</v>
      </c>
      <c r="V47">
        <f>EXP(XMY!K47)</f>
        <v>0.16096102887099828</v>
      </c>
      <c r="W47">
        <f t="shared" si="20"/>
        <v>0.20476560299999999</v>
      </c>
      <c r="X47">
        <f t="shared" si="21"/>
        <v>0.1931338160032208</v>
      </c>
      <c r="AA47" s="1">
        <f t="shared" si="30"/>
        <v>1991</v>
      </c>
      <c r="AB47" s="3">
        <f t="shared" si="32"/>
        <v>1.7868658418792246E-2</v>
      </c>
      <c r="AC47" s="3">
        <f t="shared" si="33"/>
        <v>6.1562713312724469E-2</v>
      </c>
      <c r="AD47" s="3">
        <f t="shared" si="34"/>
        <v>-8.2676402742688448E-5</v>
      </c>
      <c r="AE47" s="3">
        <f t="shared" si="35"/>
        <v>-9.0980482325553211E-2</v>
      </c>
      <c r="AF47" s="3">
        <f t="shared" si="36"/>
        <v>0.17259281586777747</v>
      </c>
      <c r="AG47">
        <f t="shared" si="22"/>
        <v>0.16096102887099828</v>
      </c>
      <c r="AJ47" s="1">
        <f t="shared" si="31"/>
        <v>1991</v>
      </c>
      <c r="AK47">
        <f>EXP(XMY!B47/100)-1</f>
        <v>4.1613804631746021E-5</v>
      </c>
      <c r="AL47">
        <f>EXP(XMY!C47/100)-1</f>
        <v>8.7222351221722061E-2</v>
      </c>
      <c r="AM47">
        <f>EXP(XMY!D47/100)-1</f>
        <v>0.29748878741768658</v>
      </c>
      <c r="AN47">
        <f>EXP(XMY!E47/100)-1</f>
        <v>3.1608940267329189E-3</v>
      </c>
      <c r="AO47">
        <f>EXP(XMY!F47/100)-1</f>
        <v>-4.0376118611429312E-4</v>
      </c>
      <c r="AP47">
        <f>EXP(XMY!G47/100)-1</f>
        <v>0</v>
      </c>
      <c r="AQ47">
        <f t="shared" si="23"/>
        <v>0.20476560299999999</v>
      </c>
      <c r="AR47">
        <f>EXP(XMY!I47/100)-1</f>
        <v>-0.44431526092569962</v>
      </c>
      <c r="AS47">
        <f>EXP(XMY!K47)</f>
        <v>0.16096102887099828</v>
      </c>
      <c r="AT47">
        <f t="shared" si="24"/>
        <v>3.4328563691973235E-3</v>
      </c>
    </row>
    <row r="48" spans="1:46" x14ac:dyDescent="0.3">
      <c r="A48" s="1">
        <f t="shared" si="25"/>
        <v>1991.25</v>
      </c>
      <c r="B48">
        <f t="shared" si="7"/>
        <v>1.7848432623956093E-6</v>
      </c>
      <c r="C48">
        <f t="shared" si="26"/>
        <v>1.5043531864178878E-2</v>
      </c>
      <c r="D48">
        <f t="shared" si="27"/>
        <v>5.5185995422643769E-2</v>
      </c>
      <c r="E48">
        <f t="shared" si="8"/>
        <v>3.4241271707169033E-4</v>
      </c>
      <c r="F48">
        <f t="shared" si="9"/>
        <v>-2.8680262449337261E-4</v>
      </c>
      <c r="G48">
        <f t="shared" si="10"/>
        <v>0</v>
      </c>
      <c r="H48">
        <f t="shared" si="11"/>
        <v>-0.11065025708542391</v>
      </c>
      <c r="I48">
        <f t="shared" si="12"/>
        <v>0.20476560299999999</v>
      </c>
      <c r="J48">
        <f>EXP(XMY!K48)</f>
        <v>0.16440226813723943</v>
      </c>
      <c r="K48">
        <f t="shared" si="28"/>
        <v>0.16440226813723946</v>
      </c>
      <c r="N48" s="1">
        <f t="shared" si="29"/>
        <v>1991.25</v>
      </c>
      <c r="O48">
        <f t="shared" si="13"/>
        <v>2.1587328056926685E-6</v>
      </c>
      <c r="P48">
        <f t="shared" si="14"/>
        <v>1.819485577971601E-2</v>
      </c>
      <c r="Q48">
        <f t="shared" si="15"/>
        <v>6.674637557460833E-2</v>
      </c>
      <c r="R48">
        <f t="shared" si="16"/>
        <v>4.141414436788689E-4</v>
      </c>
      <c r="S48">
        <f t="shared" si="17"/>
        <v>-3.4688213093938853E-4</v>
      </c>
      <c r="T48">
        <f t="shared" si="18"/>
        <v>0</v>
      </c>
      <c r="U48">
        <f t="shared" si="19"/>
        <v>-9.093494401417114E-2</v>
      </c>
      <c r="V48">
        <f>EXP(XMY!K48)</f>
        <v>0.16440226813723943</v>
      </c>
      <c r="W48">
        <f t="shared" si="20"/>
        <v>0.20476560299999999</v>
      </c>
      <c r="X48">
        <f t="shared" si="21"/>
        <v>0.19884130838569836</v>
      </c>
      <c r="AA48" s="1">
        <f t="shared" si="30"/>
        <v>1991.25</v>
      </c>
      <c r="AB48" s="3">
        <f t="shared" si="32"/>
        <v>1.8197014512521703E-2</v>
      </c>
      <c r="AC48" s="3">
        <f t="shared" si="33"/>
        <v>6.7160517018287194E-2</v>
      </c>
      <c r="AD48" s="3">
        <f t="shared" si="34"/>
        <v>-3.4688213093938853E-4</v>
      </c>
      <c r="AE48" s="3">
        <f t="shared" si="35"/>
        <v>-9.093494401417114E-2</v>
      </c>
      <c r="AF48" s="3">
        <f t="shared" si="36"/>
        <v>0.17032656275154107</v>
      </c>
      <c r="AG48">
        <f t="shared" si="22"/>
        <v>0.16440226813723943</v>
      </c>
      <c r="AJ48" s="1">
        <f t="shared" si="31"/>
        <v>1991.25</v>
      </c>
      <c r="AK48">
        <f>EXP(XMY!B48/100)-1</f>
        <v>1.0542458176887592E-5</v>
      </c>
      <c r="AL48">
        <f>EXP(XMY!C48/100)-1</f>
        <v>8.8856993133343831E-2</v>
      </c>
      <c r="AM48">
        <f>EXP(XMY!D48/100)-1</f>
        <v>0.32596478410784813</v>
      </c>
      <c r="AN48">
        <f>EXP(XMY!E48/100)-1</f>
        <v>2.0225147076038397E-3</v>
      </c>
      <c r="AO48">
        <f>EXP(XMY!F48/100)-1</f>
        <v>-1.6940449267711655E-3</v>
      </c>
      <c r="AP48">
        <f>EXP(XMY!G48/100)-1</f>
        <v>0</v>
      </c>
      <c r="AQ48">
        <f t="shared" si="23"/>
        <v>0.20476560299999999</v>
      </c>
      <c r="AR48">
        <f>EXP(XMY!I48/100)-1</f>
        <v>-0.44409286853794061</v>
      </c>
      <c r="AS48">
        <f>EXP(XMY!K48)</f>
        <v>0.16440226813723943</v>
      </c>
      <c r="AT48">
        <f t="shared" si="24"/>
        <v>1.4562397640702773E-2</v>
      </c>
    </row>
    <row r="49" spans="1:46" x14ac:dyDescent="0.3">
      <c r="A49" s="1">
        <f t="shared" si="25"/>
        <v>1991.5</v>
      </c>
      <c r="B49">
        <f t="shared" si="7"/>
        <v>-1.9122717703023605E-6</v>
      </c>
      <c r="C49">
        <f t="shared" si="26"/>
        <v>1.4721446308269239E-2</v>
      </c>
      <c r="D49">
        <f t="shared" si="27"/>
        <v>5.7117988804079027E-2</v>
      </c>
      <c r="E49">
        <f t="shared" si="8"/>
        <v>3.7056680318936703E-4</v>
      </c>
      <c r="F49">
        <f t="shared" si="9"/>
        <v>-4.3998535313170774E-4</v>
      </c>
      <c r="G49">
        <f t="shared" si="10"/>
        <v>0</v>
      </c>
      <c r="H49">
        <f t="shared" si="11"/>
        <v>-0.11089941840889407</v>
      </c>
      <c r="I49">
        <f t="shared" si="12"/>
        <v>0.20476560299999999</v>
      </c>
      <c r="J49">
        <f>EXP(XMY!K49)</f>
        <v>0.16563428888174156</v>
      </c>
      <c r="K49">
        <f t="shared" si="28"/>
        <v>0.16563428888174153</v>
      </c>
      <c r="N49" s="1">
        <f t="shared" si="29"/>
        <v>1991.5</v>
      </c>
      <c r="O49">
        <f t="shared" si="13"/>
        <v>-2.3199122397905041E-6</v>
      </c>
      <c r="P49">
        <f t="shared" si="14"/>
        <v>1.7859628536257947E-2</v>
      </c>
      <c r="Q49">
        <f t="shared" si="15"/>
        <v>6.9293875168092975E-2</v>
      </c>
      <c r="R49">
        <f t="shared" si="16"/>
        <v>4.4956081856666329E-4</v>
      </c>
      <c r="S49">
        <f t="shared" si="17"/>
        <v>-5.3377737511515057E-4</v>
      </c>
      <c r="T49">
        <f t="shared" si="18"/>
        <v>0</v>
      </c>
      <c r="U49">
        <f t="shared" si="19"/>
        <v>-9.0889890396184295E-2</v>
      </c>
      <c r="V49">
        <f>EXP(XMY!K49)</f>
        <v>0.16563428888174156</v>
      </c>
      <c r="W49">
        <f t="shared" si="20"/>
        <v>0.20476560299999999</v>
      </c>
      <c r="X49">
        <f t="shared" si="21"/>
        <v>0.20094267983937836</v>
      </c>
      <c r="AA49" s="1">
        <f t="shared" si="30"/>
        <v>1991.5</v>
      </c>
      <c r="AB49" s="3">
        <f t="shared" si="32"/>
        <v>1.7857308624018155E-2</v>
      </c>
      <c r="AC49" s="3">
        <f t="shared" si="33"/>
        <v>6.9743435986659635E-2</v>
      </c>
      <c r="AD49" s="3">
        <f t="shared" si="34"/>
        <v>-5.3377737511515057E-4</v>
      </c>
      <c r="AE49" s="3">
        <f t="shared" si="35"/>
        <v>-9.0889890396184295E-2</v>
      </c>
      <c r="AF49" s="3">
        <f t="shared" si="36"/>
        <v>0.16945721204236319</v>
      </c>
      <c r="AG49">
        <f t="shared" si="22"/>
        <v>0.16563428888174156</v>
      </c>
      <c r="AJ49" s="1">
        <f t="shared" si="31"/>
        <v>1991.5</v>
      </c>
      <c r="AK49">
        <f>EXP(XMY!B49/100)-1</f>
        <v>-1.1329599336029617E-5</v>
      </c>
      <c r="AL49">
        <f>EXP(XMY!C49/100)-1</f>
        <v>8.7219866396496037E-2</v>
      </c>
      <c r="AM49">
        <f>EXP(XMY!D49/100)-1</f>
        <v>0.33840583649243561</v>
      </c>
      <c r="AN49">
        <f>EXP(XMY!E49/100)-1</f>
        <v>2.1954899259455374E-3</v>
      </c>
      <c r="AO49">
        <f>EXP(XMY!F49/100)-1</f>
        <v>-2.6067726575891292E-3</v>
      </c>
      <c r="AP49">
        <f>EXP(XMY!G49/100)-1</f>
        <v>0</v>
      </c>
      <c r="AQ49">
        <f t="shared" si="23"/>
        <v>0.20476560299999999</v>
      </c>
      <c r="AR49">
        <f>EXP(XMY!I49/100)-1</f>
        <v>-0.44387284321470877</v>
      </c>
      <c r="AS49">
        <f>EXP(XMY!K49)</f>
        <v>0.16563428888174156</v>
      </c>
      <c r="AT49">
        <f t="shared" si="24"/>
        <v>2.443551153320167E-2</v>
      </c>
    </row>
    <row r="50" spans="1:46" x14ac:dyDescent="0.3">
      <c r="A50" s="1">
        <f t="shared" si="25"/>
        <v>1991.75</v>
      </c>
      <c r="B50">
        <f t="shared" si="7"/>
        <v>-4.6736345806191617E-6</v>
      </c>
      <c r="C50">
        <f t="shared" si="26"/>
        <v>1.4777394297073875E-2</v>
      </c>
      <c r="D50">
        <f t="shared" si="27"/>
        <v>6.0491256830177302E-2</v>
      </c>
      <c r="E50">
        <f t="shared" si="8"/>
        <v>5.2768499212716964E-4</v>
      </c>
      <c r="F50">
        <f t="shared" si="9"/>
        <v>-5.6225226060237807E-4</v>
      </c>
      <c r="G50">
        <f t="shared" si="10"/>
        <v>0</v>
      </c>
      <c r="H50">
        <f t="shared" si="11"/>
        <v>-0.1114035722532724</v>
      </c>
      <c r="I50">
        <f t="shared" si="12"/>
        <v>0.20476560299999999</v>
      </c>
      <c r="J50">
        <f>EXP(XMY!K50)</f>
        <v>0.16859144097092296</v>
      </c>
      <c r="K50">
        <f t="shared" si="28"/>
        <v>0.16859144097092293</v>
      </c>
      <c r="N50" s="1">
        <f t="shared" si="29"/>
        <v>1991.75</v>
      </c>
      <c r="O50">
        <f t="shared" si="13"/>
        <v>-5.7027664924905082E-6</v>
      </c>
      <c r="P50">
        <f t="shared" si="14"/>
        <v>1.8031368860786906E-2</v>
      </c>
      <c r="Q50">
        <f t="shared" si="15"/>
        <v>7.3811400225918297E-2</v>
      </c>
      <c r="R50">
        <f t="shared" si="16"/>
        <v>6.4388095384519217E-4</v>
      </c>
      <c r="S50">
        <f t="shared" si="17"/>
        <v>-6.8605991691920011E-4</v>
      </c>
      <c r="T50">
        <f t="shared" si="18"/>
        <v>0</v>
      </c>
      <c r="U50">
        <f t="shared" si="19"/>
        <v>-9.0845301481096985E-2</v>
      </c>
      <c r="V50">
        <f>EXP(XMY!K50)</f>
        <v>0.16859144097092296</v>
      </c>
      <c r="W50">
        <f t="shared" si="20"/>
        <v>0.20476560299999999</v>
      </c>
      <c r="X50">
        <f t="shared" si="21"/>
        <v>0.20571518887604173</v>
      </c>
      <c r="AA50" s="1">
        <f t="shared" si="30"/>
        <v>1991.75</v>
      </c>
      <c r="AB50" s="3">
        <f t="shared" si="32"/>
        <v>1.8025666094294415E-2</v>
      </c>
      <c r="AC50" s="3">
        <f t="shared" si="33"/>
        <v>7.4455281179763494E-2</v>
      </c>
      <c r="AD50" s="3">
        <f t="shared" si="34"/>
        <v>-6.8605991691920011E-4</v>
      </c>
      <c r="AE50" s="3">
        <f t="shared" si="35"/>
        <v>-9.0845301481096985E-2</v>
      </c>
      <c r="AF50" s="3">
        <f t="shared" si="36"/>
        <v>0.16764185509488122</v>
      </c>
      <c r="AG50">
        <f t="shared" si="22"/>
        <v>0.16859144097092296</v>
      </c>
      <c r="AJ50" s="1">
        <f t="shared" si="31"/>
        <v>1991.75</v>
      </c>
      <c r="AK50">
        <f>EXP(XMY!B50/100)-1</f>
        <v>-2.7850217072300509E-5</v>
      </c>
      <c r="AL50">
        <f>EXP(XMY!C50/100)-1</f>
        <v>8.8058583065764751E-2</v>
      </c>
      <c r="AM50">
        <f>EXP(XMY!D50/100)-1</f>
        <v>0.3604677697060199</v>
      </c>
      <c r="AN50">
        <f>EXP(XMY!E50/100)-1</f>
        <v>3.1444780979410503E-3</v>
      </c>
      <c r="AO50">
        <f>EXP(XMY!F50/100)-1</f>
        <v>-3.3504646623642165E-3</v>
      </c>
      <c r="AP50">
        <f>EXP(XMY!G50/100)-1</f>
        <v>0</v>
      </c>
      <c r="AQ50">
        <f t="shared" si="23"/>
        <v>0.20476560299999999</v>
      </c>
      <c r="AR50">
        <f>EXP(XMY!I50/100)-1</f>
        <v>-0.443655087329765</v>
      </c>
      <c r="AS50">
        <f>EXP(XMY!K50)</f>
        <v>0.16859144097092296</v>
      </c>
      <c r="AT50">
        <f t="shared" si="24"/>
        <v>2.5636790877019422E-2</v>
      </c>
    </row>
    <row r="51" spans="1:46" x14ac:dyDescent="0.3">
      <c r="A51" s="1">
        <f t="shared" si="25"/>
        <v>1992</v>
      </c>
      <c r="B51">
        <f t="shared" si="7"/>
        <v>-7.0414471685393254E-6</v>
      </c>
      <c r="C51">
        <f t="shared" si="26"/>
        <v>1.4937738072023152E-2</v>
      </c>
      <c r="D51">
        <f t="shared" si="27"/>
        <v>6.2349596777550496E-2</v>
      </c>
      <c r="E51">
        <f t="shared" si="8"/>
        <v>5.1343542086737342E-4</v>
      </c>
      <c r="F51">
        <f t="shared" si="9"/>
        <v>-5.891460659055084E-4</v>
      </c>
      <c r="G51">
        <f t="shared" si="10"/>
        <v>0</v>
      </c>
      <c r="H51">
        <f t="shared" si="11"/>
        <v>-0.11165218557546421</v>
      </c>
      <c r="I51">
        <f t="shared" si="12"/>
        <v>0.20476560299999999</v>
      </c>
      <c r="J51">
        <f>EXP(XMY!K51)</f>
        <v>0.17031800018190277</v>
      </c>
      <c r="K51">
        <f t="shared" si="28"/>
        <v>0.17031800018190277</v>
      </c>
      <c r="N51" s="1">
        <f t="shared" si="29"/>
        <v>1992</v>
      </c>
      <c r="O51">
        <f t="shared" si="13"/>
        <v>-8.6182490029737012E-6</v>
      </c>
      <c r="P51">
        <f t="shared" si="14"/>
        <v>1.8282768181672092E-2</v>
      </c>
      <c r="Q51">
        <f t="shared" si="15"/>
        <v>7.6311635577520534E-2</v>
      </c>
      <c r="R51">
        <f t="shared" si="16"/>
        <v>6.2840978538500141E-4</v>
      </c>
      <c r="S51">
        <f t="shared" si="17"/>
        <v>-7.2107442881649581E-4</v>
      </c>
      <c r="T51">
        <f t="shared" si="18"/>
        <v>0</v>
      </c>
      <c r="U51">
        <f t="shared" si="19"/>
        <v>-9.0801158238150756E-2</v>
      </c>
      <c r="V51">
        <f>EXP(XMY!K51)</f>
        <v>0.17031800018190277</v>
      </c>
      <c r="W51">
        <f t="shared" si="20"/>
        <v>0.20476560299999999</v>
      </c>
      <c r="X51">
        <f t="shared" si="21"/>
        <v>0.2084575656286074</v>
      </c>
      <c r="AA51" s="1">
        <f t="shared" si="30"/>
        <v>1992</v>
      </c>
      <c r="AB51" s="3">
        <f t="shared" si="32"/>
        <v>1.8274149932669119E-2</v>
      </c>
      <c r="AC51" s="3">
        <f t="shared" si="33"/>
        <v>7.6940045362905538E-2</v>
      </c>
      <c r="AD51" s="3">
        <f t="shared" si="34"/>
        <v>-7.2107442881649581E-4</v>
      </c>
      <c r="AE51" s="3">
        <f t="shared" si="35"/>
        <v>-9.0801158238150756E-2</v>
      </c>
      <c r="AF51" s="3">
        <f t="shared" si="36"/>
        <v>0.16662603755329536</v>
      </c>
      <c r="AG51">
        <f t="shared" si="22"/>
        <v>0.17031800018190277</v>
      </c>
      <c r="AJ51" s="1">
        <f t="shared" si="31"/>
        <v>1992</v>
      </c>
      <c r="AK51">
        <f>EXP(XMY!B51/100)-1</f>
        <v>-4.2088362873005103E-5</v>
      </c>
      <c r="AL51">
        <f>EXP(XMY!C51/100)-1</f>
        <v>8.9286325016570744E-2</v>
      </c>
      <c r="AM51">
        <f>EXP(XMY!D51/100)-1</f>
        <v>0.37267800089217396</v>
      </c>
      <c r="AN51">
        <f>EXP(XMY!E51/100)-1</f>
        <v>3.0689225933371311E-3</v>
      </c>
      <c r="AO51">
        <f>EXP(XMY!F51/100)-1</f>
        <v>-3.5214626785559089E-3</v>
      </c>
      <c r="AP51">
        <f>EXP(XMY!G51/100)-1</f>
        <v>0</v>
      </c>
      <c r="AQ51">
        <f t="shared" si="23"/>
        <v>0.20476560299999999</v>
      </c>
      <c r="AR51">
        <f>EXP(XMY!I51/100)-1</f>
        <v>-0.44343950794387454</v>
      </c>
      <c r="AS51">
        <f>EXP(XMY!K51)</f>
        <v>0.17031800018190277</v>
      </c>
      <c r="AT51">
        <f t="shared" si="24"/>
        <v>4.2246657923852293E-2</v>
      </c>
    </row>
    <row r="52" spans="1:46" x14ac:dyDescent="0.3">
      <c r="A52" s="1">
        <f t="shared" si="25"/>
        <v>1992.25</v>
      </c>
      <c r="B52">
        <f t="shared" si="7"/>
        <v>-8.892670430826329E-6</v>
      </c>
      <c r="C52">
        <f t="shared" si="26"/>
        <v>1.3590105070179445E-2</v>
      </c>
      <c r="D52">
        <f t="shared" si="27"/>
        <v>6.154130552870278E-2</v>
      </c>
      <c r="E52">
        <f t="shared" si="8"/>
        <v>4.8476326705666479E-4</v>
      </c>
      <c r="F52">
        <f t="shared" si="9"/>
        <v>-7.1752027059008682E-4</v>
      </c>
      <c r="G52">
        <f t="shared" si="10"/>
        <v>0</v>
      </c>
      <c r="H52">
        <f t="shared" si="11"/>
        <v>-0.11141321925709491</v>
      </c>
      <c r="I52">
        <f t="shared" si="12"/>
        <v>0.20476560299999999</v>
      </c>
      <c r="J52">
        <f>EXP(XMY!K52)</f>
        <v>0.16824214466782306</v>
      </c>
      <c r="K52">
        <f t="shared" si="28"/>
        <v>0.16824214466782306</v>
      </c>
      <c r="N52" s="1">
        <f t="shared" si="29"/>
        <v>1992.25</v>
      </c>
      <c r="O52">
        <f t="shared" si="13"/>
        <v>-1.0860322540020502E-5</v>
      </c>
      <c r="P52">
        <f t="shared" si="14"/>
        <v>1.6597143182467189E-2</v>
      </c>
      <c r="Q52">
        <f t="shared" si="15"/>
        <v>7.515834897679366E-2</v>
      </c>
      <c r="R52">
        <f t="shared" si="16"/>
        <v>5.9202525009130111E-4</v>
      </c>
      <c r="S52">
        <f t="shared" si="17"/>
        <v>-8.7628363473344565E-4</v>
      </c>
      <c r="T52">
        <f t="shared" si="18"/>
        <v>0</v>
      </c>
      <c r="U52">
        <f t="shared" si="19"/>
        <v>-9.0757442547627604E-2</v>
      </c>
      <c r="V52">
        <f>EXP(XMY!K52)</f>
        <v>0.16824214466782306</v>
      </c>
      <c r="W52">
        <f t="shared" si="20"/>
        <v>0.20476560299999999</v>
      </c>
      <c r="X52">
        <f t="shared" si="21"/>
        <v>0.20546853390445108</v>
      </c>
      <c r="AA52" s="1">
        <f t="shared" si="30"/>
        <v>1992.25</v>
      </c>
      <c r="AB52" s="3">
        <f t="shared" si="32"/>
        <v>1.6586282859927168E-2</v>
      </c>
      <c r="AC52" s="3">
        <f t="shared" si="33"/>
        <v>7.5750374226884964E-2</v>
      </c>
      <c r="AD52" s="3">
        <f t="shared" si="34"/>
        <v>-8.7628363473344565E-4</v>
      </c>
      <c r="AE52" s="3">
        <f t="shared" si="35"/>
        <v>-9.0757442547627604E-2</v>
      </c>
      <c r="AF52" s="3">
        <f t="shared" si="36"/>
        <v>0.167539213763372</v>
      </c>
      <c r="AG52">
        <f t="shared" si="22"/>
        <v>0.16824214466782306</v>
      </c>
      <c r="AJ52" s="1">
        <f t="shared" si="31"/>
        <v>1992.25</v>
      </c>
      <c r="AK52">
        <f>EXP(XMY!B52/100)-1</f>
        <v>-5.3037826572954749E-5</v>
      </c>
      <c r="AL52">
        <f>EXP(XMY!C52/100)-1</f>
        <v>8.1054351606442365E-2</v>
      </c>
      <c r="AM52">
        <f>EXP(XMY!D52/100)-1</f>
        <v>0.36704577270623751</v>
      </c>
      <c r="AN52">
        <f>EXP(XMY!E52/100)-1</f>
        <v>2.8912338860511699E-3</v>
      </c>
      <c r="AO52">
        <f>EXP(XMY!F52/100)-1</f>
        <v>-4.2794474359711954E-3</v>
      </c>
      <c r="AP52">
        <f>EXP(XMY!G52/100)-1</f>
        <v>0</v>
      </c>
      <c r="AQ52">
        <f t="shared" si="23"/>
        <v>0.20476560299999999</v>
      </c>
      <c r="AR52">
        <f>EXP(XMY!I52/100)-1</f>
        <v>-0.44322601656698957</v>
      </c>
      <c r="AS52">
        <f>EXP(XMY!K52)</f>
        <v>0.16824214466782306</v>
      </c>
      <c r="AT52">
        <f t="shared" si="24"/>
        <v>4.5708098486890836E-2</v>
      </c>
    </row>
    <row r="53" spans="1:46" x14ac:dyDescent="0.3">
      <c r="A53" s="1">
        <f t="shared" si="25"/>
        <v>1992.5</v>
      </c>
      <c r="B53">
        <f t="shared" si="7"/>
        <v>-1.0141066036325146E-5</v>
      </c>
      <c r="C53">
        <f t="shared" si="26"/>
        <v>1.2994225199002406E-2</v>
      </c>
      <c r="D53">
        <f t="shared" si="27"/>
        <v>6.3821708114256318E-2</v>
      </c>
      <c r="E53">
        <f t="shared" si="8"/>
        <v>5.9288383779419469E-4</v>
      </c>
      <c r="F53">
        <f t="shared" si="9"/>
        <v>-9.52368567379752E-4</v>
      </c>
      <c r="G53">
        <f t="shared" si="10"/>
        <v>0</v>
      </c>
      <c r="H53">
        <f t="shared" si="11"/>
        <v>-0.11171134232528784</v>
      </c>
      <c r="I53">
        <f t="shared" si="12"/>
        <v>0.20476560299999999</v>
      </c>
      <c r="J53">
        <f>EXP(XMY!K53)</f>
        <v>0.16950056819234899</v>
      </c>
      <c r="K53">
        <f t="shared" si="28"/>
        <v>0.16950056819234899</v>
      </c>
      <c r="N53" s="1">
        <f t="shared" si="29"/>
        <v>1992.5</v>
      </c>
      <c r="O53">
        <f t="shared" si="13"/>
        <v>-1.2429344323315663E-5</v>
      </c>
      <c r="P53">
        <f t="shared" si="14"/>
        <v>1.5926303865351099E-2</v>
      </c>
      <c r="Q53">
        <f t="shared" si="15"/>
        <v>7.8222741338315763E-2</v>
      </c>
      <c r="R53">
        <f t="shared" si="16"/>
        <v>7.2666496177785139E-4</v>
      </c>
      <c r="S53">
        <f t="shared" si="17"/>
        <v>-1.1672655324661827E-3</v>
      </c>
      <c r="T53">
        <f t="shared" si="18"/>
        <v>0</v>
      </c>
      <c r="U53">
        <f t="shared" si="19"/>
        <v>-9.0714137154630933E-2</v>
      </c>
      <c r="V53">
        <f>EXP(XMY!K53)</f>
        <v>0.16950056819234899</v>
      </c>
      <c r="W53">
        <f t="shared" si="20"/>
        <v>0.20476560299999999</v>
      </c>
      <c r="X53">
        <f t="shared" si="21"/>
        <v>0.20774748113402428</v>
      </c>
      <c r="AA53" s="1">
        <f t="shared" si="30"/>
        <v>1992.5</v>
      </c>
      <c r="AB53" s="3">
        <f t="shared" si="32"/>
        <v>1.5913874521027785E-2</v>
      </c>
      <c r="AC53" s="3">
        <f t="shared" si="33"/>
        <v>7.8949406300093616E-2</v>
      </c>
      <c r="AD53" s="3">
        <f t="shared" si="34"/>
        <v>-1.1672655324661827E-3</v>
      </c>
      <c r="AE53" s="3">
        <f t="shared" si="35"/>
        <v>-9.0714137154630933E-2</v>
      </c>
      <c r="AF53" s="3">
        <f t="shared" si="36"/>
        <v>0.1665186900583247</v>
      </c>
      <c r="AG53">
        <f t="shared" si="22"/>
        <v>0.16950056819234899</v>
      </c>
      <c r="AJ53" s="1">
        <f t="shared" si="31"/>
        <v>1992.5</v>
      </c>
      <c r="AK53">
        <f>EXP(XMY!B53/100)-1</f>
        <v>-6.0700352701892335E-5</v>
      </c>
      <c r="AL53">
        <f>EXP(XMY!C53/100)-1</f>
        <v>7.7778218763388196E-2</v>
      </c>
      <c r="AM53">
        <f>EXP(XMY!D53/100)-1</f>
        <v>0.38201113952872134</v>
      </c>
      <c r="AN53">
        <f>EXP(XMY!E53/100)-1</f>
        <v>3.5487647882825879E-3</v>
      </c>
      <c r="AO53">
        <f>EXP(XMY!F53/100)-1</f>
        <v>-5.7004961544551147E-3</v>
      </c>
      <c r="AP53">
        <f>EXP(XMY!G53/100)-1</f>
        <v>0</v>
      </c>
      <c r="AQ53">
        <f t="shared" si="23"/>
        <v>0.20476560299999999</v>
      </c>
      <c r="AR53">
        <f>EXP(XMY!I53/100)-1</f>
        <v>-0.44301452893253235</v>
      </c>
      <c r="AS53">
        <f>EXP(XMY!K53)</f>
        <v>0.16950056819234899</v>
      </c>
      <c r="AT53">
        <f t="shared" si="24"/>
        <v>7.3235760094525149E-2</v>
      </c>
    </row>
    <row r="54" spans="1:46" x14ac:dyDescent="0.3">
      <c r="A54" s="1">
        <f t="shared" si="25"/>
        <v>1992.75</v>
      </c>
      <c r="B54">
        <f t="shared" si="7"/>
        <v>-1.1078433492680004E-5</v>
      </c>
      <c r="C54">
        <f t="shared" si="26"/>
        <v>1.2104432248209153E-2</v>
      </c>
      <c r="D54">
        <f t="shared" si="27"/>
        <v>6.6194603602007074E-2</v>
      </c>
      <c r="E54">
        <f t="shared" si="8"/>
        <v>3.7852399082783381E-4</v>
      </c>
      <c r="F54">
        <f t="shared" si="9"/>
        <v>-8.9231511250439596E-4</v>
      </c>
      <c r="G54">
        <f t="shared" si="10"/>
        <v>0</v>
      </c>
      <c r="H54">
        <f t="shared" si="11"/>
        <v>-0.11201811744529022</v>
      </c>
      <c r="I54">
        <f t="shared" si="12"/>
        <v>0.20476560299999999</v>
      </c>
      <c r="J54">
        <f>EXP(XMY!K54)</f>
        <v>0.17052165184975673</v>
      </c>
      <c r="K54">
        <f t="shared" si="28"/>
        <v>0.17052165184975676</v>
      </c>
      <c r="N54" s="1">
        <f t="shared" si="29"/>
        <v>1992.75</v>
      </c>
      <c r="O54">
        <f t="shared" si="13"/>
        <v>-1.362826133857442E-5</v>
      </c>
      <c r="P54">
        <f t="shared" si="14"/>
        <v>1.4890405411799416E-2</v>
      </c>
      <c r="Q54">
        <f t="shared" si="15"/>
        <v>8.1430046737885772E-2</v>
      </c>
      <c r="R54">
        <f t="shared" si="16"/>
        <v>4.6564560534035693E-4</v>
      </c>
      <c r="S54">
        <f t="shared" si="17"/>
        <v>-1.0976916147580288E-3</v>
      </c>
      <c r="T54">
        <f t="shared" si="18"/>
        <v>0</v>
      </c>
      <c r="U54">
        <f t="shared" si="19"/>
        <v>-9.0671225625219454E-2</v>
      </c>
      <c r="V54">
        <f>EXP(XMY!K54)</f>
        <v>0.17052165184975673</v>
      </c>
      <c r="W54">
        <f t="shared" si="20"/>
        <v>0.20476560299999999</v>
      </c>
      <c r="X54">
        <f t="shared" si="21"/>
        <v>0.20976915525370948</v>
      </c>
      <c r="AA54" s="1">
        <f t="shared" si="30"/>
        <v>1992.75</v>
      </c>
      <c r="AB54" s="3">
        <f t="shared" si="32"/>
        <v>1.4876777150460842E-2</v>
      </c>
      <c r="AC54" s="3">
        <f t="shared" si="33"/>
        <v>8.1895692343226134E-2</v>
      </c>
      <c r="AD54" s="3">
        <f t="shared" si="34"/>
        <v>-1.0976916147580288E-3</v>
      </c>
      <c r="AE54" s="3">
        <f t="shared" si="35"/>
        <v>-9.0671225625219454E-2</v>
      </c>
      <c r="AF54" s="3">
        <f t="shared" si="36"/>
        <v>0.16551809959604724</v>
      </c>
      <c r="AG54">
        <f t="shared" si="22"/>
        <v>0.17052165184975673</v>
      </c>
      <c r="AJ54" s="1">
        <f t="shared" si="31"/>
        <v>1992.75</v>
      </c>
      <c r="AK54">
        <f>EXP(XMY!B54/100)-1</f>
        <v>-6.655542307354434E-5</v>
      </c>
      <c r="AL54">
        <f>EXP(XMY!C54/100)-1</f>
        <v>7.2719271174658262E-2</v>
      </c>
      <c r="AM54">
        <f>EXP(XMY!D54/100)-1</f>
        <v>0.39767444114080908</v>
      </c>
      <c r="AN54">
        <f>EXP(XMY!E54/100)-1</f>
        <v>2.2740421170266423E-3</v>
      </c>
      <c r="AO54">
        <f>EXP(XMY!F54/100)-1</f>
        <v>-5.3607226930493246E-3</v>
      </c>
      <c r="AP54">
        <f>EXP(XMY!G54/100)-1</f>
        <v>0</v>
      </c>
      <c r="AQ54">
        <f t="shared" si="23"/>
        <v>0.20476560299999999</v>
      </c>
      <c r="AR54">
        <f>EXP(XMY!I54/100)-1</f>
        <v>-0.44280496478316944</v>
      </c>
      <c r="AS54">
        <f>EXP(XMY!K54)</f>
        <v>0.17052165184975673</v>
      </c>
      <c r="AT54">
        <f t="shared" si="24"/>
        <v>7.9894880227459719E-2</v>
      </c>
    </row>
    <row r="55" spans="1:46" x14ac:dyDescent="0.3">
      <c r="A55" s="1">
        <f t="shared" si="25"/>
        <v>1993</v>
      </c>
      <c r="B55">
        <f t="shared" si="7"/>
        <v>-1.1713371990943597E-5</v>
      </c>
      <c r="C55">
        <f t="shared" si="26"/>
        <v>1.2382719839449047E-2</v>
      </c>
      <c r="D55">
        <f t="shared" si="27"/>
        <v>6.6016083995037084E-2</v>
      </c>
      <c r="E55">
        <f t="shared" si="8"/>
        <v>3.2196563503032185E-4</v>
      </c>
      <c r="F55">
        <f t="shared" si="9"/>
        <v>-7.3504546116723573E-4</v>
      </c>
      <c r="G55">
        <f t="shared" si="10"/>
        <v>0</v>
      </c>
      <c r="H55">
        <f t="shared" si="11"/>
        <v>-0.11194251761686529</v>
      </c>
      <c r="I55">
        <f t="shared" si="12"/>
        <v>0.20476560299999999</v>
      </c>
      <c r="J55">
        <f>EXP(XMY!K55)</f>
        <v>0.17079709601949297</v>
      </c>
      <c r="K55">
        <f t="shared" si="28"/>
        <v>0.170797096019493</v>
      </c>
      <c r="N55" s="1">
        <f t="shared" si="29"/>
        <v>1993</v>
      </c>
      <c r="O55">
        <f t="shared" si="13"/>
        <v>-1.4402969771495578E-5</v>
      </c>
      <c r="P55">
        <f t="shared" si="14"/>
        <v>1.5226011747460603E-2</v>
      </c>
      <c r="Q55">
        <f t="shared" si="15"/>
        <v>8.1174546744368872E-2</v>
      </c>
      <c r="R55">
        <f t="shared" si="16"/>
        <v>3.958946503523908E-4</v>
      </c>
      <c r="S55">
        <f t="shared" si="17"/>
        <v>-9.0382492471443102E-4</v>
      </c>
      <c r="T55">
        <f t="shared" si="18"/>
        <v>0</v>
      </c>
      <c r="U55">
        <f t="shared" si="19"/>
        <v>-9.0628692304778158E-2</v>
      </c>
      <c r="V55">
        <f>EXP(XMY!K55)</f>
        <v>0.17079709601949297</v>
      </c>
      <c r="W55">
        <f t="shared" si="20"/>
        <v>0.20476560299999999</v>
      </c>
      <c r="X55">
        <f t="shared" si="21"/>
        <v>0.21001513594291776</v>
      </c>
      <c r="AA55" s="1">
        <f t="shared" si="30"/>
        <v>1993</v>
      </c>
      <c r="AB55" s="3">
        <f t="shared" si="32"/>
        <v>1.5211608777689107E-2</v>
      </c>
      <c r="AC55" s="3">
        <f t="shared" si="33"/>
        <v>8.1570441394721263E-2</v>
      </c>
      <c r="AD55" s="3">
        <f t="shared" si="34"/>
        <v>-9.0382492471443102E-4</v>
      </c>
      <c r="AE55" s="3">
        <f t="shared" si="35"/>
        <v>-9.0628692304778158E-2</v>
      </c>
      <c r="AF55" s="3">
        <f t="shared" si="36"/>
        <v>0.1655475630765752</v>
      </c>
      <c r="AG55">
        <f t="shared" si="22"/>
        <v>0.17079709601949297</v>
      </c>
      <c r="AJ55" s="1">
        <f t="shared" si="31"/>
        <v>1993</v>
      </c>
      <c r="AK55">
        <f>EXP(XMY!B55/100)-1</f>
        <v>-7.033881452978008E-5</v>
      </c>
      <c r="AL55">
        <f>EXP(XMY!C55/100)-1</f>
        <v>7.4358249258595466E-2</v>
      </c>
      <c r="AM55">
        <f>EXP(XMY!D55/100)-1</f>
        <v>0.39642667301093959</v>
      </c>
      <c r="AN55">
        <f>EXP(XMY!E55/100)-1</f>
        <v>1.9334040705674127E-3</v>
      </c>
      <c r="AO55">
        <f>EXP(XMY!F55/100)-1</f>
        <v>-4.4139489810426369E-3</v>
      </c>
      <c r="AP55">
        <f>EXP(XMY!G55/100)-1</f>
        <v>0</v>
      </c>
      <c r="AQ55">
        <f t="shared" si="23"/>
        <v>0.20476560299999999</v>
      </c>
      <c r="AR55">
        <f>EXP(XMY!I55/100)-1</f>
        <v>-0.44259724766751063</v>
      </c>
      <c r="AS55">
        <f>EXP(XMY!K55)</f>
        <v>0.17079709601949297</v>
      </c>
      <c r="AT55">
        <f t="shared" si="24"/>
        <v>9.3293446970998062E-2</v>
      </c>
    </row>
    <row r="56" spans="1:46" x14ac:dyDescent="0.3">
      <c r="A56" s="1">
        <f t="shared" si="25"/>
        <v>1993.25</v>
      </c>
      <c r="B56">
        <f t="shared" si="7"/>
        <v>-1.2195210877501699E-5</v>
      </c>
      <c r="C56">
        <f t="shared" si="26"/>
        <v>1.2682380647570343E-2</v>
      </c>
      <c r="D56">
        <f t="shared" si="27"/>
        <v>6.8067755111119121E-2</v>
      </c>
      <c r="E56">
        <f t="shared" si="8"/>
        <v>4.4866929414434263E-4</v>
      </c>
      <c r="F56">
        <f t="shared" si="9"/>
        <v>-7.5288814881974879E-4</v>
      </c>
      <c r="G56">
        <f t="shared" si="10"/>
        <v>0</v>
      </c>
      <c r="H56">
        <f t="shared" si="11"/>
        <v>-0.1122211758972405</v>
      </c>
      <c r="I56">
        <f t="shared" si="12"/>
        <v>0.20476560299999999</v>
      </c>
      <c r="J56">
        <f>EXP(XMY!K56)</f>
        <v>0.17297814879589604</v>
      </c>
      <c r="K56">
        <f t="shared" si="28"/>
        <v>0.17297814879589604</v>
      </c>
      <c r="N56" s="1">
        <f t="shared" si="29"/>
        <v>1993.25</v>
      </c>
      <c r="O56">
        <f t="shared" si="13"/>
        <v>-1.5046156865304266E-5</v>
      </c>
      <c r="P56">
        <f t="shared" si="14"/>
        <v>1.5647215170414005E-2</v>
      </c>
      <c r="Q56">
        <f t="shared" si="15"/>
        <v>8.3980353530452662E-2</v>
      </c>
      <c r="R56">
        <f t="shared" si="16"/>
        <v>5.5355734707262995E-4</v>
      </c>
      <c r="S56">
        <f t="shared" si="17"/>
        <v>-9.2889522804964764E-4</v>
      </c>
      <c r="T56">
        <f t="shared" si="18"/>
        <v>0</v>
      </c>
      <c r="U56">
        <f t="shared" si="19"/>
        <v>-9.0586522278512008E-2</v>
      </c>
      <c r="V56">
        <f>EXP(XMY!K56)</f>
        <v>0.17297814879589604</v>
      </c>
      <c r="W56">
        <f t="shared" si="20"/>
        <v>0.20476560299999999</v>
      </c>
      <c r="X56">
        <f t="shared" si="21"/>
        <v>0.21341626538451233</v>
      </c>
      <c r="AA56" s="1">
        <f t="shared" si="30"/>
        <v>1993.25</v>
      </c>
      <c r="AB56" s="3">
        <f t="shared" si="32"/>
        <v>1.5632169013548702E-2</v>
      </c>
      <c r="AC56" s="3">
        <f t="shared" si="33"/>
        <v>8.4533910877525292E-2</v>
      </c>
      <c r="AD56" s="3">
        <f t="shared" si="34"/>
        <v>-9.2889522804964764E-4</v>
      </c>
      <c r="AE56" s="3">
        <f t="shared" si="35"/>
        <v>-9.0586522278512008E-2</v>
      </c>
      <c r="AF56" s="3">
        <f t="shared" si="36"/>
        <v>0.1643274864113837</v>
      </c>
      <c r="AG56">
        <f t="shared" si="22"/>
        <v>0.17297814879589604</v>
      </c>
      <c r="AJ56" s="1">
        <f t="shared" si="31"/>
        <v>1993.25</v>
      </c>
      <c r="AK56">
        <f>EXP(XMY!B56/100)-1</f>
        <v>-7.347990407013949E-5</v>
      </c>
      <c r="AL56">
        <f>EXP(XMY!C56/100)-1</f>
        <v>7.6415252079295781E-2</v>
      </c>
      <c r="AM56">
        <f>EXP(XMY!D56/100)-1</f>
        <v>0.41012920285470345</v>
      </c>
      <c r="AN56">
        <f>EXP(XMY!E56/100)-1</f>
        <v>2.7033707759629433E-3</v>
      </c>
      <c r="AO56">
        <f>EXP(XMY!F56/100)-1</f>
        <v>-4.5363831348649297E-3</v>
      </c>
      <c r="AP56">
        <f>EXP(XMY!G56/100)-1</f>
        <v>0</v>
      </c>
      <c r="AQ56">
        <f t="shared" si="23"/>
        <v>0.20476560299999999</v>
      </c>
      <c r="AR56">
        <f>EXP(XMY!I56/100)-1</f>
        <v>-0.44239130474717481</v>
      </c>
      <c r="AS56">
        <f>EXP(XMY!K56)</f>
        <v>0.17297814879589604</v>
      </c>
      <c r="AT56">
        <f t="shared" si="24"/>
        <v>0.11616923472520724</v>
      </c>
    </row>
    <row r="57" spans="1:46" x14ac:dyDescent="0.3">
      <c r="A57" s="1">
        <f t="shared" si="25"/>
        <v>1993.5</v>
      </c>
      <c r="B57">
        <f t="shared" si="7"/>
        <v>-1.2836406564889469E-5</v>
      </c>
      <c r="C57">
        <f t="shared" si="26"/>
        <v>1.2787306505681465E-2</v>
      </c>
      <c r="D57">
        <f t="shared" si="27"/>
        <v>6.8428412372435146E-2</v>
      </c>
      <c r="E57">
        <f t="shared" si="8"/>
        <v>4.2811517477074173E-4</v>
      </c>
      <c r="F57">
        <f t="shared" si="9"/>
        <v>-6.908231750529652E-4</v>
      </c>
      <c r="G57">
        <f t="shared" si="10"/>
        <v>0</v>
      </c>
      <c r="H57">
        <f t="shared" si="11"/>
        <v>-0.11222630484707059</v>
      </c>
      <c r="I57">
        <f t="shared" si="12"/>
        <v>0.20476560299999999</v>
      </c>
      <c r="J57">
        <f>EXP(XMY!K57)</f>
        <v>0.17347947262419888</v>
      </c>
      <c r="K57">
        <f t="shared" si="28"/>
        <v>0.17347947262419888</v>
      </c>
      <c r="N57" s="1">
        <f t="shared" si="29"/>
        <v>1993.5</v>
      </c>
      <c r="O57">
        <f t="shared" si="13"/>
        <v>-1.5843927512510244E-5</v>
      </c>
      <c r="P57">
        <f t="shared" si="14"/>
        <v>1.578332349728067E-2</v>
      </c>
      <c r="Q57">
        <f t="shared" si="15"/>
        <v>8.446092759250004E-2</v>
      </c>
      <c r="R57">
        <f t="shared" si="16"/>
        <v>5.2842092230285273E-4</v>
      </c>
      <c r="S57">
        <f t="shared" si="17"/>
        <v>-8.5268040196229198E-4</v>
      </c>
      <c r="T57">
        <f t="shared" si="18"/>
        <v>0</v>
      </c>
      <c r="U57">
        <f t="shared" si="19"/>
        <v>-9.0544701333957173E-2</v>
      </c>
      <c r="V57">
        <f>EXP(XMY!K57)</f>
        <v>0.17347947262419888</v>
      </c>
      <c r="W57">
        <f t="shared" si="20"/>
        <v>0.20476560299999999</v>
      </c>
      <c r="X57">
        <f t="shared" si="21"/>
        <v>0.21412504934865156</v>
      </c>
      <c r="AA57" s="1">
        <f t="shared" si="30"/>
        <v>1993.5</v>
      </c>
      <c r="AB57" s="3">
        <f t="shared" si="32"/>
        <v>1.5767479569768161E-2</v>
      </c>
      <c r="AC57" s="3">
        <f t="shared" si="33"/>
        <v>8.4989348514802887E-2</v>
      </c>
      <c r="AD57" s="3">
        <f t="shared" si="34"/>
        <v>-8.5268040196229198E-4</v>
      </c>
      <c r="AE57" s="3">
        <f t="shared" si="35"/>
        <v>-9.0544701333957173E-2</v>
      </c>
      <c r="AF57" s="3">
        <f t="shared" si="36"/>
        <v>0.16412002627554728</v>
      </c>
      <c r="AG57">
        <f t="shared" si="22"/>
        <v>0.17347947262419888</v>
      </c>
      <c r="AJ57" s="1">
        <f t="shared" si="31"/>
        <v>1993.5</v>
      </c>
      <c r="AK57">
        <f>EXP(XMY!B57/100)-1</f>
        <v>-7.7375922910793982E-5</v>
      </c>
      <c r="AL57">
        <f>EXP(XMY!C57/100)-1</f>
        <v>7.7079955158682933E-2</v>
      </c>
      <c r="AM57">
        <f>EXP(XMY!D57/100)-1</f>
        <v>0.41247615007145533</v>
      </c>
      <c r="AN57">
        <f>EXP(XMY!E57/100)-1</f>
        <v>2.5806137093389303E-3</v>
      </c>
      <c r="AO57">
        <f>EXP(XMY!F57/100)-1</f>
        <v>-4.1641779159671266E-3</v>
      </c>
      <c r="AP57">
        <f>EXP(XMY!G57/100)-1</f>
        <v>0</v>
      </c>
      <c r="AQ57">
        <f t="shared" si="23"/>
        <v>0.20476560299999999</v>
      </c>
      <c r="AR57">
        <f>EXP(XMY!I57/100)-1</f>
        <v>-0.44218706661370843</v>
      </c>
      <c r="AS57">
        <f>EXP(XMY!K57)</f>
        <v>0.17347947262419888</v>
      </c>
      <c r="AT57">
        <f t="shared" si="24"/>
        <v>0.11580068012635447</v>
      </c>
    </row>
    <row r="58" spans="1:46" x14ac:dyDescent="0.3">
      <c r="A58" s="1">
        <f t="shared" si="25"/>
        <v>1993.75</v>
      </c>
      <c r="B58">
        <f t="shared" si="7"/>
        <v>-1.3336798568572508E-5</v>
      </c>
      <c r="C58">
        <f t="shared" si="26"/>
        <v>1.2030138650699304E-2</v>
      </c>
      <c r="D58">
        <f t="shared" si="27"/>
        <v>7.3252127175271298E-2</v>
      </c>
      <c r="E58">
        <f t="shared" si="8"/>
        <v>3.7163502796205052E-4</v>
      </c>
      <c r="F58">
        <f t="shared" si="9"/>
        <v>-8.2956205984159159E-4</v>
      </c>
      <c r="G58">
        <f t="shared" si="10"/>
        <v>0</v>
      </c>
      <c r="H58">
        <f t="shared" si="11"/>
        <v>-0.11291001586711814</v>
      </c>
      <c r="I58">
        <f t="shared" si="12"/>
        <v>0.20476560299999999</v>
      </c>
      <c r="J58">
        <f>EXP(XMY!K58)</f>
        <v>0.17666658912840436</v>
      </c>
      <c r="K58">
        <f t="shared" si="28"/>
        <v>0.17666658912840433</v>
      </c>
      <c r="N58" s="1">
        <f t="shared" si="29"/>
        <v>1993.75</v>
      </c>
      <c r="O58">
        <f t="shared" si="13"/>
        <v>-1.659011158650135E-5</v>
      </c>
      <c r="P58">
        <f t="shared" si="14"/>
        <v>1.4964711477797051E-2</v>
      </c>
      <c r="Q58">
        <f t="shared" si="15"/>
        <v>9.1120890634881449E-2</v>
      </c>
      <c r="R58">
        <f t="shared" si="16"/>
        <v>4.6228984802031717E-4</v>
      </c>
      <c r="S58">
        <f t="shared" si="17"/>
        <v>-1.0319213467863732E-3</v>
      </c>
      <c r="T58">
        <f t="shared" si="18"/>
        <v>0</v>
      </c>
      <c r="U58">
        <f t="shared" si="19"/>
        <v>-9.0503215925407166E-2</v>
      </c>
      <c r="V58">
        <f>EXP(XMY!K58)</f>
        <v>0.17666658912840436</v>
      </c>
      <c r="W58">
        <f t="shared" si="20"/>
        <v>0.20476560299999999</v>
      </c>
      <c r="X58">
        <f t="shared" si="21"/>
        <v>0.21976176757691879</v>
      </c>
      <c r="AA58" s="1">
        <f t="shared" si="30"/>
        <v>1993.75</v>
      </c>
      <c r="AB58" s="3">
        <f t="shared" si="32"/>
        <v>1.494812136621055E-2</v>
      </c>
      <c r="AC58" s="3">
        <f t="shared" si="33"/>
        <v>9.158318048290176E-2</v>
      </c>
      <c r="AD58" s="3">
        <f t="shared" si="34"/>
        <v>-1.0319213467863732E-3</v>
      </c>
      <c r="AE58" s="3">
        <f t="shared" si="35"/>
        <v>-9.0503215925407166E-2</v>
      </c>
      <c r="AF58" s="3">
        <f t="shared" si="36"/>
        <v>0.16167042455148556</v>
      </c>
      <c r="AG58">
        <f t="shared" si="22"/>
        <v>0.17666658912840436</v>
      </c>
      <c r="AJ58" s="1">
        <f t="shared" si="31"/>
        <v>1993.75</v>
      </c>
      <c r="AK58">
        <f>EXP(XMY!B58/100)-1</f>
        <v>-8.1020011874266551E-5</v>
      </c>
      <c r="AL58">
        <f>EXP(XMY!C58/100)-1</f>
        <v>7.3082154710315539E-2</v>
      </c>
      <c r="AM58">
        <f>EXP(XMY!D58/100)-1</f>
        <v>0.44500096354015795</v>
      </c>
      <c r="AN58">
        <f>EXP(XMY!E58/100)-1</f>
        <v>2.2576538307574889E-3</v>
      </c>
      <c r="AO58">
        <f>EXP(XMY!F58/100)-1</f>
        <v>-5.0395248599754972E-3</v>
      </c>
      <c r="AP58">
        <f>EXP(XMY!G58/100)-1</f>
        <v>0</v>
      </c>
      <c r="AQ58">
        <f t="shared" si="23"/>
        <v>0.20476560299999999</v>
      </c>
      <c r="AR58">
        <f>EXP(XMY!I58/100)-1</f>
        <v>-0.44198446711485606</v>
      </c>
      <c r="AS58">
        <f>EXP(XMY!K58)</f>
        <v>0.17666658912840436</v>
      </c>
      <c r="AT58">
        <f t="shared" si="24"/>
        <v>0.13085569628617244</v>
      </c>
    </row>
    <row r="59" spans="1:46" x14ac:dyDescent="0.3">
      <c r="A59" s="1">
        <f t="shared" si="25"/>
        <v>1994</v>
      </c>
      <c r="B59">
        <f t="shared" si="7"/>
        <v>-1.3913373591553515E-5</v>
      </c>
      <c r="C59">
        <f t="shared" si="26"/>
        <v>1.1771134497234997E-2</v>
      </c>
      <c r="D59">
        <f t="shared" si="27"/>
        <v>7.447860758896907E-2</v>
      </c>
      <c r="E59">
        <f t="shared" si="8"/>
        <v>2.7533446273699365E-4</v>
      </c>
      <c r="F59">
        <f t="shared" si="9"/>
        <v>-7.9448172803450051E-4</v>
      </c>
      <c r="G59">
        <f t="shared" si="10"/>
        <v>0</v>
      </c>
      <c r="H59">
        <f t="shared" si="11"/>
        <v>-0.11304534430629043</v>
      </c>
      <c r="I59">
        <f t="shared" si="12"/>
        <v>0.20476560299999999</v>
      </c>
      <c r="J59">
        <f>EXP(XMY!K59)</f>
        <v>0.17743694014102457</v>
      </c>
      <c r="K59">
        <f t="shared" si="28"/>
        <v>0.17743694014102457</v>
      </c>
      <c r="N59" s="1">
        <f t="shared" si="29"/>
        <v>1994</v>
      </c>
      <c r="O59">
        <f t="shared" si="13"/>
        <v>-1.7339113677726786E-5</v>
      </c>
      <c r="P59">
        <f t="shared" si="14"/>
        <v>1.4669414130249038E-2</v>
      </c>
      <c r="Q59">
        <f t="shared" si="15"/>
        <v>9.281667275346607E-2</v>
      </c>
      <c r="R59">
        <f t="shared" si="16"/>
        <v>3.431271012294804E-4</v>
      </c>
      <c r="S59">
        <f t="shared" si="17"/>
        <v>-9.9009840471974905E-4</v>
      </c>
      <c r="T59">
        <f t="shared" si="18"/>
        <v>0</v>
      </c>
      <c r="U59">
        <f t="shared" si="19"/>
        <v>-9.0462053140158538E-2</v>
      </c>
      <c r="V59">
        <f>EXP(XMY!K59)</f>
        <v>0.17743694014102457</v>
      </c>
      <c r="W59">
        <f t="shared" si="20"/>
        <v>0.20476560299999999</v>
      </c>
      <c r="X59">
        <f t="shared" si="21"/>
        <v>0.22112532632638857</v>
      </c>
      <c r="AA59" s="1">
        <f t="shared" si="30"/>
        <v>1994</v>
      </c>
      <c r="AB59" s="3">
        <f t="shared" si="32"/>
        <v>1.4652075016571311E-2</v>
      </c>
      <c r="AC59" s="3">
        <f t="shared" si="33"/>
        <v>9.3159799854695552E-2</v>
      </c>
      <c r="AD59" s="3">
        <f t="shared" si="34"/>
        <v>-9.9009840471974905E-4</v>
      </c>
      <c r="AE59" s="3">
        <f t="shared" si="35"/>
        <v>-9.0462053140158538E-2</v>
      </c>
      <c r="AF59" s="3">
        <f t="shared" si="36"/>
        <v>0.16107721681463599</v>
      </c>
      <c r="AG59">
        <f t="shared" si="22"/>
        <v>0.17743694014102457</v>
      </c>
      <c r="AJ59" s="1">
        <f t="shared" si="31"/>
        <v>1994</v>
      </c>
      <c r="AK59">
        <f>EXP(XMY!B59/100)-1</f>
        <v>-8.4677862998927544E-5</v>
      </c>
      <c r="AL59">
        <f>EXP(XMY!C59/100)-1</f>
        <v>7.1640030919885689E-2</v>
      </c>
      <c r="AM59">
        <f>EXP(XMY!D59/100)-1</f>
        <v>0.45328254059089246</v>
      </c>
      <c r="AN59">
        <f>EXP(XMY!E59/100)-1</f>
        <v>1.6757067407922044E-3</v>
      </c>
      <c r="AO59">
        <f>EXP(XMY!F59/100)-1</f>
        <v>-4.835276971395186E-3</v>
      </c>
      <c r="AP59">
        <f>EXP(XMY!G59/100)-1</f>
        <v>0</v>
      </c>
      <c r="AQ59">
        <f t="shared" si="23"/>
        <v>0.20476560299999999</v>
      </c>
      <c r="AR59">
        <f>EXP(XMY!I59/100)-1</f>
        <v>-0.44178344318971652</v>
      </c>
      <c r="AS59">
        <f>EXP(XMY!K59)</f>
        <v>0.17743694014102457</v>
      </c>
      <c r="AT59">
        <f t="shared" si="24"/>
        <v>0.1452187708844348</v>
      </c>
    </row>
    <row r="60" spans="1:46" x14ac:dyDescent="0.3">
      <c r="A60" s="1">
        <f t="shared" si="25"/>
        <v>1994.25</v>
      </c>
      <c r="B60">
        <f t="shared" si="7"/>
        <v>-1.4615571833300749E-5</v>
      </c>
      <c r="C60">
        <f t="shared" si="26"/>
        <v>1.2696142737236397E-2</v>
      </c>
      <c r="D60">
        <f t="shared" si="27"/>
        <v>7.5389426599350079E-2</v>
      </c>
      <c r="E60">
        <f t="shared" si="8"/>
        <v>3.5564904516257435E-4</v>
      </c>
      <c r="F60">
        <f t="shared" si="9"/>
        <v>-6.3394475708494996E-4</v>
      </c>
      <c r="G60">
        <f t="shared" si="10"/>
        <v>0</v>
      </c>
      <c r="H60">
        <f t="shared" si="11"/>
        <v>-0.11310939851305579</v>
      </c>
      <c r="I60">
        <f t="shared" si="12"/>
        <v>0.20476560299999999</v>
      </c>
      <c r="J60">
        <f>EXP(XMY!K60)</f>
        <v>0.17944886253977502</v>
      </c>
      <c r="K60">
        <f t="shared" si="28"/>
        <v>0.17944886253977499</v>
      </c>
      <c r="N60" s="1">
        <f t="shared" si="29"/>
        <v>1994.25</v>
      </c>
      <c r="O60">
        <f t="shared" si="13"/>
        <v>-1.823345004733887E-5</v>
      </c>
      <c r="P60">
        <f t="shared" si="14"/>
        <v>1.5838893409961356E-2</v>
      </c>
      <c r="Q60">
        <f t="shared" si="15"/>
        <v>9.4051013513190146E-2</v>
      </c>
      <c r="R60">
        <f t="shared" si="16"/>
        <v>4.4368493914008375E-4</v>
      </c>
      <c r="S60">
        <f t="shared" si="17"/>
        <v>-7.9086882079730102E-4</v>
      </c>
      <c r="T60">
        <f t="shared" si="18"/>
        <v>0</v>
      </c>
      <c r="U60">
        <f t="shared" si="19"/>
        <v>-9.0421200666482002E-2</v>
      </c>
      <c r="V60">
        <f>EXP(XMY!K60)</f>
        <v>0.17944886253977502</v>
      </c>
      <c r="W60">
        <f t="shared" si="20"/>
        <v>0.20476560299999999</v>
      </c>
      <c r="X60">
        <f t="shared" si="21"/>
        <v>0.22386889192496495</v>
      </c>
      <c r="AA60" s="1">
        <f t="shared" si="30"/>
        <v>1994.25</v>
      </c>
      <c r="AB60" s="3">
        <f t="shared" si="32"/>
        <v>1.5820659959914017E-2</v>
      </c>
      <c r="AC60" s="3">
        <f t="shared" si="33"/>
        <v>9.4494698452330231E-2</v>
      </c>
      <c r="AD60" s="3">
        <f t="shared" si="34"/>
        <v>-7.9086882079730102E-4</v>
      </c>
      <c r="AE60" s="3">
        <f t="shared" si="35"/>
        <v>-9.0421200666482002E-2</v>
      </c>
      <c r="AF60" s="3">
        <f t="shared" si="36"/>
        <v>0.16034557361481006</v>
      </c>
      <c r="AG60">
        <f t="shared" si="22"/>
        <v>0.17944886253977502</v>
      </c>
      <c r="AJ60" s="1">
        <f t="shared" si="31"/>
        <v>1994.25</v>
      </c>
      <c r="AK60">
        <f>EXP(XMY!B60/100)-1</f>
        <v>-8.9045473361748506E-5</v>
      </c>
      <c r="AL60">
        <f>EXP(XMY!C60/100)-1</f>
        <v>7.7351338202839459E-2</v>
      </c>
      <c r="AM60">
        <f>EXP(XMY!D60/100)-1</f>
        <v>0.45931060752029795</v>
      </c>
      <c r="AN60">
        <f>EXP(XMY!E60/100)-1</f>
        <v>2.1667942888830005E-3</v>
      </c>
      <c r="AO60">
        <f>EXP(XMY!F60/100)-1</f>
        <v>-3.8623128553348929E-3</v>
      </c>
      <c r="AP60">
        <f>EXP(XMY!G60/100)-1</f>
        <v>0</v>
      </c>
      <c r="AQ60">
        <f t="shared" si="23"/>
        <v>0.20476560299999999</v>
      </c>
      <c r="AR60">
        <f>EXP(XMY!I60/100)-1</f>
        <v>-0.44158393471232571</v>
      </c>
      <c r="AS60">
        <f>EXP(XMY!K60)</f>
        <v>0.17944886253977502</v>
      </c>
      <c r="AT60">
        <f t="shared" si="24"/>
        <v>0.16830068382014018</v>
      </c>
    </row>
    <row r="61" spans="1:46" x14ac:dyDescent="0.3">
      <c r="A61" s="1">
        <f t="shared" si="25"/>
        <v>1994.5</v>
      </c>
      <c r="B61">
        <f t="shared" si="7"/>
        <v>-1.5912240500372661E-5</v>
      </c>
      <c r="C61">
        <f t="shared" si="26"/>
        <v>1.2878256969617788E-2</v>
      </c>
      <c r="D61">
        <f t="shared" si="27"/>
        <v>7.8488074800325935E-2</v>
      </c>
      <c r="E61">
        <f t="shared" si="8"/>
        <v>4.6968947110966622E-4</v>
      </c>
      <c r="F61">
        <f t="shared" si="9"/>
        <v>-7.1709663959745634E-4</v>
      </c>
      <c r="G61">
        <f t="shared" si="10"/>
        <v>0</v>
      </c>
      <c r="H61">
        <f t="shared" si="11"/>
        <v>-0.11348955343433756</v>
      </c>
      <c r="I61">
        <f t="shared" si="12"/>
        <v>0.20476560299999999</v>
      </c>
      <c r="J61">
        <f>EXP(XMY!K61)</f>
        <v>0.18237906192661801</v>
      </c>
      <c r="K61">
        <f t="shared" si="28"/>
        <v>0.18237906192661799</v>
      </c>
      <c r="N61" s="1">
        <f t="shared" si="29"/>
        <v>1994.5</v>
      </c>
      <c r="O61">
        <f t="shared" si="13"/>
        <v>-1.9940838170857338E-5</v>
      </c>
      <c r="P61">
        <f t="shared" si="14"/>
        <v>1.6138722774322677E-2</v>
      </c>
      <c r="Q61">
        <f t="shared" si="15"/>
        <v>9.8359372955605512E-2</v>
      </c>
      <c r="R61">
        <f t="shared" si="16"/>
        <v>5.8860358060413155E-4</v>
      </c>
      <c r="S61">
        <f t="shared" si="17"/>
        <v>-8.9864831057220342E-4</v>
      </c>
      <c r="T61">
        <f t="shared" si="18"/>
        <v>0</v>
      </c>
      <c r="U61">
        <f t="shared" si="19"/>
        <v>-9.0380646763233652E-2</v>
      </c>
      <c r="V61">
        <f>EXP(XMY!K61)</f>
        <v>0.18237906192661801</v>
      </c>
      <c r="W61">
        <f t="shared" si="20"/>
        <v>0.20476560299999999</v>
      </c>
      <c r="X61">
        <f t="shared" si="21"/>
        <v>0.2285530663985556</v>
      </c>
      <c r="AA61" s="1">
        <f t="shared" si="30"/>
        <v>1994.5</v>
      </c>
      <c r="AB61" s="3">
        <f t="shared" si="32"/>
        <v>1.6118781936151818E-2</v>
      </c>
      <c r="AC61" s="3">
        <f t="shared" si="33"/>
        <v>9.8947976536209639E-2</v>
      </c>
      <c r="AD61" s="3">
        <f t="shared" si="34"/>
        <v>-8.9864831057220342E-4</v>
      </c>
      <c r="AE61" s="3">
        <f t="shared" si="35"/>
        <v>-9.0380646763233652E-2</v>
      </c>
      <c r="AF61" s="3">
        <f t="shared" si="36"/>
        <v>0.15859159852806243</v>
      </c>
      <c r="AG61">
        <f t="shared" si="22"/>
        <v>0.18237906192661801</v>
      </c>
      <c r="AJ61" s="1">
        <f t="shared" si="31"/>
        <v>1994.5</v>
      </c>
      <c r="AK61">
        <f>EXP(XMY!B61/100)-1</f>
        <v>-9.7383729877997816E-5</v>
      </c>
      <c r="AL61">
        <f>EXP(XMY!C61/100)-1</f>
        <v>7.8815594698894209E-2</v>
      </c>
      <c r="AM61">
        <f>EXP(XMY!D61/100)-1</f>
        <v>0.48035105268928158</v>
      </c>
      <c r="AN61">
        <f>EXP(XMY!E61/100)-1</f>
        <v>2.8745237089655706E-3</v>
      </c>
      <c r="AO61">
        <f>EXP(XMY!F61/100)-1</f>
        <v>-4.3886682988070191E-3</v>
      </c>
      <c r="AP61">
        <f>EXP(XMY!G61/100)-1</f>
        <v>0</v>
      </c>
      <c r="AQ61">
        <f t="shared" si="23"/>
        <v>0.20476560299999999</v>
      </c>
      <c r="AR61">
        <f>EXP(XMY!I61/100)-1</f>
        <v>-0.4413858843432491</v>
      </c>
      <c r="AS61">
        <f>EXP(XMY!K61)</f>
        <v>0.18237906192661801</v>
      </c>
      <c r="AT61">
        <f t="shared" si="24"/>
        <v>0.17018188418628855</v>
      </c>
    </row>
    <row r="62" spans="1:46" x14ac:dyDescent="0.3">
      <c r="A62" s="1">
        <f t="shared" si="25"/>
        <v>1994.75</v>
      </c>
      <c r="B62">
        <f t="shared" si="7"/>
        <v>-1.8502883633172902E-5</v>
      </c>
      <c r="C62">
        <f t="shared" si="26"/>
        <v>1.3046497633402265E-2</v>
      </c>
      <c r="D62">
        <f t="shared" si="27"/>
        <v>7.8272676225154034E-2</v>
      </c>
      <c r="E62">
        <f t="shared" si="8"/>
        <v>5.0007970579323848E-4</v>
      </c>
      <c r="F62">
        <f t="shared" si="9"/>
        <v>-7.3936086894138531E-4</v>
      </c>
      <c r="G62">
        <f t="shared" si="10"/>
        <v>0</v>
      </c>
      <c r="H62">
        <f t="shared" si="11"/>
        <v>-0.11340652613883871</v>
      </c>
      <c r="I62">
        <f t="shared" si="12"/>
        <v>0.20476560299999999</v>
      </c>
      <c r="J62">
        <f>EXP(XMY!K62)</f>
        <v>0.18242046667293627</v>
      </c>
      <c r="K62">
        <f t="shared" si="28"/>
        <v>0.18242046667293627</v>
      </c>
      <c r="N62" s="1">
        <f t="shared" si="29"/>
        <v>1994.75</v>
      </c>
      <c r="O62">
        <f t="shared" si="13"/>
        <v>-2.3174452439047705E-5</v>
      </c>
      <c r="P62">
        <f t="shared" si="14"/>
        <v>1.6340449677766395E-2</v>
      </c>
      <c r="Q62">
        <f t="shared" si="15"/>
        <v>9.8034795463163044E-2</v>
      </c>
      <c r="R62">
        <f t="shared" si="16"/>
        <v>6.2633876899387199E-4</v>
      </c>
      <c r="S62">
        <f t="shared" si="17"/>
        <v>-9.260331325791788E-4</v>
      </c>
      <c r="T62">
        <f t="shared" si="18"/>
        <v>0</v>
      </c>
      <c r="U62">
        <f t="shared" si="19"/>
        <v>-9.0340380231022005E-2</v>
      </c>
      <c r="V62">
        <f>EXP(XMY!K62)</f>
        <v>0.18242046667293627</v>
      </c>
      <c r="W62">
        <f t="shared" si="20"/>
        <v>0.20476560299999999</v>
      </c>
      <c r="X62">
        <f t="shared" si="21"/>
        <v>0.22847759909388307</v>
      </c>
      <c r="AA62" s="1">
        <f t="shared" si="30"/>
        <v>1994.75</v>
      </c>
      <c r="AB62" s="3">
        <f t="shared" si="32"/>
        <v>1.6317275225327346E-2</v>
      </c>
      <c r="AC62" s="3">
        <f t="shared" si="33"/>
        <v>9.8661134232156916E-2</v>
      </c>
      <c r="AD62" s="3">
        <f t="shared" si="34"/>
        <v>-9.260331325791788E-4</v>
      </c>
      <c r="AE62" s="3">
        <f t="shared" si="35"/>
        <v>-9.0340380231022005E-2</v>
      </c>
      <c r="AF62" s="3">
        <f t="shared" si="36"/>
        <v>0.15870847057905318</v>
      </c>
      <c r="AG62">
        <f t="shared" si="22"/>
        <v>0.18242046667293627</v>
      </c>
      <c r="AJ62" s="1">
        <f t="shared" si="31"/>
        <v>1994.75</v>
      </c>
      <c r="AK62">
        <f>EXP(XMY!B62/100)-1</f>
        <v>-1.1317551434186779E-4</v>
      </c>
      <c r="AL62">
        <f>EXP(XMY!C62/100)-1</f>
        <v>7.9800754806296226E-2</v>
      </c>
      <c r="AM62">
        <f>EXP(XMY!D62/100)-1</f>
        <v>0.47876593542501888</v>
      </c>
      <c r="AN62">
        <f>EXP(XMY!E62/100)-1</f>
        <v>3.0588085099130247E-3</v>
      </c>
      <c r="AO62">
        <f>EXP(XMY!F62/100)-1</f>
        <v>-4.5224057117599914E-3</v>
      </c>
      <c r="AP62">
        <f>EXP(XMY!G62/100)-1</f>
        <v>0</v>
      </c>
      <c r="AQ62">
        <f t="shared" si="23"/>
        <v>0.20476560299999999</v>
      </c>
      <c r="AR62">
        <f>EXP(XMY!I62/100)-1</f>
        <v>-0.4411892373887718</v>
      </c>
      <c r="AS62">
        <f>EXP(XMY!K62)</f>
        <v>0.18242046667293627</v>
      </c>
      <c r="AT62">
        <f t="shared" si="24"/>
        <v>0.19417881742208376</v>
      </c>
    </row>
    <row r="63" spans="1:46" x14ac:dyDescent="0.3">
      <c r="A63" s="1">
        <f t="shared" si="25"/>
        <v>1995</v>
      </c>
      <c r="B63">
        <f t="shared" si="7"/>
        <v>-2.2412192290873794E-5</v>
      </c>
      <c r="C63">
        <f t="shared" si="26"/>
        <v>1.2661921116043034E-2</v>
      </c>
      <c r="D63">
        <f t="shared" si="27"/>
        <v>8.0876809558318399E-2</v>
      </c>
      <c r="E63">
        <f t="shared" si="8"/>
        <v>3.8067157221350842E-4</v>
      </c>
      <c r="F63">
        <f t="shared" si="9"/>
        <v>-7.6986585722514515E-4</v>
      </c>
      <c r="G63">
        <f t="shared" si="10"/>
        <v>0</v>
      </c>
      <c r="H63">
        <f t="shared" si="11"/>
        <v>-0.1137300874271225</v>
      </c>
      <c r="I63">
        <f t="shared" si="12"/>
        <v>0.20476560299999999</v>
      </c>
      <c r="J63">
        <f>EXP(XMY!K63)</f>
        <v>0.18416263976993641</v>
      </c>
      <c r="K63">
        <f t="shared" si="28"/>
        <v>0.18416263976993641</v>
      </c>
      <c r="N63" s="1">
        <f t="shared" si="29"/>
        <v>1995</v>
      </c>
      <c r="O63">
        <f t="shared" si="13"/>
        <v>-2.8180390253216547E-5</v>
      </c>
      <c r="P63">
        <f t="shared" si="14"/>
        <v>1.5920703953215303E-2</v>
      </c>
      <c r="Q63">
        <f t="shared" si="15"/>
        <v>0.10169197311039262</v>
      </c>
      <c r="R63">
        <f t="shared" si="16"/>
        <v>4.7864453972449542E-4</v>
      </c>
      <c r="S63">
        <f t="shared" si="17"/>
        <v>-9.6800527220471404E-4</v>
      </c>
      <c r="T63">
        <f t="shared" si="18"/>
        <v>0</v>
      </c>
      <c r="U63">
        <f t="shared" si="19"/>
        <v>-9.0300390384851534E-2</v>
      </c>
      <c r="V63">
        <f>EXP(XMY!K63)</f>
        <v>0.18416263976993641</v>
      </c>
      <c r="W63">
        <f t="shared" si="20"/>
        <v>0.20476560299999999</v>
      </c>
      <c r="X63">
        <f t="shared" si="21"/>
        <v>0.23156034855602295</v>
      </c>
      <c r="AA63" s="1">
        <f t="shared" si="30"/>
        <v>1995</v>
      </c>
      <c r="AB63" s="3">
        <f t="shared" si="32"/>
        <v>1.5892523562962085E-2</v>
      </c>
      <c r="AC63" s="3">
        <f t="shared" si="33"/>
        <v>0.10217061765011712</v>
      </c>
      <c r="AD63" s="3">
        <f t="shared" si="34"/>
        <v>-9.6800527220471404E-4</v>
      </c>
      <c r="AE63" s="3">
        <f t="shared" si="35"/>
        <v>-9.0300390384851534E-2</v>
      </c>
      <c r="AF63" s="3">
        <f t="shared" si="36"/>
        <v>0.15736789421391345</v>
      </c>
      <c r="AG63">
        <f t="shared" si="22"/>
        <v>0.18416263976993641</v>
      </c>
      <c r="AJ63" s="1">
        <f t="shared" si="31"/>
        <v>1995</v>
      </c>
      <c r="AK63">
        <f>EXP(XMY!B63/100)-1</f>
        <v>-1.3762267607619894E-4</v>
      </c>
      <c r="AL63">
        <f>EXP(XMY!C63/100)-1</f>
        <v>7.7750870849218279E-2</v>
      </c>
      <c r="AM63">
        <f>EXP(XMY!D63/100)-1</f>
        <v>0.49662624786836207</v>
      </c>
      <c r="AN63">
        <f>EXP(XMY!E63/100)-1</f>
        <v>2.3375241383900569E-3</v>
      </c>
      <c r="AO63">
        <f>EXP(XMY!F63/100)-1</f>
        <v>-4.7273822264216614E-3</v>
      </c>
      <c r="AP63">
        <f>EXP(XMY!G63/100)-1</f>
        <v>0</v>
      </c>
      <c r="AQ63">
        <f t="shared" si="23"/>
        <v>0.20476560299999999</v>
      </c>
      <c r="AR63">
        <f>EXP(XMY!I63/100)-1</f>
        <v>-0.4409939416673001</v>
      </c>
      <c r="AS63">
        <f>EXP(XMY!K63)</f>
        <v>0.18416263976993641</v>
      </c>
      <c r="AT63">
        <f t="shared" si="24"/>
        <v>0.18889433456299254</v>
      </c>
    </row>
    <row r="64" spans="1:46" x14ac:dyDescent="0.3">
      <c r="A64" s="1">
        <f t="shared" si="25"/>
        <v>1995.25</v>
      </c>
      <c r="B64">
        <f t="shared" si="7"/>
        <v>-2.780186112309432E-5</v>
      </c>
      <c r="C64">
        <f t="shared" si="26"/>
        <v>1.2411003469319703E-2</v>
      </c>
      <c r="D64">
        <f t="shared" si="27"/>
        <v>8.3216392905681322E-2</v>
      </c>
      <c r="E64">
        <f t="shared" si="8"/>
        <v>5.8947146805034387E-4</v>
      </c>
      <c r="F64">
        <f t="shared" si="9"/>
        <v>-1.0819258987380623E-3</v>
      </c>
      <c r="G64">
        <f t="shared" si="10"/>
        <v>0</v>
      </c>
      <c r="H64">
        <f t="shared" si="11"/>
        <v>-0.11401096312077891</v>
      </c>
      <c r="I64">
        <f t="shared" si="12"/>
        <v>0.20476560299999999</v>
      </c>
      <c r="J64">
        <f>EXP(XMY!K64)</f>
        <v>0.18586177996241132</v>
      </c>
      <c r="K64">
        <f t="shared" si="28"/>
        <v>0.18586177996241129</v>
      </c>
      <c r="N64" s="1">
        <f t="shared" si="29"/>
        <v>1995.25</v>
      </c>
      <c r="O64">
        <f t="shared" si="13"/>
        <v>-3.5077549005034498E-5</v>
      </c>
      <c r="P64">
        <f t="shared" si="14"/>
        <v>1.5658936661441077E-2</v>
      </c>
      <c r="Q64">
        <f t="shared" si="15"/>
        <v>0.10499394580985363</v>
      </c>
      <c r="R64">
        <f t="shared" si="16"/>
        <v>7.437348965976064E-4</v>
      </c>
      <c r="S64">
        <f t="shared" si="17"/>
        <v>-1.3650636036475689E-3</v>
      </c>
      <c r="T64">
        <f t="shared" si="18"/>
        <v>0</v>
      </c>
      <c r="U64">
        <f t="shared" si="19"/>
        <v>-9.0260667028169581E-2</v>
      </c>
      <c r="V64">
        <f>EXP(XMY!K64)</f>
        <v>0.18586177996241132</v>
      </c>
      <c r="W64">
        <f t="shared" si="20"/>
        <v>0.20476560299999999</v>
      </c>
      <c r="X64">
        <f t="shared" si="21"/>
        <v>0.23450141218707016</v>
      </c>
      <c r="AA64" s="1">
        <f t="shared" si="30"/>
        <v>1995.25</v>
      </c>
      <c r="AB64" s="3">
        <f t="shared" si="32"/>
        <v>1.5623859112436043E-2</v>
      </c>
      <c r="AC64" s="3">
        <f t="shared" si="33"/>
        <v>0.10573768070645125</v>
      </c>
      <c r="AD64" s="3">
        <f t="shared" si="34"/>
        <v>-1.3650636036475689E-3</v>
      </c>
      <c r="AE64" s="3">
        <f t="shared" si="35"/>
        <v>-9.0260667028169581E-2</v>
      </c>
      <c r="AF64" s="3">
        <f t="shared" si="36"/>
        <v>0.15612597077534118</v>
      </c>
      <c r="AG64">
        <f t="shared" si="22"/>
        <v>0.18586177996241132</v>
      </c>
      <c r="AJ64" s="1">
        <f t="shared" si="31"/>
        <v>1995.25</v>
      </c>
      <c r="AK64">
        <f>EXP(XMY!B64/100)-1</f>
        <v>-1.7130586627400746E-4</v>
      </c>
      <c r="AL64">
        <f>EXP(XMY!C64/100)-1</f>
        <v>7.6472495536474838E-2</v>
      </c>
      <c r="AM64">
        <f>EXP(XMY!D64/100)-1</f>
        <v>0.51275186980429344</v>
      </c>
      <c r="AN64">
        <f>EXP(XMY!E64/100)-1</f>
        <v>3.6321280806015377E-3</v>
      </c>
      <c r="AO64">
        <f>EXP(XMY!F64/100)-1</f>
        <v>-6.6664692880452625E-3</v>
      </c>
      <c r="AP64">
        <f>EXP(XMY!G64/100)-1</f>
        <v>0</v>
      </c>
      <c r="AQ64">
        <f t="shared" si="23"/>
        <v>0.20476560299999999</v>
      </c>
      <c r="AR64">
        <f>EXP(XMY!I64/100)-1</f>
        <v>-0.44079994738261574</v>
      </c>
      <c r="AS64">
        <f>EXP(XMY!K64)</f>
        <v>0.18586177996241132</v>
      </c>
      <c r="AT64">
        <f t="shared" si="24"/>
        <v>0.19096854090771653</v>
      </c>
    </row>
    <row r="65" spans="1:46" x14ac:dyDescent="0.3">
      <c r="A65" s="1">
        <f t="shared" si="25"/>
        <v>1995.5</v>
      </c>
      <c r="B65">
        <f t="shared" si="7"/>
        <v>-3.391559140759363E-5</v>
      </c>
      <c r="C65">
        <f t="shared" si="26"/>
        <v>1.2233155068475063E-2</v>
      </c>
      <c r="D65">
        <f t="shared" si="27"/>
        <v>8.7113848595839774E-2</v>
      </c>
      <c r="E65">
        <f t="shared" si="8"/>
        <v>4.5986805938328035E-4</v>
      </c>
      <c r="F65">
        <f t="shared" si="9"/>
        <v>-1.5534606859403538E-3</v>
      </c>
      <c r="G65">
        <f t="shared" si="10"/>
        <v>0</v>
      </c>
      <c r="H65">
        <f t="shared" si="11"/>
        <v>-0.11453310854160254</v>
      </c>
      <c r="I65">
        <f t="shared" si="12"/>
        <v>0.20476560299999999</v>
      </c>
      <c r="J65">
        <f>EXP(XMY!K65)</f>
        <v>0.18845198990474762</v>
      </c>
      <c r="K65">
        <f t="shared" si="28"/>
        <v>0.18845198990474762</v>
      </c>
      <c r="N65" s="1">
        <f t="shared" si="29"/>
        <v>1995.5</v>
      </c>
      <c r="O65">
        <f t="shared" si="13"/>
        <v>-4.3053682367628828E-5</v>
      </c>
      <c r="P65">
        <f t="shared" si="14"/>
        <v>1.5529210926693468E-2</v>
      </c>
      <c r="Q65">
        <f t="shared" si="15"/>
        <v>0.11058548035306408</v>
      </c>
      <c r="R65">
        <f t="shared" si="16"/>
        <v>5.8377320099665627E-4</v>
      </c>
      <c r="S65">
        <f t="shared" si="17"/>
        <v>-1.9720193624015656E-3</v>
      </c>
      <c r="T65">
        <f t="shared" si="18"/>
        <v>0</v>
      </c>
      <c r="U65">
        <f t="shared" si="19"/>
        <v>-9.0221200428241652E-2</v>
      </c>
      <c r="V65">
        <f>EXP(XMY!K65)</f>
        <v>0.18845198990474762</v>
      </c>
      <c r="W65">
        <f t="shared" si="20"/>
        <v>0.20476560299999999</v>
      </c>
      <c r="X65">
        <f t="shared" si="21"/>
        <v>0.23922779400774336</v>
      </c>
      <c r="AA65" s="1">
        <f t="shared" si="30"/>
        <v>1995.5</v>
      </c>
      <c r="AB65" s="3">
        <f t="shared" si="32"/>
        <v>1.5486157244325839E-2</v>
      </c>
      <c r="AC65" s="3">
        <f t="shared" si="33"/>
        <v>0.11116925355406074</v>
      </c>
      <c r="AD65" s="3">
        <f t="shared" si="34"/>
        <v>-1.9720193624015656E-3</v>
      </c>
      <c r="AE65" s="3">
        <f t="shared" si="35"/>
        <v>-9.0221200428241652E-2</v>
      </c>
      <c r="AF65" s="3">
        <f t="shared" si="36"/>
        <v>0.15398979889700426</v>
      </c>
      <c r="AG65">
        <f t="shared" si="22"/>
        <v>0.18845198990474762</v>
      </c>
      <c r="AJ65" s="1">
        <f t="shared" si="31"/>
        <v>1995.5</v>
      </c>
      <c r="AK65">
        <f>EXP(XMY!B65/100)-1</f>
        <v>-2.1025837219168508E-4</v>
      </c>
      <c r="AL65">
        <f>EXP(XMY!C65/100)-1</f>
        <v>7.5838962692837963E-2</v>
      </c>
      <c r="AM65">
        <f>EXP(XMY!D65/100)-1</f>
        <v>0.5400588708888967</v>
      </c>
      <c r="AN65">
        <f>EXP(XMY!E65/100)-1</f>
        <v>2.8509339090347918E-3</v>
      </c>
      <c r="AO65">
        <f>EXP(XMY!F65/100)-1</f>
        <v>-9.6306182948195929E-3</v>
      </c>
      <c r="AP65">
        <f>EXP(XMY!G65/100)-1</f>
        <v>0</v>
      </c>
      <c r="AQ65">
        <f t="shared" si="23"/>
        <v>0.20476560299999999</v>
      </c>
      <c r="AR65">
        <f>EXP(XMY!I65/100)-1</f>
        <v>-0.440607207003618</v>
      </c>
      <c r="AS65">
        <f>EXP(XMY!K65)</f>
        <v>0.18845198990474762</v>
      </c>
      <c r="AT65">
        <f t="shared" si="24"/>
        <v>0.22970185683111399</v>
      </c>
    </row>
    <row r="66" spans="1:46" x14ac:dyDescent="0.3">
      <c r="A66" s="1">
        <f t="shared" si="25"/>
        <v>1995.75</v>
      </c>
      <c r="B66">
        <f t="shared" si="7"/>
        <v>-4.0412254438866893E-5</v>
      </c>
      <c r="C66">
        <f t="shared" si="26"/>
        <v>1.2358582913506909E-2</v>
      </c>
      <c r="D66">
        <f t="shared" si="27"/>
        <v>8.736672044664541E-2</v>
      </c>
      <c r="E66">
        <f t="shared" si="8"/>
        <v>3.7666163040012092E-4</v>
      </c>
      <c r="F66">
        <f t="shared" si="9"/>
        <v>-1.5919508908726089E-3</v>
      </c>
      <c r="G66">
        <f t="shared" si="10"/>
        <v>0</v>
      </c>
      <c r="H66">
        <f t="shared" si="11"/>
        <v>-0.11452278295553979</v>
      </c>
      <c r="I66">
        <f t="shared" si="12"/>
        <v>0.20476560299999999</v>
      </c>
      <c r="J66">
        <f>EXP(XMY!K66)</f>
        <v>0.18871242188970119</v>
      </c>
      <c r="K66">
        <f t="shared" si="28"/>
        <v>0.18871242188970117</v>
      </c>
      <c r="N66" s="1">
        <f t="shared" si="29"/>
        <v>1995.75</v>
      </c>
      <c r="O66">
        <f t="shared" si="13"/>
        <v>-5.1312475304707891E-5</v>
      </c>
      <c r="P66">
        <f t="shared" si="14"/>
        <v>1.5692009499490046E-2</v>
      </c>
      <c r="Q66">
        <f t="shared" si="15"/>
        <v>0.11093176432790737</v>
      </c>
      <c r="R66">
        <f t="shared" si="16"/>
        <v>4.7825692667986504E-4</v>
      </c>
      <c r="S66">
        <f t="shared" si="17"/>
        <v>-2.0213408508990586E-3</v>
      </c>
      <c r="T66">
        <f t="shared" si="18"/>
        <v>0</v>
      </c>
      <c r="U66">
        <f t="shared" si="19"/>
        <v>-9.0181981292791966E-2</v>
      </c>
      <c r="V66">
        <f>EXP(XMY!K66)</f>
        <v>0.18871242188970119</v>
      </c>
      <c r="W66">
        <f t="shared" si="20"/>
        <v>0.20476560299999999</v>
      </c>
      <c r="X66">
        <f t="shared" si="21"/>
        <v>0.23961299913508155</v>
      </c>
      <c r="AA66" s="1">
        <f t="shared" si="30"/>
        <v>1995.75</v>
      </c>
      <c r="AB66" s="3">
        <f t="shared" si="32"/>
        <v>1.564069702418534E-2</v>
      </c>
      <c r="AC66" s="3">
        <f t="shared" si="33"/>
        <v>0.11141002125458724</v>
      </c>
      <c r="AD66" s="3">
        <f t="shared" si="34"/>
        <v>-2.0213408508990586E-3</v>
      </c>
      <c r="AE66" s="3">
        <f t="shared" si="35"/>
        <v>-9.0181981292791966E-2</v>
      </c>
      <c r="AF66" s="3">
        <f t="shared" si="36"/>
        <v>0.15386502575461963</v>
      </c>
      <c r="AG66">
        <f t="shared" si="22"/>
        <v>0.18871242188970119</v>
      </c>
      <c r="AJ66" s="1">
        <f t="shared" si="31"/>
        <v>1995.75</v>
      </c>
      <c r="AK66">
        <f>EXP(XMY!B66/100)-1</f>
        <v>-2.5059128365767513E-4</v>
      </c>
      <c r="AL66">
        <f>EXP(XMY!C66/100)-1</f>
        <v>7.6634011130717328E-2</v>
      </c>
      <c r="AM66">
        <f>EXP(XMY!D66/100)-1</f>
        <v>0.54174999464098161</v>
      </c>
      <c r="AN66">
        <f>EXP(XMY!E66/100)-1</f>
        <v>2.3356311786402184E-3</v>
      </c>
      <c r="AO66">
        <f>EXP(XMY!F66/100)-1</f>
        <v>-9.871486330148227E-3</v>
      </c>
      <c r="AP66">
        <f>EXP(XMY!G66/100)-1</f>
        <v>0</v>
      </c>
      <c r="AQ66">
        <f t="shared" si="23"/>
        <v>0.20476560299999999</v>
      </c>
      <c r="AR66">
        <f>EXP(XMY!I66/100)-1</f>
        <v>-0.44041567515024471</v>
      </c>
      <c r="AS66">
        <f>EXP(XMY!K66)</f>
        <v>0.18871242188970119</v>
      </c>
      <c r="AT66">
        <f t="shared" si="24"/>
        <v>0.24313355915746959</v>
      </c>
    </row>
    <row r="67" spans="1:46" x14ac:dyDescent="0.3">
      <c r="A67" s="1">
        <f t="shared" si="25"/>
        <v>1996</v>
      </c>
      <c r="B67">
        <f t="shared" si="7"/>
        <v>-4.6770373119162297E-5</v>
      </c>
      <c r="C67">
        <f t="shared" si="26"/>
        <v>1.2595356005786613E-2</v>
      </c>
      <c r="D67">
        <f t="shared" si="27"/>
        <v>9.0384270031529337E-2</v>
      </c>
      <c r="E67">
        <f t="shared" si="8"/>
        <v>3.5815178062940966E-4</v>
      </c>
      <c r="F67">
        <f t="shared" si="9"/>
        <v>-1.3549828303082189E-3</v>
      </c>
      <c r="G67">
        <f t="shared" si="10"/>
        <v>0</v>
      </c>
      <c r="H67">
        <f t="shared" si="11"/>
        <v>-0.11482103233500777</v>
      </c>
      <c r="I67">
        <f t="shared" si="12"/>
        <v>0.20476560299999999</v>
      </c>
      <c r="J67">
        <f>EXP(XMY!K67)</f>
        <v>0.19188059527951018</v>
      </c>
      <c r="K67">
        <f t="shared" si="28"/>
        <v>0.19188059527951018</v>
      </c>
      <c r="N67" s="1">
        <f t="shared" si="29"/>
        <v>1996</v>
      </c>
      <c r="O67">
        <f t="shared" si="13"/>
        <v>-5.9602729053988535E-5</v>
      </c>
      <c r="P67">
        <f t="shared" si="14"/>
        <v>1.6051135393740316E-2</v>
      </c>
      <c r="Q67">
        <f t="shared" si="15"/>
        <v>0.1151829416392791</v>
      </c>
      <c r="R67">
        <f t="shared" si="16"/>
        <v>4.5641764470577274E-4</v>
      </c>
      <c r="S67">
        <f t="shared" si="17"/>
        <v>-1.726748561571317E-3</v>
      </c>
      <c r="T67">
        <f t="shared" si="18"/>
        <v>0</v>
      </c>
      <c r="U67">
        <f t="shared" si="19"/>
        <v>-9.0143000747839999E-2</v>
      </c>
      <c r="V67">
        <f>EXP(XMY!K67)</f>
        <v>0.19188059527951018</v>
      </c>
      <c r="W67">
        <f t="shared" si="20"/>
        <v>0.20476560299999999</v>
      </c>
      <c r="X67">
        <f t="shared" si="21"/>
        <v>0.24452674563925986</v>
      </c>
      <c r="AA67" s="1">
        <f t="shared" si="30"/>
        <v>1996</v>
      </c>
      <c r="AB67" s="3">
        <f t="shared" ref="AB67:AB98" si="37">O67+P67</f>
        <v>1.5991532664686326E-2</v>
      </c>
      <c r="AC67" s="3">
        <f t="shared" ref="AC67:AC98" si="38">Q67+R67+T67</f>
        <v>0.11563935928398487</v>
      </c>
      <c r="AD67" s="3">
        <f t="shared" ref="AD67:AD98" si="39">S67</f>
        <v>-1.726748561571317E-3</v>
      </c>
      <c r="AE67" s="3">
        <f t="shared" ref="AE67:AE98" si="40">U67</f>
        <v>-9.0143000747839999E-2</v>
      </c>
      <c r="AF67" s="3">
        <f t="shared" ref="AF67:AF98" si="41">V67-SUM(O67:U67)</f>
        <v>0.15211945264025029</v>
      </c>
      <c r="AG67">
        <f t="shared" si="22"/>
        <v>0.19188059527951018</v>
      </c>
      <c r="AJ67" s="1">
        <f t="shared" si="31"/>
        <v>1996</v>
      </c>
      <c r="AK67">
        <f>EXP(XMY!B67/100)-1</f>
        <v>-2.9107783817572397E-4</v>
      </c>
      <c r="AL67">
        <f>EXP(XMY!C67/100)-1</f>
        <v>7.8387850100684719E-2</v>
      </c>
      <c r="AM67">
        <f>EXP(XMY!D67/100)-1</f>
        <v>0.56251118328344973</v>
      </c>
      <c r="AN67">
        <f>EXP(XMY!E67/100)-1</f>
        <v>2.2289761464759916E-3</v>
      </c>
      <c r="AO67">
        <f>EXP(XMY!F67/100)-1</f>
        <v>-8.4328057851167371E-3</v>
      </c>
      <c r="AP67">
        <f>EXP(XMY!G67/100)-1</f>
        <v>0</v>
      </c>
      <c r="AQ67">
        <f t="shared" si="23"/>
        <v>0.20476560299999999</v>
      </c>
      <c r="AR67">
        <f>EXP(XMY!I67/100)-1</f>
        <v>-0.44022530848523422</v>
      </c>
      <c r="AS67">
        <f>EXP(XMY!K67)</f>
        <v>0.19188059527951018</v>
      </c>
      <c r="AT67">
        <f t="shared" si="24"/>
        <v>0.27319604264083408</v>
      </c>
    </row>
    <row r="68" spans="1:46" x14ac:dyDescent="0.3">
      <c r="A68" s="1">
        <f t="shared" si="25"/>
        <v>1996.25</v>
      </c>
      <c r="B68">
        <f t="shared" ref="B68:B131" si="42">O68*$V68/$X68</f>
        <v>-5.3252089663621333E-5</v>
      </c>
      <c r="C68">
        <f t="shared" ref="C68:C131" si="43">P68*$V68/$X68</f>
        <v>1.1815094850534651E-2</v>
      </c>
      <c r="D68">
        <f t="shared" ref="D68:D131" si="44">Q68*$V68/$X68</f>
        <v>9.0451433551191632E-2</v>
      </c>
      <c r="E68">
        <f t="shared" ref="E68:E131" si="45">R68*$V68/$X68</f>
        <v>3.2262286314335275E-4</v>
      </c>
      <c r="F68">
        <f t="shared" ref="F68:F131" si="46">S68*$V68/$X68</f>
        <v>-1.5455606163709242E-3</v>
      </c>
      <c r="G68">
        <f t="shared" ref="G68:G131" si="47">T68*$V68/$X68</f>
        <v>0</v>
      </c>
      <c r="H68">
        <f t="shared" ref="H68:H131" si="48">(U68+W68)*$V68/$X68-W68</f>
        <v>-0.11484953709039826</v>
      </c>
      <c r="I68">
        <f t="shared" ref="I68:I131" si="49">W68</f>
        <v>0.20476560299999999</v>
      </c>
      <c r="J68">
        <f>EXP(XMY!K68)</f>
        <v>0.19090640446843682</v>
      </c>
      <c r="K68">
        <f t="shared" si="28"/>
        <v>0.19090640446843682</v>
      </c>
      <c r="N68" s="1">
        <f t="shared" si="29"/>
        <v>1996.25</v>
      </c>
      <c r="O68">
        <f t="shared" ref="O68:O131" si="50">$W68*AK68</f>
        <v>-6.7907293010163454E-5</v>
      </c>
      <c r="P68">
        <f t="shared" ref="P68:P131" si="51">$W68*AL68</f>
        <v>1.5066659600144009E-2</v>
      </c>
      <c r="Q68">
        <f t="shared" ref="Q68:Q131" si="52">$W68*AM68</f>
        <v>0.11534405579479376</v>
      </c>
      <c r="R68">
        <f t="shared" ref="R68:R131" si="53">$W68*AN68</f>
        <v>4.1141005803984568E-4</v>
      </c>
      <c r="S68">
        <f t="shared" ref="S68:S131" si="54">$W68*AO68</f>
        <v>-1.9709055232168303E-3</v>
      </c>
      <c r="T68">
        <f t="shared" ref="T68:T131" si="55">$W68*AP68</f>
        <v>0</v>
      </c>
      <c r="U68">
        <f t="shared" ref="U68:U131" si="56">$W68*AR68</f>
        <v>-9.010425031667571E-2</v>
      </c>
      <c r="V68">
        <f>EXP(XMY!K68)</f>
        <v>0.19090640446843682</v>
      </c>
      <c r="W68">
        <f t="shared" ref="W68:W131" si="57">AQ68</f>
        <v>0.20476560299999999</v>
      </c>
      <c r="X68">
        <f t="shared" ref="X68:X131" si="58">SUM(O68:U68)+W68</f>
        <v>0.24344466532007492</v>
      </c>
      <c r="AA68" s="1">
        <f t="shared" si="30"/>
        <v>1996.25</v>
      </c>
      <c r="AB68" s="3">
        <f t="shared" si="37"/>
        <v>1.4998752307133845E-2</v>
      </c>
      <c r="AC68" s="3">
        <f t="shared" si="38"/>
        <v>0.11575546585283361</v>
      </c>
      <c r="AD68" s="3">
        <f t="shared" si="39"/>
        <v>-1.9709055232168303E-3</v>
      </c>
      <c r="AE68" s="3">
        <f t="shared" si="40"/>
        <v>-9.010425031667571E-2</v>
      </c>
      <c r="AF68" s="3">
        <f t="shared" si="41"/>
        <v>0.15222734214836189</v>
      </c>
      <c r="AG68">
        <f t="shared" ref="AG68:AG131" si="59">V68</f>
        <v>0.19090640446843682</v>
      </c>
      <c r="AJ68" s="1">
        <f t="shared" si="31"/>
        <v>1996.25</v>
      </c>
      <c r="AK68">
        <f>EXP(XMY!B68/100)-1</f>
        <v>-3.3163427848847959E-4</v>
      </c>
      <c r="AL68">
        <f>EXP(XMY!C68/100)-1</f>
        <v>7.3580031896978371E-2</v>
      </c>
      <c r="AM68">
        <f>EXP(XMY!D68/100)-1</f>
        <v>0.56329800564596666</v>
      </c>
      <c r="AN68">
        <f>EXP(XMY!E68/100)-1</f>
        <v>2.0091756233093783E-3</v>
      </c>
      <c r="AO68">
        <f>EXP(XMY!F68/100)-1</f>
        <v>-9.6251787133253552E-3</v>
      </c>
      <c r="AP68">
        <f>EXP(XMY!G68/100)-1</f>
        <v>0</v>
      </c>
      <c r="AQ68">
        <f t="shared" ref="AQ68:AQ131" si="60">0.204765603</f>
        <v>0.20476560299999999</v>
      </c>
      <c r="AR68">
        <f>EXP(XMY!I68/100)-1</f>
        <v>-0.44003606561144804</v>
      </c>
      <c r="AS68">
        <f>EXP(XMY!K68)</f>
        <v>0.19090640446843682</v>
      </c>
      <c r="AT68">
        <f t="shared" ref="AT68:AT131" si="61">(SUM($AK73:$AP73)+$AR73)</f>
        <v>0.28427328935179275</v>
      </c>
    </row>
    <row r="69" spans="1:46" x14ac:dyDescent="0.3">
      <c r="A69" s="1">
        <f t="shared" ref="A69:A132" si="62">A68+0.25</f>
        <v>1996.5</v>
      </c>
      <c r="B69">
        <f t="shared" si="42"/>
        <v>-5.9946648710284951E-5</v>
      </c>
      <c r="C69">
        <f t="shared" si="43"/>
        <v>1.1822313762109267E-2</v>
      </c>
      <c r="D69">
        <f t="shared" si="44"/>
        <v>9.0621021328799345E-2</v>
      </c>
      <c r="E69">
        <f t="shared" si="45"/>
        <v>3.4368224613572611E-4</v>
      </c>
      <c r="F69">
        <f t="shared" si="46"/>
        <v>-1.4208261486920281E-3</v>
      </c>
      <c r="G69">
        <f t="shared" si="47"/>
        <v>0</v>
      </c>
      <c r="H69">
        <f t="shared" si="48"/>
        <v>-0.11480773156853699</v>
      </c>
      <c r="I69">
        <f t="shared" si="49"/>
        <v>0.20476560299999999</v>
      </c>
      <c r="J69">
        <f>EXP(XMY!K69)</f>
        <v>0.19126411597110504</v>
      </c>
      <c r="K69">
        <f t="shared" ref="K69:K132" si="63">SUM(B69:I69)</f>
        <v>0.19126411597110501</v>
      </c>
      <c r="N69" s="1">
        <f t="shared" ref="N69:N132" si="64">N68+0.25</f>
        <v>1996.5</v>
      </c>
      <c r="O69">
        <f t="shared" si="50"/>
        <v>-7.6434372779228053E-5</v>
      </c>
      <c r="P69">
        <f t="shared" si="51"/>
        <v>1.5073922506881077E-2</v>
      </c>
      <c r="Q69">
        <f t="shared" si="52"/>
        <v>0.1155454237209335</v>
      </c>
      <c r="R69">
        <f t="shared" si="53"/>
        <v>4.3820859854395077E-4</v>
      </c>
      <c r="S69">
        <f t="shared" si="54"/>
        <v>-1.8116101206666632E-3</v>
      </c>
      <c r="T69">
        <f t="shared" si="55"/>
        <v>0</v>
      </c>
      <c r="U69">
        <f t="shared" si="56"/>
        <v>-9.0065721899913895E-2</v>
      </c>
      <c r="V69">
        <f>EXP(XMY!K69)</f>
        <v>0.19126411597110504</v>
      </c>
      <c r="W69">
        <f t="shared" si="57"/>
        <v>0.20476560299999999</v>
      </c>
      <c r="X69">
        <f t="shared" si="58"/>
        <v>0.24386939143299874</v>
      </c>
      <c r="AA69" s="1">
        <f t="shared" ref="AA69:AA132" si="65">AA68+0.25</f>
        <v>1996.5</v>
      </c>
      <c r="AB69" s="3">
        <f t="shared" si="37"/>
        <v>1.4997488134101849E-2</v>
      </c>
      <c r="AC69" s="3">
        <f t="shared" si="38"/>
        <v>0.11598363231947745</v>
      </c>
      <c r="AD69" s="3">
        <f t="shared" si="39"/>
        <v>-1.8116101206666632E-3</v>
      </c>
      <c r="AE69" s="3">
        <f t="shared" si="40"/>
        <v>-9.0065721899913895E-2</v>
      </c>
      <c r="AF69" s="3">
        <f t="shared" si="41"/>
        <v>0.15216032753810627</v>
      </c>
      <c r="AG69">
        <f t="shared" si="59"/>
        <v>0.19126411597110504</v>
      </c>
      <c r="AJ69" s="1">
        <f t="shared" ref="AJ69:AJ132" si="66">AJ68+0.25</f>
        <v>1996.5</v>
      </c>
      <c r="AK69">
        <f>EXP(XMY!B69/100)-1</f>
        <v>-3.7327740430714851E-4</v>
      </c>
      <c r="AL69">
        <f>EXP(XMY!C69/100)-1</f>
        <v>7.3615501266006467E-2</v>
      </c>
      <c r="AM69">
        <f>EXP(XMY!D69/100)-1</f>
        <v>0.56428141264005904</v>
      </c>
      <c r="AN69">
        <f>EXP(XMY!E69/100)-1</f>
        <v>2.1400498527281986E-3</v>
      </c>
      <c r="AO69">
        <f>EXP(XMY!F69/100)-1</f>
        <v>-8.8472384723066178E-3</v>
      </c>
      <c r="AP69">
        <f>EXP(XMY!G69/100)-1</f>
        <v>0</v>
      </c>
      <c r="AQ69">
        <f t="shared" si="60"/>
        <v>0.20476560299999999</v>
      </c>
      <c r="AR69">
        <f>EXP(XMY!I69/100)-1</f>
        <v>-0.43984790697446341</v>
      </c>
      <c r="AS69">
        <f>EXP(XMY!K69)</f>
        <v>0.19126411597110504</v>
      </c>
      <c r="AT69">
        <f t="shared" si="61"/>
        <v>0.26180551689374654</v>
      </c>
    </row>
    <row r="70" spans="1:46" x14ac:dyDescent="0.3">
      <c r="A70" s="1">
        <f t="shared" si="62"/>
        <v>1996.75</v>
      </c>
      <c r="B70">
        <f t="shared" si="42"/>
        <v>-6.6570640662557749E-5</v>
      </c>
      <c r="C70">
        <f t="shared" si="43"/>
        <v>1.2110186844778525E-2</v>
      </c>
      <c r="D70">
        <f t="shared" si="44"/>
        <v>9.6079063786775984E-2</v>
      </c>
      <c r="E70">
        <f t="shared" si="45"/>
        <v>2.9147870416852754E-4</v>
      </c>
      <c r="F70">
        <f t="shared" si="46"/>
        <v>-1.7193774898374297E-3</v>
      </c>
      <c r="G70">
        <f t="shared" si="47"/>
        <v>0</v>
      </c>
      <c r="H70">
        <f t="shared" si="48"/>
        <v>-0.11544889439714399</v>
      </c>
      <c r="I70">
        <f t="shared" si="49"/>
        <v>0.20476560299999999</v>
      </c>
      <c r="J70">
        <f>EXP(XMY!K70)</f>
        <v>0.19601148980807903</v>
      </c>
      <c r="K70">
        <f t="shared" si="63"/>
        <v>0.19601148980807903</v>
      </c>
      <c r="N70" s="1">
        <f t="shared" si="64"/>
        <v>1996.75</v>
      </c>
      <c r="O70">
        <f t="shared" si="50"/>
        <v>-8.5518099416131391E-5</v>
      </c>
      <c r="P70">
        <f t="shared" si="51"/>
        <v>1.5557010601554655E-2</v>
      </c>
      <c r="Q70">
        <f t="shared" si="52"/>
        <v>0.12342526445517081</v>
      </c>
      <c r="R70">
        <f t="shared" si="53"/>
        <v>3.7443991153879883E-4</v>
      </c>
      <c r="S70">
        <f t="shared" si="54"/>
        <v>-2.2087498880339952E-3</v>
      </c>
      <c r="T70">
        <f t="shared" si="55"/>
        <v>0</v>
      </c>
      <c r="U70">
        <f t="shared" si="56"/>
        <v>-9.0027407756571406E-2</v>
      </c>
      <c r="V70">
        <f>EXP(XMY!K70)</f>
        <v>0.19601148980807903</v>
      </c>
      <c r="W70">
        <f t="shared" si="57"/>
        <v>0.20476560299999999</v>
      </c>
      <c r="X70">
        <f t="shared" si="58"/>
        <v>0.2518006422242427</v>
      </c>
      <c r="AA70" s="1">
        <f t="shared" si="65"/>
        <v>1996.75</v>
      </c>
      <c r="AB70" s="3">
        <f t="shared" si="37"/>
        <v>1.5471492502138523E-2</v>
      </c>
      <c r="AC70" s="3">
        <f t="shared" si="38"/>
        <v>0.1237997043667096</v>
      </c>
      <c r="AD70" s="3">
        <f t="shared" si="39"/>
        <v>-2.2087498880339952E-3</v>
      </c>
      <c r="AE70" s="3">
        <f t="shared" si="40"/>
        <v>-9.0027407756571406E-2</v>
      </c>
      <c r="AF70" s="3">
        <f t="shared" si="41"/>
        <v>0.1489764505838363</v>
      </c>
      <c r="AG70">
        <f t="shared" si="59"/>
        <v>0.19601148980807903</v>
      </c>
      <c r="AJ70" s="1">
        <f t="shared" si="66"/>
        <v>1996.75</v>
      </c>
      <c r="AK70">
        <f>EXP(XMY!B70/100)-1</f>
        <v>-4.1763898898650176E-4</v>
      </c>
      <c r="AL70">
        <f>EXP(XMY!C70/100)-1</f>
        <v>7.5974726094766298E-2</v>
      </c>
      <c r="AM70">
        <f>EXP(XMY!D70/100)-1</f>
        <v>0.60276366072660559</v>
      </c>
      <c r="AN70">
        <f>EXP(XMY!E70/100)-1</f>
        <v>1.8286270059664211E-3</v>
      </c>
      <c r="AO70">
        <f>EXP(XMY!F70/100)-1</f>
        <v>-1.0786723237076079E-2</v>
      </c>
      <c r="AP70">
        <f>EXP(XMY!G70/100)-1</f>
        <v>0</v>
      </c>
      <c r="AQ70">
        <f t="shared" si="60"/>
        <v>0.20476560299999999</v>
      </c>
      <c r="AR70">
        <f>EXP(XMY!I70/100)-1</f>
        <v>-0.43966079477016173</v>
      </c>
      <c r="AS70">
        <f>EXP(XMY!K70)</f>
        <v>0.19601148980807903</v>
      </c>
      <c r="AT70">
        <f t="shared" si="61"/>
        <v>0.27607068380468591</v>
      </c>
    </row>
    <row r="71" spans="1:46" x14ac:dyDescent="0.3">
      <c r="A71" s="1">
        <f t="shared" si="62"/>
        <v>1997</v>
      </c>
      <c r="B71">
        <f t="shared" si="42"/>
        <v>-7.3973247346180679E-5</v>
      </c>
      <c r="C71">
        <f t="shared" si="43"/>
        <v>1.2121997355838328E-2</v>
      </c>
      <c r="D71">
        <f t="shared" si="44"/>
        <v>9.7841190670346731E-2</v>
      </c>
      <c r="E71">
        <f t="shared" si="45"/>
        <v>2.0411020528549135E-4</v>
      </c>
      <c r="F71">
        <f t="shared" si="46"/>
        <v>-1.4954467689931939E-3</v>
      </c>
      <c r="G71">
        <f t="shared" si="47"/>
        <v>0</v>
      </c>
      <c r="H71">
        <f t="shared" si="48"/>
        <v>-0.11559021014185485</v>
      </c>
      <c r="I71">
        <f t="shared" si="49"/>
        <v>0.20476560299999999</v>
      </c>
      <c r="J71">
        <f>EXP(XMY!K71)</f>
        <v>0.19777327107327633</v>
      </c>
      <c r="K71">
        <f t="shared" si="63"/>
        <v>0.1977732710732763</v>
      </c>
      <c r="N71" s="1">
        <f t="shared" si="64"/>
        <v>1997</v>
      </c>
      <c r="O71">
        <f t="shared" si="50"/>
        <v>-9.5209850421915833E-5</v>
      </c>
      <c r="P71">
        <f t="shared" si="51"/>
        <v>1.5602039878864608E-2</v>
      </c>
      <c r="Q71">
        <f t="shared" si="52"/>
        <v>0.12592992011329923</v>
      </c>
      <c r="R71">
        <f t="shared" si="53"/>
        <v>2.6270716525224341E-4</v>
      </c>
      <c r="S71">
        <f t="shared" si="54"/>
        <v>-1.9247669704624722E-3</v>
      </c>
      <c r="T71">
        <f t="shared" si="55"/>
        <v>0</v>
      </c>
      <c r="U71">
        <f t="shared" si="56"/>
        <v>-8.9989300486116267E-2</v>
      </c>
      <c r="V71">
        <f>EXP(XMY!K71)</f>
        <v>0.19777327107327633</v>
      </c>
      <c r="W71">
        <f t="shared" si="57"/>
        <v>0.20476560299999999</v>
      </c>
      <c r="X71">
        <f t="shared" si="58"/>
        <v>0.25455099285041544</v>
      </c>
      <c r="AA71" s="1">
        <f t="shared" si="65"/>
        <v>1997</v>
      </c>
      <c r="AB71" s="3">
        <f t="shared" si="37"/>
        <v>1.5506830028442692E-2</v>
      </c>
      <c r="AC71" s="3">
        <f t="shared" si="38"/>
        <v>0.12619262727855149</v>
      </c>
      <c r="AD71" s="3">
        <f t="shared" si="39"/>
        <v>-1.9247669704624722E-3</v>
      </c>
      <c r="AE71" s="3">
        <f t="shared" si="40"/>
        <v>-8.9989300486116267E-2</v>
      </c>
      <c r="AF71" s="3">
        <f t="shared" si="41"/>
        <v>0.14798788122286088</v>
      </c>
      <c r="AG71">
        <f t="shared" si="59"/>
        <v>0.19777327107327633</v>
      </c>
      <c r="AJ71" s="1">
        <f t="shared" si="66"/>
        <v>1997</v>
      </c>
      <c r="AK71">
        <f>EXP(XMY!B71/100)-1</f>
        <v>-4.6496994137201764E-4</v>
      </c>
      <c r="AL71">
        <f>EXP(XMY!C71/100)-1</f>
        <v>7.6194632547071928E-2</v>
      </c>
      <c r="AM71">
        <f>EXP(XMY!D71/100)-1</f>
        <v>0.61499547906637053</v>
      </c>
      <c r="AN71">
        <f>EXP(XMY!E71/100)-1</f>
        <v>1.2829653096191329E-3</v>
      </c>
      <c r="AO71">
        <f>EXP(XMY!F71/100)-1</f>
        <v>-9.3998549671571174E-3</v>
      </c>
      <c r="AP71">
        <f>EXP(XMY!G71/100)-1</f>
        <v>0</v>
      </c>
      <c r="AQ71">
        <f t="shared" si="60"/>
        <v>0.20476560299999999</v>
      </c>
      <c r="AR71">
        <f>EXP(XMY!I71/100)-1</f>
        <v>-0.43947469285706287</v>
      </c>
      <c r="AS71">
        <f>EXP(XMY!K71)</f>
        <v>0.19777327107327633</v>
      </c>
      <c r="AT71">
        <f t="shared" si="61"/>
        <v>0.28338036231575825</v>
      </c>
    </row>
    <row r="72" spans="1:46" x14ac:dyDescent="0.3">
      <c r="A72" s="1">
        <f t="shared" si="62"/>
        <v>1997.25</v>
      </c>
      <c r="B72">
        <f t="shared" si="42"/>
        <v>-8.1779848065578772E-5</v>
      </c>
      <c r="C72">
        <f t="shared" si="43"/>
        <v>1.2507834666381525E-2</v>
      </c>
      <c r="D72">
        <f t="shared" si="44"/>
        <v>0.10191709625808784</v>
      </c>
      <c r="E72">
        <f t="shared" si="45"/>
        <v>1.6652103892196199E-4</v>
      </c>
      <c r="F72">
        <f t="shared" si="46"/>
        <v>-1.7303050479978964E-3</v>
      </c>
      <c r="G72">
        <f t="shared" si="47"/>
        <v>0</v>
      </c>
      <c r="H72">
        <f t="shared" si="48"/>
        <v>-0.11601073279352199</v>
      </c>
      <c r="I72">
        <f t="shared" si="49"/>
        <v>0.20476560299999999</v>
      </c>
      <c r="J72">
        <f>EXP(XMY!K72)</f>
        <v>0.20153423727380587</v>
      </c>
      <c r="K72">
        <f t="shared" si="63"/>
        <v>0.20153423727380587</v>
      </c>
      <c r="N72" s="1">
        <f t="shared" si="64"/>
        <v>1997.25</v>
      </c>
      <c r="O72">
        <f t="shared" si="50"/>
        <v>-1.0579124984116776E-4</v>
      </c>
      <c r="P72">
        <f t="shared" si="51"/>
        <v>1.618026315116293E-2</v>
      </c>
      <c r="Q72">
        <f t="shared" si="52"/>
        <v>0.13184100054428743</v>
      </c>
      <c r="R72">
        <f t="shared" si="53"/>
        <v>2.1541332307535669E-4</v>
      </c>
      <c r="S72">
        <f t="shared" si="54"/>
        <v>-2.2383403486809076E-3</v>
      </c>
      <c r="T72">
        <f t="shared" si="55"/>
        <v>0</v>
      </c>
      <c r="U72">
        <f t="shared" si="56"/>
        <v>-8.9951393011439534E-2</v>
      </c>
      <c r="V72">
        <f>EXP(XMY!K72)</f>
        <v>0.20153423727380587</v>
      </c>
      <c r="W72">
        <f t="shared" si="57"/>
        <v>0.20476560299999999</v>
      </c>
      <c r="X72">
        <f t="shared" si="58"/>
        <v>0.26070675540856414</v>
      </c>
      <c r="AA72" s="1">
        <f t="shared" si="65"/>
        <v>1997.25</v>
      </c>
      <c r="AB72" s="3">
        <f t="shared" si="37"/>
        <v>1.607447190132176E-2</v>
      </c>
      <c r="AC72" s="3">
        <f t="shared" si="38"/>
        <v>0.1320564138673628</v>
      </c>
      <c r="AD72" s="3">
        <f t="shared" si="39"/>
        <v>-2.2383403486809076E-3</v>
      </c>
      <c r="AE72" s="3">
        <f t="shared" si="40"/>
        <v>-8.9951393011439534E-2</v>
      </c>
      <c r="AF72" s="3">
        <f t="shared" si="41"/>
        <v>0.14559308486524172</v>
      </c>
      <c r="AG72">
        <f t="shared" si="59"/>
        <v>0.20153423727380587</v>
      </c>
      <c r="AJ72" s="1">
        <f t="shared" si="66"/>
        <v>1997.25</v>
      </c>
      <c r="AK72">
        <f>EXP(XMY!B72/100)-1</f>
        <v>-5.1664560986430796E-4</v>
      </c>
      <c r="AL72">
        <f>EXP(XMY!C72/100)-1</f>
        <v>7.9018462642687748E-2</v>
      </c>
      <c r="AM72">
        <f>EXP(XMY!D72/100)-1</f>
        <v>0.64386302490603087</v>
      </c>
      <c r="AN72">
        <f>EXP(XMY!E72/100)-1</f>
        <v>1.0519995542188632E-3</v>
      </c>
      <c r="AO72">
        <f>EXP(XMY!F72/100)-1</f>
        <v>-1.0931232179073103E-2</v>
      </c>
      <c r="AP72">
        <f>EXP(XMY!G72/100)-1</f>
        <v>0</v>
      </c>
      <c r="AQ72">
        <f t="shared" si="60"/>
        <v>0.20476560299999999</v>
      </c>
      <c r="AR72">
        <f>EXP(XMY!I72/100)-1</f>
        <v>-0.43928956667316599</v>
      </c>
      <c r="AS72">
        <f>EXP(XMY!K72)</f>
        <v>0.20153423727380587</v>
      </c>
      <c r="AT72">
        <f t="shared" si="61"/>
        <v>0.28071955276604699</v>
      </c>
    </row>
    <row r="73" spans="1:46" x14ac:dyDescent="0.3">
      <c r="A73" s="1">
        <f t="shared" si="62"/>
        <v>1997.5</v>
      </c>
      <c r="B73">
        <f t="shared" si="42"/>
        <v>-9.0563852564562507E-5</v>
      </c>
      <c r="C73">
        <f t="shared" si="43"/>
        <v>1.1747709503038741E-2</v>
      </c>
      <c r="D73">
        <f t="shared" si="44"/>
        <v>0.10414104741341323</v>
      </c>
      <c r="E73">
        <f t="shared" si="45"/>
        <v>1.0109121798470872E-4</v>
      </c>
      <c r="F73">
        <f t="shared" si="46"/>
        <v>-1.8080063084515005E-3</v>
      </c>
      <c r="G73">
        <f t="shared" si="47"/>
        <v>0</v>
      </c>
      <c r="H73">
        <f t="shared" si="48"/>
        <v>-0.11630130888129096</v>
      </c>
      <c r="I73">
        <f t="shared" si="49"/>
        <v>0.20476560299999999</v>
      </c>
      <c r="J73">
        <f>EXP(XMY!K73)</f>
        <v>0.20255557209212968</v>
      </c>
      <c r="K73">
        <f t="shared" si="63"/>
        <v>0.20255557209212965</v>
      </c>
      <c r="N73" s="1">
        <f t="shared" si="64"/>
        <v>1997.5</v>
      </c>
      <c r="O73">
        <f t="shared" si="50"/>
        <v>-1.1757775105895674E-4</v>
      </c>
      <c r="P73">
        <f t="shared" si="51"/>
        <v>1.5251882780456251E-2</v>
      </c>
      <c r="Q73">
        <f t="shared" si="52"/>
        <v>0.13520482842825343</v>
      </c>
      <c r="R73">
        <f t="shared" si="53"/>
        <v>1.3124527861686636E-4</v>
      </c>
      <c r="S73">
        <f t="shared" si="54"/>
        <v>-2.3473086626541839E-3</v>
      </c>
      <c r="T73">
        <f t="shared" si="55"/>
        <v>0</v>
      </c>
      <c r="U73">
        <f t="shared" si="56"/>
        <v>-8.9913678562700106E-2</v>
      </c>
      <c r="V73">
        <f>EXP(XMY!K73)</f>
        <v>0.20255557209212968</v>
      </c>
      <c r="W73">
        <f t="shared" si="57"/>
        <v>0.20476560299999999</v>
      </c>
      <c r="X73">
        <f t="shared" si="58"/>
        <v>0.26297499451091333</v>
      </c>
      <c r="AA73" s="1">
        <f t="shared" si="65"/>
        <v>1997.5</v>
      </c>
      <c r="AB73" s="3">
        <f t="shared" si="37"/>
        <v>1.5134305029397294E-2</v>
      </c>
      <c r="AC73" s="3">
        <f t="shared" si="38"/>
        <v>0.13533607370687029</v>
      </c>
      <c r="AD73" s="3">
        <f t="shared" si="39"/>
        <v>-2.3473086626541839E-3</v>
      </c>
      <c r="AE73" s="3">
        <f t="shared" si="40"/>
        <v>-8.9913678562700106E-2</v>
      </c>
      <c r="AF73" s="3">
        <f t="shared" si="41"/>
        <v>0.14434618058121637</v>
      </c>
      <c r="AG73">
        <f t="shared" si="59"/>
        <v>0.20255557209212968</v>
      </c>
      <c r="AJ73" s="1">
        <f t="shared" si="66"/>
        <v>1997.5</v>
      </c>
      <c r="AK73">
        <f>EXP(XMY!B73/100)-1</f>
        <v>-5.7420655293827227E-4</v>
      </c>
      <c r="AL73">
        <f>EXP(XMY!C73/100)-1</f>
        <v>7.4484593881992245E-2</v>
      </c>
      <c r="AM73">
        <f>EXP(XMY!D73/100)-1</f>
        <v>0.66029072484529272</v>
      </c>
      <c r="AN73">
        <f>EXP(XMY!E73/100)-1</f>
        <v>6.4095373780559406E-4</v>
      </c>
      <c r="AO73">
        <f>EXP(XMY!F73/100)-1</f>
        <v>-1.1463393403306044E-2</v>
      </c>
      <c r="AP73">
        <f>EXP(XMY!G73/100)-1</f>
        <v>0</v>
      </c>
      <c r="AQ73">
        <f t="shared" si="60"/>
        <v>0.20476560299999999</v>
      </c>
      <c r="AR73">
        <f>EXP(XMY!I73/100)-1</f>
        <v>-0.4391053831570535</v>
      </c>
      <c r="AS73">
        <f>EXP(XMY!K73)</f>
        <v>0.20255557209212968</v>
      </c>
      <c r="AT73">
        <f t="shared" si="61"/>
        <v>0.30612685755308133</v>
      </c>
    </row>
    <row r="74" spans="1:46" x14ac:dyDescent="0.3">
      <c r="A74" s="1">
        <f t="shared" si="62"/>
        <v>1997.75</v>
      </c>
      <c r="B74">
        <f t="shared" si="42"/>
        <v>-1.0073548731561549E-4</v>
      </c>
      <c r="C74">
        <f t="shared" si="43"/>
        <v>1.0408887287240607E-2</v>
      </c>
      <c r="D74">
        <f t="shared" si="44"/>
        <v>0.1022372326608525</v>
      </c>
      <c r="E74">
        <f t="shared" si="45"/>
        <v>-6.0883189578005759E-5</v>
      </c>
      <c r="F74">
        <f t="shared" si="46"/>
        <v>-1.8685152253099975E-3</v>
      </c>
      <c r="G74">
        <f t="shared" si="47"/>
        <v>0</v>
      </c>
      <c r="H74">
        <f t="shared" si="48"/>
        <v>-0.11619454980496892</v>
      </c>
      <c r="I74">
        <f t="shared" si="49"/>
        <v>0.20476560299999999</v>
      </c>
      <c r="J74">
        <f>EXP(XMY!K74)</f>
        <v>0.19918703924092057</v>
      </c>
      <c r="K74">
        <f t="shared" si="63"/>
        <v>0.19918703924092057</v>
      </c>
      <c r="N74" s="1">
        <f t="shared" si="64"/>
        <v>1997.75</v>
      </c>
      <c r="O74">
        <f t="shared" si="50"/>
        <v>-1.3066848085466676E-4</v>
      </c>
      <c r="P74">
        <f t="shared" si="51"/>
        <v>1.3501830640375984E-2</v>
      </c>
      <c r="Q74">
        <f t="shared" si="52"/>
        <v>0.13261646153279535</v>
      </c>
      <c r="R74">
        <f t="shared" si="53"/>
        <v>-7.8974293009763106E-5</v>
      </c>
      <c r="S74">
        <f t="shared" si="54"/>
        <v>-2.4237342018320189E-3</v>
      </c>
      <c r="T74">
        <f t="shared" si="55"/>
        <v>0</v>
      </c>
      <c r="U74">
        <f t="shared" si="56"/>
        <v>-8.9876150662000193E-2</v>
      </c>
      <c r="V74">
        <f>EXP(XMY!K74)</f>
        <v>0.19918703924092057</v>
      </c>
      <c r="W74">
        <f t="shared" si="57"/>
        <v>0.20476560299999999</v>
      </c>
      <c r="X74">
        <f t="shared" si="58"/>
        <v>0.25837436753547471</v>
      </c>
      <c r="AA74" s="1">
        <f t="shared" si="65"/>
        <v>1997.75</v>
      </c>
      <c r="AB74" s="3">
        <f t="shared" si="37"/>
        <v>1.3371162159521317E-2</v>
      </c>
      <c r="AC74" s="3">
        <f t="shared" si="38"/>
        <v>0.13253748723978559</v>
      </c>
      <c r="AD74" s="3">
        <f t="shared" si="39"/>
        <v>-2.4237342018320189E-3</v>
      </c>
      <c r="AE74" s="3">
        <f t="shared" si="40"/>
        <v>-8.9876150662000193E-2</v>
      </c>
      <c r="AF74" s="3">
        <f t="shared" si="41"/>
        <v>0.14557827470544588</v>
      </c>
      <c r="AG74">
        <f t="shared" si="59"/>
        <v>0.19918703924092057</v>
      </c>
      <c r="AJ74" s="1">
        <f t="shared" si="66"/>
        <v>1997.75</v>
      </c>
      <c r="AK74">
        <f>EXP(XMY!B74/100)-1</f>
        <v>-6.3813686937774783E-4</v>
      </c>
      <c r="AL74">
        <f>EXP(XMY!C74/100)-1</f>
        <v>6.5937981978232862E-2</v>
      </c>
      <c r="AM74">
        <f>EXP(XMY!D74/100)-1</f>
        <v>0.64765009156735842</v>
      </c>
      <c r="AN74">
        <f>EXP(XMY!E74/100)-1</f>
        <v>-3.8568144186679199E-4</v>
      </c>
      <c r="AO74">
        <f>EXP(XMY!F74/100)-1</f>
        <v>-1.1836627667548338E-2</v>
      </c>
      <c r="AP74">
        <f>EXP(XMY!G74/100)-1</f>
        <v>0</v>
      </c>
      <c r="AQ74">
        <f t="shared" si="60"/>
        <v>0.20476560299999999</v>
      </c>
      <c r="AR74">
        <f>EXP(XMY!I74/100)-1</f>
        <v>-0.43892211067305187</v>
      </c>
      <c r="AS74">
        <f>EXP(XMY!K74)</f>
        <v>0.19918703924092057</v>
      </c>
      <c r="AT74">
        <f t="shared" si="61"/>
        <v>0.27785104521616166</v>
      </c>
    </row>
    <row r="75" spans="1:46" x14ac:dyDescent="0.3">
      <c r="A75" s="1">
        <f t="shared" si="62"/>
        <v>1998</v>
      </c>
      <c r="B75">
        <f t="shared" si="42"/>
        <v>-1.1149992462615301E-4</v>
      </c>
      <c r="C75">
        <f t="shared" si="43"/>
        <v>9.569991246901572E-3</v>
      </c>
      <c r="D75">
        <f t="shared" si="44"/>
        <v>0.10493536814188714</v>
      </c>
      <c r="E75">
        <f t="shared" si="45"/>
        <v>-2.3391751397262376E-4</v>
      </c>
      <c r="F75">
        <f t="shared" si="46"/>
        <v>-1.827943506368789E-3</v>
      </c>
      <c r="G75">
        <f t="shared" si="47"/>
        <v>0</v>
      </c>
      <c r="H75">
        <f t="shared" si="48"/>
        <v>-0.11656390814990025</v>
      </c>
      <c r="I75">
        <f t="shared" si="49"/>
        <v>0.20476560299999999</v>
      </c>
      <c r="J75">
        <f>EXP(XMY!K75)</f>
        <v>0.20053369329392087</v>
      </c>
      <c r="K75">
        <f t="shared" si="63"/>
        <v>0.20053369329392087</v>
      </c>
      <c r="N75" s="1">
        <f t="shared" si="64"/>
        <v>1998</v>
      </c>
      <c r="O75">
        <f t="shared" si="50"/>
        <v>-1.4528439104448781E-4</v>
      </c>
      <c r="P75">
        <f t="shared" si="51"/>
        <v>1.2469697672612176E-2</v>
      </c>
      <c r="Q75">
        <f t="shared" si="52"/>
        <v>0.13673077457800628</v>
      </c>
      <c r="R75">
        <f t="shared" si="53"/>
        <v>-3.047944981675962E-4</v>
      </c>
      <c r="S75">
        <f t="shared" si="54"/>
        <v>-2.3818102126700793E-3</v>
      </c>
      <c r="T75">
        <f t="shared" si="55"/>
        <v>0</v>
      </c>
      <c r="U75">
        <f t="shared" si="56"/>
        <v>-8.9838803108847468E-2</v>
      </c>
      <c r="V75">
        <f>EXP(XMY!K75)</f>
        <v>0.20053369329392087</v>
      </c>
      <c r="W75">
        <f t="shared" si="57"/>
        <v>0.20476560299999999</v>
      </c>
      <c r="X75">
        <f t="shared" si="58"/>
        <v>0.26129538303988881</v>
      </c>
      <c r="AA75" s="1">
        <f t="shared" si="65"/>
        <v>1998</v>
      </c>
      <c r="AB75" s="3">
        <f t="shared" si="37"/>
        <v>1.2324413281567689E-2</v>
      </c>
      <c r="AC75" s="3">
        <f t="shared" si="38"/>
        <v>0.13642598007983869</v>
      </c>
      <c r="AD75" s="3">
        <f t="shared" si="39"/>
        <v>-2.3818102126700793E-3</v>
      </c>
      <c r="AE75" s="3">
        <f t="shared" si="40"/>
        <v>-8.9838803108847468E-2</v>
      </c>
      <c r="AF75" s="3">
        <f t="shared" si="41"/>
        <v>0.14400391325403206</v>
      </c>
      <c r="AG75">
        <f t="shared" si="59"/>
        <v>0.20053369329392087</v>
      </c>
      <c r="AJ75" s="1">
        <f t="shared" si="66"/>
        <v>1998</v>
      </c>
      <c r="AK75">
        <f>EXP(XMY!B75/100)-1</f>
        <v>-7.0951560670318159E-4</v>
      </c>
      <c r="AL75">
        <f>EXP(XMY!C75/100)-1</f>
        <v>6.0897423639126425E-2</v>
      </c>
      <c r="AM75">
        <f>EXP(XMY!D75/100)-1</f>
        <v>0.66774288540056359</v>
      </c>
      <c r="AN75">
        <f>EXP(XMY!E75/100)-1</f>
        <v>-1.4885043860007885E-3</v>
      </c>
      <c r="AO75">
        <f>EXP(XMY!F75/100)-1</f>
        <v>-1.1631886302066463E-2</v>
      </c>
      <c r="AP75">
        <f>EXP(XMY!G75/100)-1</f>
        <v>0</v>
      </c>
      <c r="AQ75">
        <f t="shared" si="60"/>
        <v>0.20476560299999999</v>
      </c>
      <c r="AR75">
        <f>EXP(XMY!I75/100)-1</f>
        <v>-0.43873971894023367</v>
      </c>
      <c r="AS75">
        <f>EXP(XMY!K75)</f>
        <v>0.20053369329392087</v>
      </c>
      <c r="AT75">
        <f t="shared" si="61"/>
        <v>0.29026275344917662</v>
      </c>
    </row>
    <row r="76" spans="1:46" x14ac:dyDescent="0.3">
      <c r="A76" s="1">
        <f t="shared" si="62"/>
        <v>1998.25</v>
      </c>
      <c r="B76">
        <f t="shared" si="42"/>
        <v>-1.2330474262851882E-4</v>
      </c>
      <c r="C76">
        <f t="shared" si="43"/>
        <v>8.8246784766923218E-3</v>
      </c>
      <c r="D76">
        <f t="shared" si="44"/>
        <v>0.10650713066911351</v>
      </c>
      <c r="E76">
        <f t="shared" si="45"/>
        <v>-2.1474662718322631E-4</v>
      </c>
      <c r="F76">
        <f t="shared" si="46"/>
        <v>-1.85879040795071E-3</v>
      </c>
      <c r="G76">
        <f t="shared" si="47"/>
        <v>0</v>
      </c>
      <c r="H76">
        <f t="shared" si="48"/>
        <v>-0.11678207189616129</v>
      </c>
      <c r="I76">
        <f t="shared" si="49"/>
        <v>0.20476560299999999</v>
      </c>
      <c r="J76">
        <f>EXP(XMY!K76)</f>
        <v>0.2011184984718821</v>
      </c>
      <c r="K76">
        <f t="shared" si="63"/>
        <v>0.20111849847188207</v>
      </c>
      <c r="N76" s="1">
        <f t="shared" si="64"/>
        <v>1998.25</v>
      </c>
      <c r="O76">
        <f t="shared" si="50"/>
        <v>-1.6111655134339034E-4</v>
      </c>
      <c r="P76">
        <f t="shared" si="51"/>
        <v>1.1530795430654146E-2</v>
      </c>
      <c r="Q76">
        <f t="shared" si="52"/>
        <v>0.13916789590636969</v>
      </c>
      <c r="R76">
        <f t="shared" si="53"/>
        <v>-2.8059939339578836E-4</v>
      </c>
      <c r="S76">
        <f t="shared" si="54"/>
        <v>-2.4287946579755137E-3</v>
      </c>
      <c r="T76">
        <f t="shared" si="55"/>
        <v>0</v>
      </c>
      <c r="U76">
        <f t="shared" si="56"/>
        <v>-8.9801629966364427E-2</v>
      </c>
      <c r="V76">
        <f>EXP(XMY!K76)</f>
        <v>0.2011184984718821</v>
      </c>
      <c r="W76">
        <f t="shared" si="57"/>
        <v>0.20476560299999999</v>
      </c>
      <c r="X76">
        <f t="shared" si="58"/>
        <v>0.26279215376794474</v>
      </c>
      <c r="AA76" s="1">
        <f t="shared" si="65"/>
        <v>1998.25</v>
      </c>
      <c r="AB76" s="3">
        <f t="shared" si="37"/>
        <v>1.1369678879310756E-2</v>
      </c>
      <c r="AC76" s="3">
        <f t="shared" si="38"/>
        <v>0.13888729651297391</v>
      </c>
      <c r="AD76" s="3">
        <f t="shared" si="39"/>
        <v>-2.4287946579755137E-3</v>
      </c>
      <c r="AE76" s="3">
        <f t="shared" si="40"/>
        <v>-8.9801629966364427E-2</v>
      </c>
      <c r="AF76" s="3">
        <f t="shared" si="41"/>
        <v>0.14309194770393738</v>
      </c>
      <c r="AG76">
        <f t="shared" si="59"/>
        <v>0.2011184984718821</v>
      </c>
      <c r="AJ76" s="1">
        <f t="shared" si="66"/>
        <v>1998.25</v>
      </c>
      <c r="AK76">
        <f>EXP(XMY!B76/100)-1</f>
        <v>-7.8683406286450541E-4</v>
      </c>
      <c r="AL76">
        <f>EXP(XMY!C76/100)-1</f>
        <v>5.6312169923647515E-2</v>
      </c>
      <c r="AM76">
        <f>EXP(XMY!D76/100)-1</f>
        <v>0.67964489087734958</v>
      </c>
      <c r="AN76">
        <f>EXP(XMY!E76/100)-1</f>
        <v>-1.3703443805246351E-3</v>
      </c>
      <c r="AO76">
        <f>EXP(XMY!F76/100)-1</f>
        <v>-1.1861341076779941E-2</v>
      </c>
      <c r="AP76">
        <f>EXP(XMY!G76/100)-1</f>
        <v>0</v>
      </c>
      <c r="AQ76">
        <f t="shared" si="60"/>
        <v>0.20476560299999999</v>
      </c>
      <c r="AR76">
        <f>EXP(XMY!I76/100)-1</f>
        <v>-0.43855817896506977</v>
      </c>
      <c r="AS76">
        <f>EXP(XMY!K76)</f>
        <v>0.2011184984718821</v>
      </c>
      <c r="AT76">
        <f t="shared" si="61"/>
        <v>0.32968591031366845</v>
      </c>
    </row>
    <row r="77" spans="1:46" x14ac:dyDescent="0.3">
      <c r="A77" s="1">
        <f t="shared" si="62"/>
        <v>1998.5</v>
      </c>
      <c r="B77">
        <f t="shared" si="42"/>
        <v>-1.3562226106668732E-4</v>
      </c>
      <c r="C77">
        <f t="shared" si="43"/>
        <v>8.4275694477378565E-3</v>
      </c>
      <c r="D77">
        <f t="shared" si="44"/>
        <v>0.10651107569189021</v>
      </c>
      <c r="E77">
        <f t="shared" si="45"/>
        <v>-3.0700246791872445E-4</v>
      </c>
      <c r="F77">
        <f t="shared" si="46"/>
        <v>-1.8567731677874462E-3</v>
      </c>
      <c r="G77">
        <f t="shared" si="47"/>
        <v>0</v>
      </c>
      <c r="H77">
        <f t="shared" si="48"/>
        <v>-0.11679313416779594</v>
      </c>
      <c r="I77">
        <f t="shared" si="49"/>
        <v>0.20476560299999999</v>
      </c>
      <c r="J77">
        <f>EXP(XMY!K77)</f>
        <v>0.20061171607505926</v>
      </c>
      <c r="K77">
        <f t="shared" si="63"/>
        <v>0.20061171607505929</v>
      </c>
      <c r="N77" s="1">
        <f t="shared" si="64"/>
        <v>1998.5</v>
      </c>
      <c r="O77">
        <f t="shared" si="50"/>
        <v>-1.7729060914091447E-4</v>
      </c>
      <c r="P77">
        <f t="shared" si="51"/>
        <v>1.1016841256112971E-2</v>
      </c>
      <c r="Q77">
        <f t="shared" si="52"/>
        <v>0.13923535370335724</v>
      </c>
      <c r="R77">
        <f t="shared" si="53"/>
        <v>-4.013253732608941E-4</v>
      </c>
      <c r="S77">
        <f t="shared" si="54"/>
        <v>-2.4272449328335212E-3</v>
      </c>
      <c r="T77">
        <f t="shared" si="55"/>
        <v>0</v>
      </c>
      <c r="U77">
        <f t="shared" si="56"/>
        <v>-8.976462554820494E-2</v>
      </c>
      <c r="V77">
        <f>EXP(XMY!K77)</f>
        <v>0.20061171607505926</v>
      </c>
      <c r="W77">
        <f t="shared" si="57"/>
        <v>0.20476560299999999</v>
      </c>
      <c r="X77">
        <f t="shared" si="58"/>
        <v>0.26224731149602992</v>
      </c>
      <c r="AA77" s="1">
        <f t="shared" si="65"/>
        <v>1998.5</v>
      </c>
      <c r="AB77" s="3">
        <f t="shared" si="37"/>
        <v>1.0839550646972056E-2</v>
      </c>
      <c r="AC77" s="3">
        <f t="shared" si="38"/>
        <v>0.13883402833009634</v>
      </c>
      <c r="AD77" s="3">
        <f t="shared" si="39"/>
        <v>-2.4272449328335212E-3</v>
      </c>
      <c r="AE77" s="3">
        <f t="shared" si="40"/>
        <v>-8.976462554820494E-2</v>
      </c>
      <c r="AF77" s="3">
        <f t="shared" si="41"/>
        <v>0.14313000757902933</v>
      </c>
      <c r="AG77">
        <f t="shared" si="59"/>
        <v>0.20061171607505926</v>
      </c>
      <c r="AJ77" s="1">
        <f t="shared" si="66"/>
        <v>1998.5</v>
      </c>
      <c r="AK77">
        <f>EXP(XMY!B77/100)-1</f>
        <v>-8.6582222083908533E-4</v>
      </c>
      <c r="AL77">
        <f>EXP(XMY!C77/100)-1</f>
        <v>5.3802206497118421E-2</v>
      </c>
      <c r="AM77">
        <f>EXP(XMY!D77/100)-1</f>
        <v>0.67997432998235174</v>
      </c>
      <c r="AN77">
        <f>EXP(XMY!E77/100)-1</f>
        <v>-1.959925726690015E-3</v>
      </c>
      <c r="AO77">
        <f>EXP(XMY!F77/100)-1</f>
        <v>-1.1853772788359973E-2</v>
      </c>
      <c r="AP77">
        <f>EXP(XMY!G77/100)-1</f>
        <v>0</v>
      </c>
      <c r="AQ77">
        <f t="shared" si="60"/>
        <v>0.20476560299999999</v>
      </c>
      <c r="AR77">
        <f>EXP(XMY!I77/100)-1</f>
        <v>-0.4383774629775341</v>
      </c>
      <c r="AS77">
        <f>EXP(XMY!K77)</f>
        <v>0.20061171607505926</v>
      </c>
      <c r="AT77">
        <f t="shared" si="61"/>
        <v>0.33570571620708212</v>
      </c>
    </row>
    <row r="78" spans="1:46" x14ac:dyDescent="0.3">
      <c r="A78" s="1">
        <f t="shared" si="62"/>
        <v>1998.75</v>
      </c>
      <c r="B78">
        <f t="shared" si="42"/>
        <v>-1.4684256714327183E-4</v>
      </c>
      <c r="C78">
        <f t="shared" si="43"/>
        <v>8.0579597877532237E-3</v>
      </c>
      <c r="D78">
        <f t="shared" si="44"/>
        <v>0.11037245713669291</v>
      </c>
      <c r="E78">
        <f t="shared" si="45"/>
        <v>-1.3126607028307851E-4</v>
      </c>
      <c r="F78">
        <f t="shared" si="46"/>
        <v>-2.2367705040691266E-3</v>
      </c>
      <c r="G78">
        <f t="shared" si="47"/>
        <v>0</v>
      </c>
      <c r="H78">
        <f t="shared" si="48"/>
        <v>-0.11727467350235082</v>
      </c>
      <c r="I78">
        <f t="shared" si="49"/>
        <v>0.20476560299999999</v>
      </c>
      <c r="J78">
        <f>EXP(XMY!K78)</f>
        <v>0.20340646728059983</v>
      </c>
      <c r="K78">
        <f t="shared" si="63"/>
        <v>0.20340646728059983</v>
      </c>
      <c r="N78" s="1">
        <f t="shared" si="64"/>
        <v>1998.75</v>
      </c>
      <c r="O78">
        <f t="shared" si="50"/>
        <v>-1.9307657031278469E-4</v>
      </c>
      <c r="P78">
        <f t="shared" si="51"/>
        <v>1.0595042498948931E-2</v>
      </c>
      <c r="Q78">
        <f t="shared" si="52"/>
        <v>0.14512369196157793</v>
      </c>
      <c r="R78">
        <f t="shared" si="53"/>
        <v>-1.7259574755299419E-4</v>
      </c>
      <c r="S78">
        <f t="shared" si="54"/>
        <v>-2.9410271551647505E-3</v>
      </c>
      <c r="T78">
        <f t="shared" si="55"/>
        <v>0</v>
      </c>
      <c r="U78">
        <f t="shared" si="56"/>
        <v>-8.9727784406144512E-2</v>
      </c>
      <c r="V78">
        <f>EXP(XMY!K78)</f>
        <v>0.20340646728059983</v>
      </c>
      <c r="W78">
        <f t="shared" si="57"/>
        <v>0.20476560299999999</v>
      </c>
      <c r="X78">
        <f t="shared" si="58"/>
        <v>0.26744985358135182</v>
      </c>
      <c r="AA78" s="1">
        <f t="shared" si="65"/>
        <v>1998.75</v>
      </c>
      <c r="AB78" s="3">
        <f t="shared" si="37"/>
        <v>1.0401965928636146E-2</v>
      </c>
      <c r="AC78" s="3">
        <f t="shared" si="38"/>
        <v>0.14495109621402494</v>
      </c>
      <c r="AD78" s="3">
        <f t="shared" si="39"/>
        <v>-2.9410271551647505E-3</v>
      </c>
      <c r="AE78" s="3">
        <f t="shared" si="40"/>
        <v>-8.9727784406144512E-2</v>
      </c>
      <c r="AF78" s="3">
        <f t="shared" si="41"/>
        <v>0.140722216699248</v>
      </c>
      <c r="AG78">
        <f t="shared" si="59"/>
        <v>0.20340646728059983</v>
      </c>
      <c r="AJ78" s="1">
        <f t="shared" si="66"/>
        <v>1998.75</v>
      </c>
      <c r="AK78">
        <f>EXP(XMY!B78/100)-1</f>
        <v>-9.4291505743171466E-4</v>
      </c>
      <c r="AL78">
        <f>EXP(XMY!C78/100)-1</f>
        <v>5.1742296282784039E-2</v>
      </c>
      <c r="AM78">
        <f>EXP(XMY!D78/100)-1</f>
        <v>0.70873081140282101</v>
      </c>
      <c r="AN78">
        <f>EXP(XMY!E78/100)-1</f>
        <v>-8.4289424114358802E-4</v>
      </c>
      <c r="AO78">
        <f>EXP(XMY!F78/100)-1</f>
        <v>-1.4362896463449237E-2</v>
      </c>
      <c r="AP78">
        <f>EXP(XMY!G78/100)-1</f>
        <v>0</v>
      </c>
      <c r="AQ78">
        <f t="shared" si="60"/>
        <v>0.20476560299999999</v>
      </c>
      <c r="AR78">
        <f>EXP(XMY!I78/100)-1</f>
        <v>-0.43819754437049918</v>
      </c>
      <c r="AS78">
        <f>EXP(XMY!K78)</f>
        <v>0.20340646728059983</v>
      </c>
      <c r="AT78">
        <f t="shared" si="61"/>
        <v>0.3614525012076012</v>
      </c>
    </row>
    <row r="79" spans="1:46" x14ac:dyDescent="0.3">
      <c r="A79" s="1">
        <f t="shared" si="62"/>
        <v>1999</v>
      </c>
      <c r="B79">
        <f t="shared" si="42"/>
        <v>-1.5933918433757671E-4</v>
      </c>
      <c r="C79">
        <f t="shared" si="43"/>
        <v>8.0982169983767407E-3</v>
      </c>
      <c r="D79">
        <f t="shared" si="44"/>
        <v>0.10639461126396262</v>
      </c>
      <c r="E79">
        <f t="shared" si="45"/>
        <v>-1.3245386797891198E-4</v>
      </c>
      <c r="F79">
        <f t="shared" si="46"/>
        <v>-2.0603712115664064E-3</v>
      </c>
      <c r="G79">
        <f t="shared" si="47"/>
        <v>0</v>
      </c>
      <c r="H79">
        <f t="shared" si="48"/>
        <v>-0.11673140811708969</v>
      </c>
      <c r="I79">
        <f t="shared" si="49"/>
        <v>0.20476560299999999</v>
      </c>
      <c r="J79">
        <f>EXP(XMY!K79)</f>
        <v>0.20017485888136674</v>
      </c>
      <c r="K79">
        <f t="shared" si="63"/>
        <v>0.20017485888136677</v>
      </c>
      <c r="N79" s="1">
        <f t="shared" si="64"/>
        <v>1999</v>
      </c>
      <c r="O79">
        <f t="shared" si="50"/>
        <v>-2.0828130773958741E-4</v>
      </c>
      <c r="P79">
        <f t="shared" si="51"/>
        <v>1.0585639896382289E-2</v>
      </c>
      <c r="Q79">
        <f t="shared" si="52"/>
        <v>0.13907444589119319</v>
      </c>
      <c r="R79">
        <f t="shared" si="53"/>
        <v>-1.7313798205071204E-4</v>
      </c>
      <c r="S79">
        <f t="shared" si="54"/>
        <v>-2.6932283616117811E-3</v>
      </c>
      <c r="T79">
        <f t="shared" si="55"/>
        <v>0</v>
      </c>
      <c r="U79">
        <f t="shared" si="56"/>
        <v>-8.9691101318305808E-2</v>
      </c>
      <c r="V79">
        <f>EXP(XMY!K79)</f>
        <v>0.20017485888136674</v>
      </c>
      <c r="W79">
        <f t="shared" si="57"/>
        <v>0.20476560299999999</v>
      </c>
      <c r="X79">
        <f t="shared" si="58"/>
        <v>0.26165993981786756</v>
      </c>
      <c r="AA79" s="1">
        <f t="shared" si="65"/>
        <v>1999</v>
      </c>
      <c r="AB79" s="3">
        <f t="shared" si="37"/>
        <v>1.0377358588642702E-2</v>
      </c>
      <c r="AC79" s="3">
        <f t="shared" si="38"/>
        <v>0.13890130790914249</v>
      </c>
      <c r="AD79" s="3">
        <f t="shared" si="39"/>
        <v>-2.6932283616117811E-3</v>
      </c>
      <c r="AE79" s="3">
        <f t="shared" si="40"/>
        <v>-8.9691101318305808E-2</v>
      </c>
      <c r="AF79" s="3">
        <f t="shared" si="41"/>
        <v>0.14328052206349917</v>
      </c>
      <c r="AG79">
        <f t="shared" si="59"/>
        <v>0.20017485888136674</v>
      </c>
      <c r="AJ79" s="1">
        <f t="shared" si="66"/>
        <v>1999</v>
      </c>
      <c r="AK79">
        <f>EXP(XMY!B79/100)-1</f>
        <v>-1.0171694107217188E-3</v>
      </c>
      <c r="AL79">
        <f>EXP(XMY!C79/100)-1</f>
        <v>5.169637742517863E-2</v>
      </c>
      <c r="AM79">
        <f>EXP(XMY!D79/100)-1</f>
        <v>0.67918851532497482</v>
      </c>
      <c r="AN79">
        <f>EXP(XMY!E79/100)-1</f>
        <v>-8.4554231528188861E-4</v>
      </c>
      <c r="AO79">
        <f>EXP(XMY!F79/100)-1</f>
        <v>-1.3152738165754241E-2</v>
      </c>
      <c r="AP79">
        <f>EXP(XMY!G79/100)-1</f>
        <v>0</v>
      </c>
      <c r="AQ79">
        <f t="shared" si="60"/>
        <v>0.20476560299999999</v>
      </c>
      <c r="AR79">
        <f>EXP(XMY!I79/100)-1</f>
        <v>-0.43801839764223394</v>
      </c>
      <c r="AS79">
        <f>EXP(XMY!K79)</f>
        <v>0.20017485888136674</v>
      </c>
      <c r="AT79">
        <f t="shared" si="61"/>
        <v>0.3886028508415964</v>
      </c>
    </row>
    <row r="80" spans="1:46" x14ac:dyDescent="0.3">
      <c r="A80" s="1">
        <f t="shared" si="62"/>
        <v>1999.25</v>
      </c>
      <c r="B80">
        <f t="shared" si="42"/>
        <v>-1.7052831959513999E-4</v>
      </c>
      <c r="C80">
        <f t="shared" si="43"/>
        <v>8.2414680316594251E-3</v>
      </c>
      <c r="D80">
        <f t="shared" si="44"/>
        <v>0.10779358161906896</v>
      </c>
      <c r="E80">
        <f t="shared" si="45"/>
        <v>-1.5478286110197939E-4</v>
      </c>
      <c r="F80">
        <f t="shared" si="46"/>
        <v>-1.774375246257356E-3</v>
      </c>
      <c r="G80">
        <f t="shared" si="47"/>
        <v>0</v>
      </c>
      <c r="H80">
        <f t="shared" si="48"/>
        <v>-0.11679738172732566</v>
      </c>
      <c r="I80">
        <f t="shared" si="49"/>
        <v>0.20476560299999999</v>
      </c>
      <c r="J80">
        <f>EXP(XMY!K80)</f>
        <v>0.20190358449644827</v>
      </c>
      <c r="K80">
        <f t="shared" si="63"/>
        <v>0.20190358449644824</v>
      </c>
      <c r="N80" s="1">
        <f t="shared" si="64"/>
        <v>1999.25</v>
      </c>
      <c r="O80">
        <f t="shared" si="50"/>
        <v>-2.2314525089203694E-4</v>
      </c>
      <c r="P80">
        <f t="shared" si="51"/>
        <v>1.0784393208175121E-2</v>
      </c>
      <c r="Q80">
        <f t="shared" si="52"/>
        <v>0.14105355563255034</v>
      </c>
      <c r="R80">
        <f t="shared" si="53"/>
        <v>-2.0254149255906259E-4</v>
      </c>
      <c r="S80">
        <f t="shared" si="54"/>
        <v>-2.3218630808228627E-3</v>
      </c>
      <c r="T80">
        <f t="shared" si="55"/>
        <v>0</v>
      </c>
      <c r="U80">
        <f t="shared" si="56"/>
        <v>-8.9654571277990508E-2</v>
      </c>
      <c r="V80">
        <f>EXP(XMY!K80)</f>
        <v>0.20190358449644827</v>
      </c>
      <c r="W80">
        <f t="shared" si="57"/>
        <v>0.20476560299999999</v>
      </c>
      <c r="X80">
        <f t="shared" si="58"/>
        <v>0.26420143073846103</v>
      </c>
      <c r="AA80" s="1">
        <f t="shared" si="65"/>
        <v>1999.25</v>
      </c>
      <c r="AB80" s="3">
        <f t="shared" si="37"/>
        <v>1.0561247957283084E-2</v>
      </c>
      <c r="AC80" s="3">
        <f t="shared" si="38"/>
        <v>0.14085101413999129</v>
      </c>
      <c r="AD80" s="3">
        <f t="shared" si="39"/>
        <v>-2.3218630808228627E-3</v>
      </c>
      <c r="AE80" s="3">
        <f t="shared" si="40"/>
        <v>-8.9654571277990508E-2</v>
      </c>
      <c r="AF80" s="3">
        <f t="shared" si="41"/>
        <v>0.14246775675798726</v>
      </c>
      <c r="AG80">
        <f t="shared" si="59"/>
        <v>0.20190358449644827</v>
      </c>
      <c r="AJ80" s="1">
        <f t="shared" si="66"/>
        <v>1999.25</v>
      </c>
      <c r="AK80">
        <f>EXP(XMY!B80/100)-1</f>
        <v>-1.0897594499406082E-3</v>
      </c>
      <c r="AL80">
        <f>EXP(XMY!C80/100)-1</f>
        <v>5.2667015603080181E-2</v>
      </c>
      <c r="AM80">
        <f>EXP(XMY!D80/100)-1</f>
        <v>0.68885376042650259</v>
      </c>
      <c r="AN80">
        <f>EXP(XMY!E80/100)-1</f>
        <v>-9.8913826146407313E-4</v>
      </c>
      <c r="AO80">
        <f>EXP(XMY!F80/100)-1</f>
        <v>-1.1339126527138754E-2</v>
      </c>
      <c r="AP80">
        <f>EXP(XMY!G80/100)-1</f>
        <v>0</v>
      </c>
      <c r="AQ80">
        <f t="shared" si="60"/>
        <v>0.20476560299999999</v>
      </c>
      <c r="AR80">
        <f>EXP(XMY!I80/100)-1</f>
        <v>-0.43783999834186271</v>
      </c>
      <c r="AS80">
        <f>EXP(XMY!K80)</f>
        <v>0.20190358449644827</v>
      </c>
      <c r="AT80">
        <f t="shared" si="61"/>
        <v>0.43592317718210172</v>
      </c>
    </row>
    <row r="81" spans="1:46" x14ac:dyDescent="0.3">
      <c r="A81" s="1">
        <f t="shared" si="62"/>
        <v>1999.5</v>
      </c>
      <c r="B81">
        <f t="shared" si="42"/>
        <v>-1.8092769742326494E-4</v>
      </c>
      <c r="C81">
        <f t="shared" si="43"/>
        <v>8.7736117288159474E-3</v>
      </c>
      <c r="D81">
        <f t="shared" si="44"/>
        <v>0.11257174968113046</v>
      </c>
      <c r="E81">
        <f t="shared" si="45"/>
        <v>-1.2117484583699698E-4</v>
      </c>
      <c r="F81">
        <f t="shared" si="46"/>
        <v>-1.5374521891503787E-3</v>
      </c>
      <c r="G81">
        <f t="shared" si="47"/>
        <v>0</v>
      </c>
      <c r="H81">
        <f t="shared" si="48"/>
        <v>-0.11718787128202345</v>
      </c>
      <c r="I81">
        <f t="shared" si="49"/>
        <v>0.20476560299999999</v>
      </c>
      <c r="J81">
        <f>EXP(XMY!K81)</f>
        <v>0.20708353839551233</v>
      </c>
      <c r="K81">
        <f t="shared" si="63"/>
        <v>0.2070835383955123</v>
      </c>
      <c r="N81" s="1">
        <f t="shared" si="64"/>
        <v>1999.5</v>
      </c>
      <c r="O81">
        <f t="shared" si="50"/>
        <v>-2.3788417424362062E-4</v>
      </c>
      <c r="P81">
        <f t="shared" si="51"/>
        <v>1.1535565924773396E-2</v>
      </c>
      <c r="Q81">
        <f t="shared" si="52"/>
        <v>0.14800960879642436</v>
      </c>
      <c r="R81">
        <f t="shared" si="53"/>
        <v>-1.5932098043339968E-4</v>
      </c>
      <c r="S81">
        <f t="shared" si="54"/>
        <v>-2.0214458574547458E-3</v>
      </c>
      <c r="T81">
        <f t="shared" si="55"/>
        <v>0</v>
      </c>
      <c r="U81">
        <f t="shared" si="56"/>
        <v>-8.9618189483083754E-2</v>
      </c>
      <c r="V81">
        <f>EXP(XMY!K81)</f>
        <v>0.20708353839551233</v>
      </c>
      <c r="W81">
        <f t="shared" si="57"/>
        <v>0.20476560299999999</v>
      </c>
      <c r="X81">
        <f t="shared" si="58"/>
        <v>0.27227393722598225</v>
      </c>
      <c r="AA81" s="1">
        <f t="shared" si="65"/>
        <v>1999.5</v>
      </c>
      <c r="AB81" s="3">
        <f t="shared" si="37"/>
        <v>1.1297681750529776E-2</v>
      </c>
      <c r="AC81" s="3">
        <f t="shared" si="38"/>
        <v>0.14785028781599097</v>
      </c>
      <c r="AD81" s="3">
        <f t="shared" si="39"/>
        <v>-2.0214458574547458E-3</v>
      </c>
      <c r="AE81" s="3">
        <f t="shared" si="40"/>
        <v>-8.9618189483083754E-2</v>
      </c>
      <c r="AF81" s="3">
        <f t="shared" si="41"/>
        <v>0.13957520416953009</v>
      </c>
      <c r="AG81">
        <f t="shared" si="59"/>
        <v>0.20708353839551233</v>
      </c>
      <c r="AJ81" s="1">
        <f t="shared" si="66"/>
        <v>1999.5</v>
      </c>
      <c r="AK81">
        <f>EXP(XMY!B81/100)-1</f>
        <v>-1.1617389383685728E-3</v>
      </c>
      <c r="AL81">
        <f>EXP(XMY!C81/100)-1</f>
        <v>5.6335467264848171E-2</v>
      </c>
      <c r="AM81">
        <f>EXP(XMY!D81/100)-1</f>
        <v>0.72282456930241534</v>
      </c>
      <c r="AN81">
        <f>EXP(XMY!E81/100)-1</f>
        <v>-7.7806515400635767E-4</v>
      </c>
      <c r="AO81">
        <f>EXP(XMY!F81/100)-1</f>
        <v>-9.8719991436000409E-3</v>
      </c>
      <c r="AP81">
        <f>EXP(XMY!G81/100)-1</f>
        <v>0</v>
      </c>
      <c r="AQ81">
        <f t="shared" si="60"/>
        <v>0.20476560299999999</v>
      </c>
      <c r="AR81">
        <f>EXP(XMY!I81/100)-1</f>
        <v>-0.43766232301762009</v>
      </c>
      <c r="AS81">
        <f>EXP(XMY!K81)</f>
        <v>0.20708353839551233</v>
      </c>
      <c r="AT81">
        <f t="shared" si="61"/>
        <v>0.43565125709345809</v>
      </c>
    </row>
    <row r="82" spans="1:46" x14ac:dyDescent="0.3">
      <c r="A82" s="1">
        <f t="shared" si="62"/>
        <v>1999.75</v>
      </c>
      <c r="B82">
        <f t="shared" si="42"/>
        <v>-1.9210653826071057E-4</v>
      </c>
      <c r="C82">
        <f t="shared" si="43"/>
        <v>8.9109866090485348E-3</v>
      </c>
      <c r="D82">
        <f t="shared" si="44"/>
        <v>0.11324465620880671</v>
      </c>
      <c r="E82">
        <f t="shared" si="45"/>
        <v>-8.8108249533586018E-5</v>
      </c>
      <c r="F82">
        <f t="shared" si="46"/>
        <v>-1.4980754930059533E-3</v>
      </c>
      <c r="G82">
        <f t="shared" si="47"/>
        <v>0</v>
      </c>
      <c r="H82">
        <f t="shared" si="48"/>
        <v>-0.11718825315353883</v>
      </c>
      <c r="I82">
        <f t="shared" si="49"/>
        <v>0.20476560299999999</v>
      </c>
      <c r="J82">
        <f>EXP(XMY!K82)</f>
        <v>0.20795470238351615</v>
      </c>
      <c r="K82">
        <f t="shared" si="63"/>
        <v>0.20795470238351615</v>
      </c>
      <c r="N82" s="1">
        <f t="shared" si="64"/>
        <v>1999.75</v>
      </c>
      <c r="O82">
        <f t="shared" si="50"/>
        <v>-2.5266273329933755E-4</v>
      </c>
      <c r="P82">
        <f t="shared" si="51"/>
        <v>1.1719925065645032E-2</v>
      </c>
      <c r="Q82">
        <f t="shared" si="52"/>
        <v>0.14894185605713317</v>
      </c>
      <c r="R82">
        <f t="shared" si="53"/>
        <v>-1.1588190258867861E-4</v>
      </c>
      <c r="S82">
        <f t="shared" si="54"/>
        <v>-1.9703017511978602E-3</v>
      </c>
      <c r="T82">
        <f t="shared" si="55"/>
        <v>0</v>
      </c>
      <c r="U82">
        <f t="shared" si="56"/>
        <v>-8.9581951326002301E-2</v>
      </c>
      <c r="V82">
        <f>EXP(XMY!K82)</f>
        <v>0.20795470238351615</v>
      </c>
      <c r="W82">
        <f t="shared" si="57"/>
        <v>0.20476560299999999</v>
      </c>
      <c r="X82">
        <f t="shared" si="58"/>
        <v>0.27350658640969</v>
      </c>
      <c r="AA82" s="1">
        <f t="shared" si="65"/>
        <v>1999.75</v>
      </c>
      <c r="AB82" s="3">
        <f t="shared" si="37"/>
        <v>1.1467262332345695E-2</v>
      </c>
      <c r="AC82" s="3">
        <f t="shared" si="38"/>
        <v>0.14882597415454449</v>
      </c>
      <c r="AD82" s="3">
        <f t="shared" si="39"/>
        <v>-1.9703017511978602E-3</v>
      </c>
      <c r="AE82" s="3">
        <f t="shared" si="40"/>
        <v>-8.9581951326002301E-2</v>
      </c>
      <c r="AF82" s="3">
        <f t="shared" si="41"/>
        <v>0.13921371897382614</v>
      </c>
      <c r="AG82">
        <f t="shared" si="59"/>
        <v>0.20795470238351615</v>
      </c>
      <c r="AJ82" s="1">
        <f t="shared" si="66"/>
        <v>1999.75</v>
      </c>
      <c r="AK82">
        <f>EXP(XMY!B82/100)-1</f>
        <v>-1.2339119930183662E-3</v>
      </c>
      <c r="AL82">
        <f>EXP(XMY!C82/100)-1</f>
        <v>5.7235809598573217E-2</v>
      </c>
      <c r="AM82">
        <f>EXP(XMY!D82/100)-1</f>
        <v>0.72737732253367371</v>
      </c>
      <c r="AN82">
        <f>EXP(XMY!E82/100)-1</f>
        <v>-5.6592465185023588E-4</v>
      </c>
      <c r="AO82">
        <f>EXP(XMY!F82/100)-1</f>
        <v>-9.6222301125343801E-3</v>
      </c>
      <c r="AP82">
        <f>EXP(XMY!G82/100)-1</f>
        <v>0</v>
      </c>
      <c r="AQ82">
        <f t="shared" si="60"/>
        <v>0.20476560299999999</v>
      </c>
      <c r="AR82">
        <f>EXP(XMY!I82/100)-1</f>
        <v>-0.43748534916776183</v>
      </c>
      <c r="AS82">
        <f>EXP(XMY!K82)</f>
        <v>0.20795470238351615</v>
      </c>
      <c r="AT82">
        <f t="shared" si="61"/>
        <v>0.43195945445001382</v>
      </c>
    </row>
    <row r="83" spans="1:46" x14ac:dyDescent="0.3">
      <c r="A83" s="1">
        <f t="shared" si="62"/>
        <v>2000</v>
      </c>
      <c r="B83">
        <f t="shared" si="42"/>
        <v>-2.0331902910367323E-4</v>
      </c>
      <c r="C83">
        <f t="shared" si="43"/>
        <v>9.2960746576032025E-3</v>
      </c>
      <c r="D83">
        <f t="shared" si="44"/>
        <v>0.11617291051495218</v>
      </c>
      <c r="E83">
        <f t="shared" si="45"/>
        <v>-1.0804622919685967E-4</v>
      </c>
      <c r="F83">
        <f t="shared" si="46"/>
        <v>-1.0376833772365321E-3</v>
      </c>
      <c r="G83">
        <f t="shared" si="47"/>
        <v>0</v>
      </c>
      <c r="H83">
        <f t="shared" si="48"/>
        <v>-0.11732879060017957</v>
      </c>
      <c r="I83">
        <f t="shared" si="49"/>
        <v>0.20476560299999999</v>
      </c>
      <c r="J83">
        <f>EXP(XMY!K83)</f>
        <v>0.21155674893683873</v>
      </c>
      <c r="K83">
        <f t="shared" si="63"/>
        <v>0.21155674893683873</v>
      </c>
      <c r="N83" s="1">
        <f t="shared" si="64"/>
        <v>2000</v>
      </c>
      <c r="O83">
        <f t="shared" si="50"/>
        <v>-2.6792339731758193E-4</v>
      </c>
      <c r="P83">
        <f t="shared" si="51"/>
        <v>1.2249890799512629E-2</v>
      </c>
      <c r="Q83">
        <f t="shared" si="52"/>
        <v>0.15308670810918754</v>
      </c>
      <c r="R83">
        <f t="shared" si="53"/>
        <v>-1.4237778392604851E-4</v>
      </c>
      <c r="S83">
        <f t="shared" si="54"/>
        <v>-1.3674059776639512E-3</v>
      </c>
      <c r="T83">
        <f t="shared" si="55"/>
        <v>0</v>
      </c>
      <c r="U83">
        <f t="shared" si="56"/>
        <v>-8.9545852384159907E-2</v>
      </c>
      <c r="V83">
        <f>EXP(XMY!K83)</f>
        <v>0.21155674893683873</v>
      </c>
      <c r="W83">
        <f t="shared" si="57"/>
        <v>0.20476560299999999</v>
      </c>
      <c r="X83">
        <f t="shared" si="58"/>
        <v>0.27877864236563266</v>
      </c>
      <c r="AA83" s="1">
        <f t="shared" si="65"/>
        <v>2000</v>
      </c>
      <c r="AB83" s="3">
        <f t="shared" si="37"/>
        <v>1.1981967402195048E-2</v>
      </c>
      <c r="AC83" s="3">
        <f t="shared" si="38"/>
        <v>0.15294433032526147</v>
      </c>
      <c r="AD83" s="3">
        <f t="shared" si="39"/>
        <v>-1.3674059776639512E-3</v>
      </c>
      <c r="AE83" s="3">
        <f t="shared" si="40"/>
        <v>-8.9545852384159907E-2</v>
      </c>
      <c r="AF83" s="3">
        <f t="shared" si="41"/>
        <v>0.13754370957120607</v>
      </c>
      <c r="AG83">
        <f t="shared" si="59"/>
        <v>0.21155674893683873</v>
      </c>
      <c r="AJ83" s="1">
        <f t="shared" si="66"/>
        <v>2000</v>
      </c>
      <c r="AK83">
        <f>EXP(XMY!B83/100)-1</f>
        <v>-1.3084394712405967E-3</v>
      </c>
      <c r="AL83">
        <f>EXP(XMY!C83/100)-1</f>
        <v>5.9823967600225458E-2</v>
      </c>
      <c r="AM83">
        <f>EXP(XMY!D83/100)-1</f>
        <v>0.74761925766012349</v>
      </c>
      <c r="AN83">
        <f>EXP(XMY!E83/100)-1</f>
        <v>-6.9532080505751992E-4</v>
      </c>
      <c r="AO83">
        <f>EXP(XMY!F83/100)-1</f>
        <v>-6.677908582448544E-3</v>
      </c>
      <c r="AP83">
        <f>EXP(XMY!G83/100)-1</f>
        <v>0</v>
      </c>
      <c r="AQ83">
        <f t="shared" si="60"/>
        <v>0.20476560299999999</v>
      </c>
      <c r="AR83">
        <f>EXP(XMY!I83/100)-1</f>
        <v>-0.4373090551940011</v>
      </c>
      <c r="AS83">
        <f>EXP(XMY!K83)</f>
        <v>0.21155674893683873</v>
      </c>
      <c r="AT83">
        <f t="shared" si="61"/>
        <v>0.39933599963278354</v>
      </c>
    </row>
    <row r="84" spans="1:46" x14ac:dyDescent="0.3">
      <c r="A84" s="1">
        <f t="shared" si="62"/>
        <v>2000.25</v>
      </c>
      <c r="B84">
        <f t="shared" si="42"/>
        <v>-2.1488967792483929E-4</v>
      </c>
      <c r="C84">
        <f t="shared" si="43"/>
        <v>9.6860251126226517E-3</v>
      </c>
      <c r="D84">
        <f t="shared" si="44"/>
        <v>0.11958817391211234</v>
      </c>
      <c r="E84">
        <f t="shared" si="45"/>
        <v>-2.2279607445153775E-4</v>
      </c>
      <c r="F84">
        <f t="shared" si="46"/>
        <v>-9.2837456716095604E-4</v>
      </c>
      <c r="G84">
        <f t="shared" si="47"/>
        <v>0</v>
      </c>
      <c r="H84">
        <f t="shared" si="48"/>
        <v>-0.11757648578110592</v>
      </c>
      <c r="I84">
        <f t="shared" si="49"/>
        <v>0.20476560299999999</v>
      </c>
      <c r="J84">
        <f>EXP(XMY!K84)</f>
        <v>0.21509725592409171</v>
      </c>
      <c r="K84">
        <f t="shared" si="63"/>
        <v>0.21509725592409173</v>
      </c>
      <c r="N84" s="1">
        <f t="shared" si="64"/>
        <v>2000.25</v>
      </c>
      <c r="O84">
        <f t="shared" si="50"/>
        <v>-2.840637017216802E-4</v>
      </c>
      <c r="P84">
        <f t="shared" si="51"/>
        <v>1.2804003314775792E-2</v>
      </c>
      <c r="Q84">
        <f t="shared" si="52"/>
        <v>0.15808418390152928</v>
      </c>
      <c r="R84">
        <f t="shared" si="53"/>
        <v>-2.945152054250779E-4</v>
      </c>
      <c r="S84">
        <f t="shared" si="54"/>
        <v>-1.2272228181394674E-3</v>
      </c>
      <c r="T84">
        <f t="shared" si="55"/>
        <v>0</v>
      </c>
      <c r="U84">
        <f t="shared" si="56"/>
        <v>-8.9509888410920321E-2</v>
      </c>
      <c r="V84">
        <f>EXP(XMY!K84)</f>
        <v>0.21509725592409171</v>
      </c>
      <c r="W84">
        <f t="shared" si="57"/>
        <v>0.20476560299999999</v>
      </c>
      <c r="X84">
        <f t="shared" si="58"/>
        <v>0.28433810008009852</v>
      </c>
      <c r="AA84" s="1">
        <f t="shared" si="65"/>
        <v>2000.25</v>
      </c>
      <c r="AB84" s="3">
        <f t="shared" si="37"/>
        <v>1.2519939613054112E-2</v>
      </c>
      <c r="AC84" s="3">
        <f t="shared" si="38"/>
        <v>0.1577896686961042</v>
      </c>
      <c r="AD84" s="3">
        <f t="shared" si="39"/>
        <v>-1.2272228181394674E-3</v>
      </c>
      <c r="AE84" s="3">
        <f t="shared" si="40"/>
        <v>-8.9509888410920321E-2</v>
      </c>
      <c r="AF84" s="3">
        <f t="shared" si="41"/>
        <v>0.13552475884399318</v>
      </c>
      <c r="AG84">
        <f t="shared" si="59"/>
        <v>0.21509725592409171</v>
      </c>
      <c r="AJ84" s="1">
        <f t="shared" si="66"/>
        <v>2000.25</v>
      </c>
      <c r="AK84">
        <f>EXP(XMY!B84/100)-1</f>
        <v>-1.3872627900384238E-3</v>
      </c>
      <c r="AL84">
        <f>EXP(XMY!C84/100)-1</f>
        <v>6.2530049613732208E-2</v>
      </c>
      <c r="AM84">
        <f>EXP(XMY!D84/100)-1</f>
        <v>0.77202509398773045</v>
      </c>
      <c r="AN84">
        <f>EXP(XMY!E84/100)-1</f>
        <v>-1.4383040955617821E-3</v>
      </c>
      <c r="AO84">
        <f>EXP(XMY!F84/100)-1</f>
        <v>-5.9933055169401062E-3</v>
      </c>
      <c r="AP84">
        <f>EXP(XMY!G84/100)-1</f>
        <v>0</v>
      </c>
      <c r="AQ84">
        <f t="shared" si="60"/>
        <v>0.20476560299999999</v>
      </c>
      <c r="AR84">
        <f>EXP(XMY!I84/100)-1</f>
        <v>-0.43713342035732594</v>
      </c>
      <c r="AS84">
        <f>EXP(XMY!K84)</f>
        <v>0.21509725592409171</v>
      </c>
      <c r="AT84">
        <f t="shared" si="61"/>
        <v>0.36975287353112263</v>
      </c>
    </row>
    <row r="85" spans="1:46" x14ac:dyDescent="0.3">
      <c r="A85" s="1">
        <f t="shared" si="62"/>
        <v>2000.5</v>
      </c>
      <c r="B85">
        <f t="shared" si="42"/>
        <v>-2.2715051600924829E-4</v>
      </c>
      <c r="C85">
        <f t="shared" si="43"/>
        <v>1.0778922573408305E-2</v>
      </c>
      <c r="D85">
        <f t="shared" si="44"/>
        <v>0.12502880983142839</v>
      </c>
      <c r="E85">
        <f t="shared" si="45"/>
        <v>-2.2956697597281459E-4</v>
      </c>
      <c r="F85">
        <f t="shared" si="46"/>
        <v>-5.6061844175319417E-4</v>
      </c>
      <c r="G85">
        <f t="shared" si="47"/>
        <v>0</v>
      </c>
      <c r="H85">
        <f t="shared" si="48"/>
        <v>-0.11782071036764397</v>
      </c>
      <c r="I85">
        <f t="shared" si="49"/>
        <v>0.20476560299999999</v>
      </c>
      <c r="J85">
        <f>EXP(XMY!K85)</f>
        <v>0.22173528910345747</v>
      </c>
      <c r="K85">
        <f t="shared" si="63"/>
        <v>0.22173528910345744</v>
      </c>
      <c r="N85" s="1">
        <f t="shared" si="64"/>
        <v>2000.5</v>
      </c>
      <c r="O85">
        <f t="shared" si="50"/>
        <v>-3.0120842929970323E-4</v>
      </c>
      <c r="P85">
        <f t="shared" si="51"/>
        <v>1.4293176149981728E-2</v>
      </c>
      <c r="Q85">
        <f t="shared" si="52"/>
        <v>0.16579196951946409</v>
      </c>
      <c r="R85">
        <f t="shared" si="53"/>
        <v>-3.0441272803024975E-4</v>
      </c>
      <c r="S85">
        <f t="shared" si="54"/>
        <v>-7.4339694773157205E-4</v>
      </c>
      <c r="T85">
        <f t="shared" si="55"/>
        <v>0</v>
      </c>
      <c r="U85">
        <f t="shared" si="56"/>
        <v>-8.9474055327015412E-2</v>
      </c>
      <c r="V85">
        <f>EXP(XMY!K85)</f>
        <v>0.22173528910345747</v>
      </c>
      <c r="W85">
        <f t="shared" si="57"/>
        <v>0.20476560299999999</v>
      </c>
      <c r="X85">
        <f t="shared" si="58"/>
        <v>0.29402767523736889</v>
      </c>
      <c r="AA85" s="1">
        <f t="shared" si="65"/>
        <v>2000.5</v>
      </c>
      <c r="AB85" s="3">
        <f t="shared" si="37"/>
        <v>1.3991967720682025E-2</v>
      </c>
      <c r="AC85" s="3">
        <f t="shared" si="38"/>
        <v>0.16548755679143384</v>
      </c>
      <c r="AD85" s="3">
        <f t="shared" si="39"/>
        <v>-7.4339694773157205E-4</v>
      </c>
      <c r="AE85" s="3">
        <f t="shared" si="40"/>
        <v>-8.9474055327015412E-2</v>
      </c>
      <c r="AF85" s="3">
        <f t="shared" si="41"/>
        <v>0.13247321686608857</v>
      </c>
      <c r="AG85">
        <f t="shared" si="59"/>
        <v>0.22173528910345747</v>
      </c>
      <c r="AJ85" s="1">
        <f t="shared" si="66"/>
        <v>2000.5</v>
      </c>
      <c r="AK85">
        <f>EXP(XMY!B85/100)-1</f>
        <v>-1.47099134271933E-3</v>
      </c>
      <c r="AL85">
        <f>EXP(XMY!C85/100)-1</f>
        <v>6.9802622806632852E-2</v>
      </c>
      <c r="AM85">
        <f>EXP(XMY!D85/100)-1</f>
        <v>0.80966708807760113</v>
      </c>
      <c r="AN85">
        <f>EXP(XMY!E85/100)-1</f>
        <v>-1.4866399608641778E-3</v>
      </c>
      <c r="AO85">
        <f>EXP(XMY!F85/100)-1</f>
        <v>-3.630477662459608E-3</v>
      </c>
      <c r="AP85">
        <f>EXP(XMY!G85/100)-1</f>
        <v>0</v>
      </c>
      <c r="AQ85">
        <f t="shared" si="60"/>
        <v>0.20476560299999999</v>
      </c>
      <c r="AR85">
        <f>EXP(XMY!I85/100)-1</f>
        <v>-0.43695842473608915</v>
      </c>
      <c r="AS85">
        <f>EXP(XMY!K85)</f>
        <v>0.22173528910345747</v>
      </c>
      <c r="AT85">
        <f t="shared" si="61"/>
        <v>0.34966094507851586</v>
      </c>
    </row>
    <row r="86" spans="1:46" x14ac:dyDescent="0.3">
      <c r="A86" s="1">
        <f t="shared" si="62"/>
        <v>2000.75</v>
      </c>
      <c r="B86">
        <f t="shared" si="42"/>
        <v>-2.4106745491069939E-4</v>
      </c>
      <c r="C86">
        <f t="shared" si="43"/>
        <v>1.0990364231707399E-2</v>
      </c>
      <c r="D86">
        <f t="shared" si="44"/>
        <v>0.12477541860729847</v>
      </c>
      <c r="E86">
        <f t="shared" si="45"/>
        <v>-3.2261187728322793E-4</v>
      </c>
      <c r="F86">
        <f t="shared" si="46"/>
        <v>-3.3202685826285924E-4</v>
      </c>
      <c r="G86">
        <f t="shared" si="47"/>
        <v>0</v>
      </c>
      <c r="H86">
        <f t="shared" si="48"/>
        <v>-0.11769785378217694</v>
      </c>
      <c r="I86">
        <f t="shared" si="49"/>
        <v>0.20476560299999999</v>
      </c>
      <c r="J86">
        <f>EXP(XMY!K86)</f>
        <v>0.22193782586637215</v>
      </c>
      <c r="K86">
        <f t="shared" si="63"/>
        <v>0.22193782586637212</v>
      </c>
      <c r="N86" s="1">
        <f t="shared" si="64"/>
        <v>2000.75</v>
      </c>
      <c r="O86">
        <f t="shared" si="50"/>
        <v>-3.1931051166675888E-4</v>
      </c>
      <c r="P86">
        <f t="shared" si="51"/>
        <v>1.4557497309334139E-2</v>
      </c>
      <c r="Q86">
        <f t="shared" si="52"/>
        <v>0.16527366903877402</v>
      </c>
      <c r="R86">
        <f t="shared" si="53"/>
        <v>-4.2732173715958981E-4</v>
      </c>
      <c r="S86">
        <f t="shared" si="54"/>
        <v>-4.3979253042802382E-4</v>
      </c>
      <c r="T86">
        <f t="shared" si="55"/>
        <v>0</v>
      </c>
      <c r="U86">
        <f t="shared" si="56"/>
        <v>-8.9438349212403817E-2</v>
      </c>
      <c r="V86">
        <f>EXP(XMY!K86)</f>
        <v>0.22193782586637215</v>
      </c>
      <c r="W86">
        <f t="shared" si="57"/>
        <v>0.20476560299999999</v>
      </c>
      <c r="X86">
        <f t="shared" si="58"/>
        <v>0.29397199535644997</v>
      </c>
      <c r="AA86" s="1">
        <f t="shared" si="65"/>
        <v>2000.75</v>
      </c>
      <c r="AB86" s="3">
        <f t="shared" si="37"/>
        <v>1.423818679766738E-2</v>
      </c>
      <c r="AC86" s="3">
        <f t="shared" si="38"/>
        <v>0.16484634730161443</v>
      </c>
      <c r="AD86" s="3">
        <f t="shared" si="39"/>
        <v>-4.3979253042802382E-4</v>
      </c>
      <c r="AE86" s="3">
        <f t="shared" si="40"/>
        <v>-8.9438349212403817E-2</v>
      </c>
      <c r="AF86" s="3">
        <f t="shared" si="41"/>
        <v>0.13273143350992217</v>
      </c>
      <c r="AG86">
        <f t="shared" si="59"/>
        <v>0.22193782586637215</v>
      </c>
      <c r="AJ86" s="1">
        <f t="shared" si="66"/>
        <v>2000.75</v>
      </c>
      <c r="AK86">
        <f>EXP(XMY!B86/100)-1</f>
        <v>-1.5593952645784892E-3</v>
      </c>
      <c r="AL86">
        <f>EXP(XMY!C86/100)-1</f>
        <v>7.1093470270659376E-2</v>
      </c>
      <c r="AM86">
        <f>EXP(XMY!D86/100)-1</f>
        <v>0.80713589888812542</v>
      </c>
      <c r="AN86">
        <f>EXP(XMY!E86/100)-1</f>
        <v>-2.0868824201865088E-3</v>
      </c>
      <c r="AO86">
        <f>EXP(XMY!F86/100)-1</f>
        <v>-2.1477851943132453E-3</v>
      </c>
      <c r="AP86">
        <f>EXP(XMY!G86/100)-1</f>
        <v>0</v>
      </c>
      <c r="AQ86">
        <f t="shared" si="60"/>
        <v>0.20476560299999999</v>
      </c>
      <c r="AR86">
        <f>EXP(XMY!I86/100)-1</f>
        <v>-0.43678404918624847</v>
      </c>
      <c r="AS86">
        <f>EXP(XMY!K86)</f>
        <v>0.22193782586637215</v>
      </c>
      <c r="AT86">
        <f t="shared" si="61"/>
        <v>0.37243195817005881</v>
      </c>
    </row>
    <row r="87" spans="1:46" x14ac:dyDescent="0.3">
      <c r="A87" s="1">
        <f t="shared" si="62"/>
        <v>2001</v>
      </c>
      <c r="B87">
        <f t="shared" si="42"/>
        <v>-2.5518593837284509E-4</v>
      </c>
      <c r="C87">
        <f t="shared" si="43"/>
        <v>1.1016705608843456E-2</v>
      </c>
      <c r="D87">
        <f t="shared" si="44"/>
        <v>0.12431336107161323</v>
      </c>
      <c r="E87">
        <f t="shared" si="45"/>
        <v>-3.5854735115150926E-4</v>
      </c>
      <c r="F87">
        <f t="shared" si="46"/>
        <v>-3.7240845850963371E-4</v>
      </c>
      <c r="G87">
        <f t="shared" si="47"/>
        <v>0</v>
      </c>
      <c r="H87">
        <f t="shared" si="48"/>
        <v>-0.11762465819206527</v>
      </c>
      <c r="I87">
        <f t="shared" si="49"/>
        <v>0.20476560299999999</v>
      </c>
      <c r="J87">
        <f>EXP(XMY!K87)</f>
        <v>0.22148486974035742</v>
      </c>
      <c r="K87">
        <f t="shared" si="63"/>
        <v>0.22148486974035742</v>
      </c>
      <c r="N87" s="1">
        <f t="shared" si="64"/>
        <v>2001</v>
      </c>
      <c r="O87">
        <f t="shared" si="50"/>
        <v>-3.3783170244366267E-4</v>
      </c>
      <c r="P87">
        <f t="shared" si="51"/>
        <v>1.4584629681743767E-2</v>
      </c>
      <c r="Q87">
        <f t="shared" si="52"/>
        <v>0.16457409320867905</v>
      </c>
      <c r="R87">
        <f t="shared" si="53"/>
        <v>-4.746682470771661E-4</v>
      </c>
      <c r="S87">
        <f t="shared" si="54"/>
        <v>-4.9301848034788713E-4</v>
      </c>
      <c r="T87">
        <f t="shared" si="55"/>
        <v>0</v>
      </c>
      <c r="U87">
        <f t="shared" si="56"/>
        <v>-8.9402766298546002E-2</v>
      </c>
      <c r="V87">
        <f>EXP(XMY!K87)</f>
        <v>0.22148486974035742</v>
      </c>
      <c r="W87">
        <f t="shared" si="57"/>
        <v>0.20476560299999999</v>
      </c>
      <c r="X87">
        <f t="shared" si="58"/>
        <v>0.29321604116200811</v>
      </c>
      <c r="AA87" s="1">
        <f t="shared" si="65"/>
        <v>2001</v>
      </c>
      <c r="AB87" s="3">
        <f t="shared" si="37"/>
        <v>1.4246797979300105E-2</v>
      </c>
      <c r="AC87" s="3">
        <f t="shared" si="38"/>
        <v>0.16409942496160188</v>
      </c>
      <c r="AD87" s="3">
        <f t="shared" si="39"/>
        <v>-4.9301848034788713E-4</v>
      </c>
      <c r="AE87" s="3">
        <f t="shared" si="40"/>
        <v>-8.9402766298546002E-2</v>
      </c>
      <c r="AF87" s="3">
        <f t="shared" si="41"/>
        <v>0.13303443157834932</v>
      </c>
      <c r="AG87">
        <f t="shared" si="59"/>
        <v>0.22148486974035742</v>
      </c>
      <c r="AJ87" s="1">
        <f t="shared" si="66"/>
        <v>2001</v>
      </c>
      <c r="AK87">
        <f>EXP(XMY!B87/100)-1</f>
        <v>-1.6498459579837865E-3</v>
      </c>
      <c r="AL87">
        <f>EXP(XMY!C87/100)-1</f>
        <v>7.1225974812497039E-2</v>
      </c>
      <c r="AM87">
        <f>EXP(XMY!D87/100)-1</f>
        <v>0.80371942746985225</v>
      </c>
      <c r="AN87">
        <f>EXP(XMY!E87/100)-1</f>
        <v>-2.3181053854888223E-3</v>
      </c>
      <c r="AO87">
        <f>EXP(XMY!F87/100)-1</f>
        <v>-2.4077211852221447E-3</v>
      </c>
      <c r="AP87">
        <f>EXP(XMY!G87/100)-1</f>
        <v>0</v>
      </c>
      <c r="AQ87">
        <f t="shared" si="60"/>
        <v>0.20476560299999999</v>
      </c>
      <c r="AR87">
        <f>EXP(XMY!I87/100)-1</f>
        <v>-0.43661027530364072</v>
      </c>
      <c r="AS87">
        <f>EXP(XMY!K87)</f>
        <v>0.22148486974035742</v>
      </c>
      <c r="AT87">
        <f t="shared" si="61"/>
        <v>0.39365787233216509</v>
      </c>
    </row>
    <row r="88" spans="1:46" x14ac:dyDescent="0.3">
      <c r="A88" s="1">
        <f t="shared" si="62"/>
        <v>2001.25</v>
      </c>
      <c r="B88">
        <f t="shared" si="42"/>
        <v>-2.70017567016258E-4</v>
      </c>
      <c r="C88">
        <f t="shared" si="43"/>
        <v>1.1400392957447249E-2</v>
      </c>
      <c r="D88">
        <f t="shared" si="44"/>
        <v>0.1196918761636256</v>
      </c>
      <c r="E88">
        <f t="shared" si="45"/>
        <v>-4.3665274690532252E-4</v>
      </c>
      <c r="F88">
        <f t="shared" si="46"/>
        <v>-4.1356422637164728E-4</v>
      </c>
      <c r="G88">
        <f t="shared" si="47"/>
        <v>0</v>
      </c>
      <c r="H88">
        <f t="shared" si="48"/>
        <v>-0.11712528538372682</v>
      </c>
      <c r="I88">
        <f t="shared" si="49"/>
        <v>0.20476560299999999</v>
      </c>
      <c r="J88">
        <f>EXP(XMY!K88)</f>
        <v>0.2176123521970528</v>
      </c>
      <c r="K88">
        <f t="shared" si="63"/>
        <v>0.21761235219705277</v>
      </c>
      <c r="N88" s="1">
        <f t="shared" si="64"/>
        <v>2001.25</v>
      </c>
      <c r="O88">
        <f t="shared" si="50"/>
        <v>-3.5553919773262822E-4</v>
      </c>
      <c r="P88">
        <f t="shared" si="51"/>
        <v>1.5011195792618365E-2</v>
      </c>
      <c r="Q88">
        <f t="shared" si="52"/>
        <v>0.1576014260722757</v>
      </c>
      <c r="R88">
        <f t="shared" si="53"/>
        <v>-5.7495210047988905E-4</v>
      </c>
      <c r="S88">
        <f t="shared" si="54"/>
        <v>-5.4455084119114819E-4</v>
      </c>
      <c r="T88">
        <f t="shared" si="55"/>
        <v>0</v>
      </c>
      <c r="U88">
        <f t="shared" si="56"/>
        <v>-8.9367302961075701E-2</v>
      </c>
      <c r="V88">
        <f>EXP(XMY!K88)</f>
        <v>0.2176123521970528</v>
      </c>
      <c r="W88">
        <f t="shared" si="57"/>
        <v>0.20476560299999999</v>
      </c>
      <c r="X88">
        <f t="shared" si="58"/>
        <v>0.28653587976441469</v>
      </c>
      <c r="AA88" s="1">
        <f t="shared" si="65"/>
        <v>2001.25</v>
      </c>
      <c r="AB88" s="3">
        <f t="shared" si="37"/>
        <v>1.4655656594885737E-2</v>
      </c>
      <c r="AC88" s="3">
        <f t="shared" si="38"/>
        <v>0.15702647397179581</v>
      </c>
      <c r="AD88" s="3">
        <f t="shared" si="39"/>
        <v>-5.4455084119114819E-4</v>
      </c>
      <c r="AE88" s="3">
        <f t="shared" si="40"/>
        <v>-8.9367302961075701E-2</v>
      </c>
      <c r="AF88" s="3">
        <f t="shared" si="41"/>
        <v>0.1358420754326381</v>
      </c>
      <c r="AG88">
        <f t="shared" si="59"/>
        <v>0.2176123521970528</v>
      </c>
      <c r="AJ88" s="1">
        <f t="shared" si="66"/>
        <v>2001.25</v>
      </c>
      <c r="AK88">
        <f>EXP(XMY!B88/100)-1</f>
        <v>-1.7363228614750703E-3</v>
      </c>
      <c r="AL88">
        <f>EXP(XMY!C88/100)-1</f>
        <v>7.3309167031429423E-2</v>
      </c>
      <c r="AM88">
        <f>EXP(XMY!D88/100)-1</f>
        <v>0.76966748205398394</v>
      </c>
      <c r="AN88">
        <f>EXP(XMY!E88/100)-1</f>
        <v>-2.8078548938704762E-3</v>
      </c>
      <c r="AO88">
        <f>EXP(XMY!F88/100)-1</f>
        <v>-2.6593863090919045E-3</v>
      </c>
      <c r="AP88">
        <f>EXP(XMY!G88/100)-1</f>
        <v>0</v>
      </c>
      <c r="AQ88">
        <f t="shared" si="60"/>
        <v>0.20476560299999999</v>
      </c>
      <c r="AR88">
        <f>EXP(XMY!I88/100)-1</f>
        <v>-0.43643708538819237</v>
      </c>
      <c r="AS88">
        <f>EXP(XMY!K88)</f>
        <v>0.2176123521970528</v>
      </c>
      <c r="AT88">
        <f t="shared" si="61"/>
        <v>0.39862175718090787</v>
      </c>
    </row>
    <row r="89" spans="1:46" x14ac:dyDescent="0.3">
      <c r="A89" s="1">
        <f t="shared" si="62"/>
        <v>2001.5</v>
      </c>
      <c r="B89">
        <f t="shared" si="42"/>
        <v>-2.8331040946491656E-4</v>
      </c>
      <c r="C89">
        <f t="shared" si="43"/>
        <v>1.1558765214400005E-2</v>
      </c>
      <c r="D89">
        <f t="shared" si="44"/>
        <v>0.11541260477403681</v>
      </c>
      <c r="E89">
        <f t="shared" si="45"/>
        <v>-3.8154861635739633E-4</v>
      </c>
      <c r="F89">
        <f t="shared" si="46"/>
        <v>-2.7866129929493967E-4</v>
      </c>
      <c r="G89">
        <f t="shared" si="47"/>
        <v>0</v>
      </c>
      <c r="H89">
        <f t="shared" si="48"/>
        <v>-0.11662062842781548</v>
      </c>
      <c r="I89">
        <f t="shared" si="49"/>
        <v>0.20476560299999999</v>
      </c>
      <c r="J89">
        <f>EXP(XMY!K89)</f>
        <v>0.21417282423550407</v>
      </c>
      <c r="K89">
        <f t="shared" si="63"/>
        <v>0.21417282423550407</v>
      </c>
      <c r="N89" s="1">
        <f t="shared" si="64"/>
        <v>2001.5</v>
      </c>
      <c r="O89">
        <f t="shared" si="50"/>
        <v>-3.7102006141223566E-4</v>
      </c>
      <c r="P89">
        <f t="shared" si="51"/>
        <v>1.5137226294635563E-2</v>
      </c>
      <c r="Q89">
        <f t="shared" si="52"/>
        <v>0.15114302291921905</v>
      </c>
      <c r="R89">
        <f t="shared" si="53"/>
        <v>-4.9967168993204588E-4</v>
      </c>
      <c r="S89">
        <f t="shared" si="54"/>
        <v>-3.649316400794831E-4</v>
      </c>
      <c r="T89">
        <f t="shared" si="55"/>
        <v>0</v>
      </c>
      <c r="U89">
        <f t="shared" si="56"/>
        <v>-8.9331955712847785E-2</v>
      </c>
      <c r="V89">
        <f>EXP(XMY!K89)</f>
        <v>0.21417282423550407</v>
      </c>
      <c r="W89">
        <f t="shared" si="57"/>
        <v>0.20476560299999999</v>
      </c>
      <c r="X89">
        <f t="shared" si="58"/>
        <v>0.28047827310958307</v>
      </c>
      <c r="AA89" s="1">
        <f t="shared" si="65"/>
        <v>2001.5</v>
      </c>
      <c r="AB89" s="3">
        <f t="shared" si="37"/>
        <v>1.4766206233223327E-2</v>
      </c>
      <c r="AC89" s="3">
        <f t="shared" si="38"/>
        <v>0.15064335122928701</v>
      </c>
      <c r="AD89" s="3">
        <f t="shared" si="39"/>
        <v>-3.649316400794831E-4</v>
      </c>
      <c r="AE89" s="3">
        <f t="shared" si="40"/>
        <v>-8.9331955712847785E-2</v>
      </c>
      <c r="AF89" s="3">
        <f t="shared" si="41"/>
        <v>0.138460154125921</v>
      </c>
      <c r="AG89">
        <f t="shared" si="59"/>
        <v>0.21417282423550407</v>
      </c>
      <c r="AJ89" s="1">
        <f t="shared" si="66"/>
        <v>2001.5</v>
      </c>
      <c r="AK89">
        <f>EXP(XMY!B89/100)-1</f>
        <v>-1.8119257139698197E-3</v>
      </c>
      <c r="AL89">
        <f>EXP(XMY!C89/100)-1</f>
        <v>7.392465371557333E-2</v>
      </c>
      <c r="AM89">
        <f>EXP(XMY!D89/100)-1</f>
        <v>0.73812701305706629</v>
      </c>
      <c r="AN89">
        <f>EXP(XMY!E89/100)-1</f>
        <v>-2.4402130172812564E-3</v>
      </c>
      <c r="AO89">
        <f>EXP(XMY!F89/100)-1</f>
        <v>-1.7821921002986185E-3</v>
      </c>
      <c r="AP89">
        <f>EXP(XMY!G89/100)-1</f>
        <v>0</v>
      </c>
      <c r="AQ89">
        <f t="shared" si="60"/>
        <v>0.20476560299999999</v>
      </c>
      <c r="AR89">
        <f>EXP(XMY!I89/100)-1</f>
        <v>-0.4362644624099673</v>
      </c>
      <c r="AS89">
        <f>EXP(XMY!K89)</f>
        <v>0.21417282423550407</v>
      </c>
      <c r="AT89">
        <f t="shared" si="61"/>
        <v>0.4116150624927013</v>
      </c>
    </row>
    <row r="90" spans="1:46" x14ac:dyDescent="0.3">
      <c r="A90" s="1">
        <f t="shared" si="62"/>
        <v>2001.75</v>
      </c>
      <c r="B90">
        <f t="shared" si="42"/>
        <v>-2.9385705770388346E-4</v>
      </c>
      <c r="C90">
        <f t="shared" si="43"/>
        <v>1.1653665184954042E-2</v>
      </c>
      <c r="D90">
        <f t="shared" si="44"/>
        <v>0.11258186918060814</v>
      </c>
      <c r="E90">
        <f t="shared" si="45"/>
        <v>-3.8803856851360772E-4</v>
      </c>
      <c r="F90">
        <f t="shared" si="46"/>
        <v>-2.6706527854499591E-4</v>
      </c>
      <c r="G90">
        <f t="shared" si="47"/>
        <v>0</v>
      </c>
      <c r="H90">
        <f t="shared" si="48"/>
        <v>-0.11628715322885916</v>
      </c>
      <c r="I90">
        <f t="shared" si="49"/>
        <v>0.20476560299999999</v>
      </c>
      <c r="J90">
        <f>EXP(XMY!K90)</f>
        <v>0.21176502323194052</v>
      </c>
      <c r="K90">
        <f t="shared" si="63"/>
        <v>0.21176502323194052</v>
      </c>
      <c r="N90" s="1">
        <f t="shared" si="64"/>
        <v>2001.75</v>
      </c>
      <c r="O90">
        <f t="shared" si="50"/>
        <v>-3.8349842193951292E-4</v>
      </c>
      <c r="P90">
        <f t="shared" si="51"/>
        <v>1.5208626408914919E-2</v>
      </c>
      <c r="Q90">
        <f t="shared" si="52"/>
        <v>0.14692507134972693</v>
      </c>
      <c r="R90">
        <f t="shared" si="53"/>
        <v>-5.0641008876701034E-4</v>
      </c>
      <c r="S90">
        <f t="shared" si="54"/>
        <v>-3.4853378604249481E-4</v>
      </c>
      <c r="T90">
        <f t="shared" si="55"/>
        <v>0</v>
      </c>
      <c r="U90">
        <f t="shared" si="56"/>
        <v>-8.9296721197340653E-2</v>
      </c>
      <c r="V90">
        <f>EXP(XMY!K90)</f>
        <v>0.21176502323194052</v>
      </c>
      <c r="W90">
        <f t="shared" si="57"/>
        <v>0.20476560299999999</v>
      </c>
      <c r="X90">
        <f t="shared" si="58"/>
        <v>0.27636413726455217</v>
      </c>
      <c r="AA90" s="1">
        <f t="shared" si="65"/>
        <v>2001.75</v>
      </c>
      <c r="AB90" s="3">
        <f t="shared" si="37"/>
        <v>1.4825127986975406E-2</v>
      </c>
      <c r="AC90" s="3">
        <f t="shared" si="38"/>
        <v>0.14641866126095993</v>
      </c>
      <c r="AD90" s="3">
        <f t="shared" si="39"/>
        <v>-3.4853378604249481E-4</v>
      </c>
      <c r="AE90" s="3">
        <f t="shared" si="40"/>
        <v>-8.9296721197340653E-2</v>
      </c>
      <c r="AF90" s="3">
        <f t="shared" si="41"/>
        <v>0.14016648896738831</v>
      </c>
      <c r="AG90">
        <f t="shared" si="59"/>
        <v>0.21176502323194052</v>
      </c>
      <c r="AJ90" s="1">
        <f t="shared" si="66"/>
        <v>2001.75</v>
      </c>
      <c r="AK90">
        <f>EXP(XMY!B90/100)-1</f>
        <v>-1.8728654438094905E-3</v>
      </c>
      <c r="AL90">
        <f>EXP(XMY!C90/100)-1</f>
        <v>7.4273345650318623E-2</v>
      </c>
      <c r="AM90">
        <f>EXP(XMY!D90/100)-1</f>
        <v>0.71752808673499202</v>
      </c>
      <c r="AN90">
        <f>EXP(XMY!E90/100)-1</f>
        <v>-2.4731208823535189E-3</v>
      </c>
      <c r="AO90">
        <f>EXP(XMY!F90/100)-1</f>
        <v>-1.7021110036850029E-3</v>
      </c>
      <c r="AP90">
        <f>EXP(XMY!G90/100)-1</f>
        <v>0</v>
      </c>
      <c r="AQ90">
        <f t="shared" si="60"/>
        <v>0.20476560299999999</v>
      </c>
      <c r="AR90">
        <f>EXP(XMY!I90/100)-1</f>
        <v>-0.43609238997694677</v>
      </c>
      <c r="AS90">
        <f>EXP(XMY!K90)</f>
        <v>0.21176502323194052</v>
      </c>
      <c r="AT90">
        <f t="shared" si="61"/>
        <v>0.38487011689120176</v>
      </c>
    </row>
    <row r="91" spans="1:46" x14ac:dyDescent="0.3">
      <c r="A91" s="1">
        <f t="shared" si="62"/>
        <v>2002</v>
      </c>
      <c r="B91">
        <f t="shared" si="42"/>
        <v>-3.0012859161059416E-4</v>
      </c>
      <c r="C91">
        <f t="shared" si="43"/>
        <v>1.2167889411569457E-2</v>
      </c>
      <c r="D91">
        <f t="shared" si="44"/>
        <v>0.11522533499442573</v>
      </c>
      <c r="E91">
        <f t="shared" si="45"/>
        <v>-4.2067478904114634E-4</v>
      </c>
      <c r="F91">
        <f t="shared" si="46"/>
        <v>-5.2190999553523623E-5</v>
      </c>
      <c r="G91">
        <f t="shared" si="47"/>
        <v>0</v>
      </c>
      <c r="H91">
        <f t="shared" si="48"/>
        <v>-0.11640835291258794</v>
      </c>
      <c r="I91">
        <f t="shared" si="49"/>
        <v>0.20476560299999999</v>
      </c>
      <c r="J91">
        <f>EXP(XMY!K91)</f>
        <v>0.21497748011320197</v>
      </c>
      <c r="K91">
        <f t="shared" si="63"/>
        <v>0.21497748011320197</v>
      </c>
      <c r="N91" s="1">
        <f t="shared" si="64"/>
        <v>2002</v>
      </c>
      <c r="O91">
        <f t="shared" si="50"/>
        <v>-3.9233967622636674E-4</v>
      </c>
      <c r="P91">
        <f t="shared" si="51"/>
        <v>1.5906334569708094E-2</v>
      </c>
      <c r="Q91">
        <f t="shared" si="52"/>
        <v>0.15062700418573474</v>
      </c>
      <c r="R91">
        <f t="shared" si="53"/>
        <v>-5.4992231710846611E-4</v>
      </c>
      <c r="S91">
        <f t="shared" si="54"/>
        <v>-6.8226088547163641E-5</v>
      </c>
      <c r="T91">
        <f t="shared" si="55"/>
        <v>0</v>
      </c>
      <c r="U91">
        <f t="shared" si="56"/>
        <v>-8.9261596182397984E-2</v>
      </c>
      <c r="V91">
        <f>EXP(XMY!K91)</f>
        <v>0.21497748011320197</v>
      </c>
      <c r="W91">
        <f t="shared" si="57"/>
        <v>0.20476560299999999</v>
      </c>
      <c r="X91">
        <f t="shared" si="58"/>
        <v>0.28102685749116285</v>
      </c>
      <c r="AA91" s="1">
        <f t="shared" si="65"/>
        <v>2002</v>
      </c>
      <c r="AB91" s="3">
        <f t="shared" si="37"/>
        <v>1.5513994893481728E-2</v>
      </c>
      <c r="AC91" s="3">
        <f t="shared" si="38"/>
        <v>0.15007708186862628</v>
      </c>
      <c r="AD91" s="3">
        <f t="shared" si="39"/>
        <v>-6.8226088547163641E-5</v>
      </c>
      <c r="AE91" s="3">
        <f t="shared" si="40"/>
        <v>-8.9261596182397984E-2</v>
      </c>
      <c r="AF91" s="3">
        <f t="shared" si="41"/>
        <v>0.13871622562203911</v>
      </c>
      <c r="AG91">
        <f t="shared" si="59"/>
        <v>0.21497748011320197</v>
      </c>
      <c r="AJ91" s="1">
        <f t="shared" si="66"/>
        <v>2002</v>
      </c>
      <c r="AK91">
        <f>EXP(XMY!B91/100)-1</f>
        <v>-1.9160428825849563E-3</v>
      </c>
      <c r="AL91">
        <f>EXP(XMY!C91/100)-1</f>
        <v>7.768069605766792E-2</v>
      </c>
      <c r="AM91">
        <f>EXP(XMY!D91/100)-1</f>
        <v>0.73560696708291751</v>
      </c>
      <c r="AN91">
        <f>EXP(XMY!E91/100)-1</f>
        <v>-2.685618624669428E-3</v>
      </c>
      <c r="AO91">
        <f>EXP(XMY!F91/100)-1</f>
        <v>-3.3319115880592332E-4</v>
      </c>
      <c r="AP91">
        <f>EXP(XMY!G91/100)-1</f>
        <v>0</v>
      </c>
      <c r="AQ91">
        <f t="shared" si="60"/>
        <v>0.20476560299999999</v>
      </c>
      <c r="AR91">
        <f>EXP(XMY!I91/100)-1</f>
        <v>-0.43592085230446631</v>
      </c>
      <c r="AS91">
        <f>EXP(XMY!K91)</f>
        <v>0.21497748011320197</v>
      </c>
      <c r="AT91">
        <f t="shared" si="61"/>
        <v>0.40500494533050002</v>
      </c>
    </row>
    <row r="92" spans="1:46" x14ac:dyDescent="0.3">
      <c r="A92" s="1">
        <f t="shared" si="62"/>
        <v>2002.25</v>
      </c>
      <c r="B92">
        <f t="shared" si="42"/>
        <v>-3.0367285515773271E-4</v>
      </c>
      <c r="C92">
        <f t="shared" si="43"/>
        <v>1.2232629887637837E-2</v>
      </c>
      <c r="D92">
        <f t="shared" si="44"/>
        <v>0.11797044717661363</v>
      </c>
      <c r="E92">
        <f t="shared" si="45"/>
        <v>-3.2596844780292169E-4</v>
      </c>
      <c r="F92">
        <f t="shared" si="46"/>
        <v>5.5105567611915635E-5</v>
      </c>
      <c r="G92">
        <f t="shared" si="47"/>
        <v>0</v>
      </c>
      <c r="H92">
        <f t="shared" si="48"/>
        <v>-0.11657866506320758</v>
      </c>
      <c r="I92">
        <f t="shared" si="49"/>
        <v>0.20476560299999999</v>
      </c>
      <c r="J92">
        <f>EXP(XMY!K92)</f>
        <v>0.21781547926569514</v>
      </c>
      <c r="K92">
        <f t="shared" si="63"/>
        <v>0.21781547926569517</v>
      </c>
      <c r="N92" s="1">
        <f t="shared" si="64"/>
        <v>2002.25</v>
      </c>
      <c r="O92">
        <f t="shared" si="50"/>
        <v>-3.9786012033197847E-4</v>
      </c>
      <c r="P92">
        <f t="shared" si="51"/>
        <v>1.6026706096414874E-2</v>
      </c>
      <c r="Q92">
        <f t="shared" si="52"/>
        <v>0.15456019697554335</v>
      </c>
      <c r="R92">
        <f t="shared" si="53"/>
        <v>-4.2707092077734645E-4</v>
      </c>
      <c r="S92">
        <f t="shared" si="54"/>
        <v>7.2197127233024775E-5</v>
      </c>
      <c r="T92">
        <f t="shared" si="55"/>
        <v>0</v>
      </c>
      <c r="U92">
        <f t="shared" si="56"/>
        <v>-8.922657755428913E-2</v>
      </c>
      <c r="V92">
        <f>EXP(XMY!K92)</f>
        <v>0.21781547926569514</v>
      </c>
      <c r="W92">
        <f t="shared" si="57"/>
        <v>0.20476560299999999</v>
      </c>
      <c r="X92">
        <f t="shared" si="58"/>
        <v>0.28537319460379279</v>
      </c>
      <c r="AA92" s="1">
        <f t="shared" si="65"/>
        <v>2002.25</v>
      </c>
      <c r="AB92" s="3">
        <f t="shared" si="37"/>
        <v>1.5628845976082897E-2</v>
      </c>
      <c r="AC92" s="3">
        <f t="shared" si="38"/>
        <v>0.15413312605476601</v>
      </c>
      <c r="AD92" s="3">
        <f t="shared" si="39"/>
        <v>7.2197127233024775E-5</v>
      </c>
      <c r="AE92" s="3">
        <f t="shared" si="40"/>
        <v>-8.922657755428913E-2</v>
      </c>
      <c r="AF92" s="3">
        <f t="shared" si="41"/>
        <v>0.13720788766190234</v>
      </c>
      <c r="AG92">
        <f t="shared" si="59"/>
        <v>0.21781547926569514</v>
      </c>
      <c r="AJ92" s="1">
        <f t="shared" si="66"/>
        <v>2002.25</v>
      </c>
      <c r="AK92">
        <f>EXP(XMY!B92/100)-1</f>
        <v>-1.9430027040819864E-3</v>
      </c>
      <c r="AL92">
        <f>EXP(XMY!C92/100)-1</f>
        <v>7.8268546384789417E-2</v>
      </c>
      <c r="AM92">
        <f>EXP(XMY!D92/100)-1</f>
        <v>0.75481523610947177</v>
      </c>
      <c r="AN92">
        <f>EXP(XMY!E92/100)-1</f>
        <v>-2.0856575250939313E-3</v>
      </c>
      <c r="AO92">
        <f>EXP(XMY!F92/100)-1</f>
        <v>3.5258425328899001E-4</v>
      </c>
      <c r="AP92">
        <f>EXP(XMY!G92/100)-1</f>
        <v>0</v>
      </c>
      <c r="AQ92">
        <f t="shared" si="60"/>
        <v>0.20476560299999999</v>
      </c>
      <c r="AR92">
        <f>EXP(XMY!I92/100)-1</f>
        <v>-0.43574983418620916</v>
      </c>
      <c r="AS92">
        <f>EXP(XMY!K92)</f>
        <v>0.21781547926569514</v>
      </c>
      <c r="AT92">
        <f t="shared" si="61"/>
        <v>0.42298799085500305</v>
      </c>
    </row>
    <row r="93" spans="1:46" x14ac:dyDescent="0.3">
      <c r="A93" s="1">
        <f t="shared" si="62"/>
        <v>2002.5</v>
      </c>
      <c r="B93">
        <f t="shared" si="42"/>
        <v>-3.0666594694422916E-4</v>
      </c>
      <c r="C93">
        <f t="shared" si="43"/>
        <v>1.2375817586228167E-2</v>
      </c>
      <c r="D93">
        <f t="shared" si="44"/>
        <v>0.11850860310919177</v>
      </c>
      <c r="E93">
        <f t="shared" si="45"/>
        <v>-2.5285724876123161E-4</v>
      </c>
      <c r="F93">
        <f t="shared" si="46"/>
        <v>5.1050109322949064E-5</v>
      </c>
      <c r="G93">
        <f t="shared" si="47"/>
        <v>0</v>
      </c>
      <c r="H93">
        <f t="shared" si="48"/>
        <v>-0.11655320097037324</v>
      </c>
      <c r="I93">
        <f t="shared" si="49"/>
        <v>0.20476560299999999</v>
      </c>
      <c r="J93">
        <f>EXP(XMY!K93)</f>
        <v>0.21858834963866419</v>
      </c>
      <c r="K93">
        <f t="shared" si="63"/>
        <v>0.21858834963866419</v>
      </c>
      <c r="N93" s="1">
        <f t="shared" si="64"/>
        <v>2002.5</v>
      </c>
      <c r="O93">
        <f t="shared" si="50"/>
        <v>-4.0178694999411826E-4</v>
      </c>
      <c r="P93">
        <f t="shared" si="51"/>
        <v>1.6214522842206813E-2</v>
      </c>
      <c r="Q93">
        <f t="shared" si="52"/>
        <v>0.15526735415447035</v>
      </c>
      <c r="R93">
        <f t="shared" si="53"/>
        <v>-3.3128798217089126E-4</v>
      </c>
      <c r="S93">
        <f t="shared" si="54"/>
        <v>6.6884725630994899E-5</v>
      </c>
      <c r="T93">
        <f t="shared" si="55"/>
        <v>0</v>
      </c>
      <c r="U93">
        <f t="shared" si="56"/>
        <v>-8.9191662312074968E-2</v>
      </c>
      <c r="V93">
        <f>EXP(XMY!K93)</f>
        <v>0.21858834963866419</v>
      </c>
      <c r="W93">
        <f t="shared" si="57"/>
        <v>0.20476560299999999</v>
      </c>
      <c r="X93">
        <f t="shared" si="58"/>
        <v>0.28638962747806818</v>
      </c>
      <c r="AA93" s="1">
        <f t="shared" si="65"/>
        <v>2002.5</v>
      </c>
      <c r="AB93" s="3">
        <f t="shared" si="37"/>
        <v>1.5812735892212694E-2</v>
      </c>
      <c r="AC93" s="3">
        <f t="shared" si="38"/>
        <v>0.15493606617229946</v>
      </c>
      <c r="AD93" s="3">
        <f t="shared" si="39"/>
        <v>6.6884725630994899E-5</v>
      </c>
      <c r="AE93" s="3">
        <f t="shared" si="40"/>
        <v>-8.9191662312074968E-2</v>
      </c>
      <c r="AF93" s="3">
        <f t="shared" si="41"/>
        <v>0.13696432516059603</v>
      </c>
      <c r="AG93">
        <f t="shared" si="59"/>
        <v>0.21858834963866419</v>
      </c>
      <c r="AJ93" s="1">
        <f t="shared" si="66"/>
        <v>2002.5</v>
      </c>
      <c r="AK93">
        <f>EXP(XMY!B93/100)-1</f>
        <v>-1.9621798979300165E-3</v>
      </c>
      <c r="AL93">
        <f>EXP(XMY!C93/100)-1</f>
        <v>7.918577439105734E-2</v>
      </c>
      <c r="AM93">
        <f>EXP(XMY!D93/100)-1</f>
        <v>0.75826873205100931</v>
      </c>
      <c r="AN93">
        <f>EXP(XMY!E93/100)-1</f>
        <v>-1.617888831508929E-3</v>
      </c>
      <c r="AO93">
        <f>EXP(XMY!F93/100)-1</f>
        <v>3.266404349708818E-4</v>
      </c>
      <c r="AP93">
        <f>EXP(XMY!G93/100)-1</f>
        <v>0</v>
      </c>
      <c r="AQ93">
        <f t="shared" si="60"/>
        <v>0.20476560299999999</v>
      </c>
      <c r="AR93">
        <f>EXP(XMY!I93/100)-1</f>
        <v>-0.43557932096669072</v>
      </c>
      <c r="AS93">
        <f>EXP(XMY!K93)</f>
        <v>0.21858834963866419</v>
      </c>
      <c r="AT93">
        <f t="shared" si="61"/>
        <v>0.4645850012065722</v>
      </c>
    </row>
    <row r="94" spans="1:46" x14ac:dyDescent="0.3">
      <c r="A94" s="1">
        <f t="shared" si="62"/>
        <v>2002.75</v>
      </c>
      <c r="B94">
        <f t="shared" si="42"/>
        <v>-3.0900207510570844E-4</v>
      </c>
      <c r="C94">
        <f t="shared" si="43"/>
        <v>1.2146902854505835E-2</v>
      </c>
      <c r="D94">
        <f t="shared" si="44"/>
        <v>0.12023413555476883</v>
      </c>
      <c r="E94">
        <f t="shared" si="45"/>
        <v>-2.667131203562945E-4</v>
      </c>
      <c r="F94">
        <f t="shared" si="46"/>
        <v>4.1411757357549426E-4</v>
      </c>
      <c r="G94">
        <f t="shared" si="47"/>
        <v>0</v>
      </c>
      <c r="H94">
        <f t="shared" si="48"/>
        <v>-0.11663370235990107</v>
      </c>
      <c r="I94">
        <f t="shared" si="49"/>
        <v>0.20476560299999999</v>
      </c>
      <c r="J94">
        <f>EXP(XMY!K94)</f>
        <v>0.22035134142748708</v>
      </c>
      <c r="K94">
        <f t="shared" si="63"/>
        <v>0.22035134142748708</v>
      </c>
      <c r="N94" s="1">
        <f t="shared" si="64"/>
        <v>2002.75</v>
      </c>
      <c r="O94">
        <f t="shared" si="50"/>
        <v>-4.0533955436331697E-4</v>
      </c>
      <c r="P94">
        <f t="shared" si="51"/>
        <v>1.593393891693299E-2</v>
      </c>
      <c r="Q94">
        <f t="shared" si="52"/>
        <v>0.15771949398189755</v>
      </c>
      <c r="R94">
        <f t="shared" si="53"/>
        <v>-3.4986618556230185E-4</v>
      </c>
      <c r="S94">
        <f t="shared" si="54"/>
        <v>5.4322687855635045E-4</v>
      </c>
      <c r="T94">
        <f t="shared" si="55"/>
        <v>0</v>
      </c>
      <c r="U94">
        <f t="shared" si="56"/>
        <v>-8.915684756226061E-2</v>
      </c>
      <c r="V94">
        <f>EXP(XMY!K94)</f>
        <v>0.22035134142748708</v>
      </c>
      <c r="W94">
        <f t="shared" si="57"/>
        <v>0.20476560299999999</v>
      </c>
      <c r="X94">
        <f t="shared" si="58"/>
        <v>0.28905020947520066</v>
      </c>
      <c r="AA94" s="1">
        <f t="shared" si="65"/>
        <v>2002.75</v>
      </c>
      <c r="AB94" s="3">
        <f t="shared" si="37"/>
        <v>1.5528599362569673E-2</v>
      </c>
      <c r="AC94" s="3">
        <f t="shared" si="38"/>
        <v>0.15736962779633526</v>
      </c>
      <c r="AD94" s="3">
        <f t="shared" si="39"/>
        <v>5.4322687855635045E-4</v>
      </c>
      <c r="AE94" s="3">
        <f t="shared" si="40"/>
        <v>-8.915684756226061E-2</v>
      </c>
      <c r="AF94" s="3">
        <f t="shared" si="41"/>
        <v>0.13606673495228641</v>
      </c>
      <c r="AG94">
        <f t="shared" si="59"/>
        <v>0.22035134142748708</v>
      </c>
      <c r="AJ94" s="1">
        <f t="shared" si="66"/>
        <v>2002.75</v>
      </c>
      <c r="AK94">
        <f>EXP(XMY!B94/100)-1</f>
        <v>-1.9795295128904877E-3</v>
      </c>
      <c r="AL94">
        <f>EXP(XMY!C94/100)-1</f>
        <v>7.7815505551159347E-2</v>
      </c>
      <c r="AM94">
        <f>EXP(XMY!D94/100)-1</f>
        <v>0.77024408236132103</v>
      </c>
      <c r="AN94">
        <f>EXP(XMY!E94/100)-1</f>
        <v>-1.708617953584235E-3</v>
      </c>
      <c r="AO94">
        <f>EXP(XMY!F94/100)-1</f>
        <v>2.6529205618404106E-3</v>
      </c>
      <c r="AP94">
        <f>EXP(XMY!G94/100)-1</f>
        <v>0</v>
      </c>
      <c r="AQ94">
        <f t="shared" si="60"/>
        <v>0.20476560299999999</v>
      </c>
      <c r="AR94">
        <f>EXP(XMY!I94/100)-1</f>
        <v>-0.43540929851514476</v>
      </c>
      <c r="AS94">
        <f>EXP(XMY!K94)</f>
        <v>0.22035134142748708</v>
      </c>
      <c r="AT94">
        <f t="shared" si="61"/>
        <v>0.50491932445211896</v>
      </c>
    </row>
    <row r="95" spans="1:46" x14ac:dyDescent="0.3">
      <c r="A95" s="1">
        <f t="shared" si="62"/>
        <v>2003</v>
      </c>
      <c r="B95">
        <f t="shared" si="42"/>
        <v>-3.126542271252916E-4</v>
      </c>
      <c r="C95">
        <f t="shared" si="43"/>
        <v>1.2078753827901556E-2</v>
      </c>
      <c r="D95">
        <f t="shared" si="44"/>
        <v>0.11656826000954126</v>
      </c>
      <c r="E95">
        <f t="shared" si="45"/>
        <v>-1.9595877711831757E-4</v>
      </c>
      <c r="F95">
        <f t="shared" si="46"/>
        <v>3.8730919667203458E-4</v>
      </c>
      <c r="G95">
        <f t="shared" si="47"/>
        <v>0</v>
      </c>
      <c r="H95">
        <f t="shared" si="48"/>
        <v>-0.11625769160468741</v>
      </c>
      <c r="I95">
        <f t="shared" si="49"/>
        <v>0.20476560299999999</v>
      </c>
      <c r="J95">
        <f>EXP(XMY!K95)</f>
        <v>0.21703362142518384</v>
      </c>
      <c r="K95">
        <f t="shared" si="63"/>
        <v>0.21703362142518384</v>
      </c>
      <c r="N95" s="1">
        <f t="shared" si="64"/>
        <v>2003</v>
      </c>
      <c r="O95">
        <f t="shared" si="50"/>
        <v>-4.0851060591400474E-4</v>
      </c>
      <c r="P95">
        <f t="shared" si="51"/>
        <v>1.5781968119512487E-2</v>
      </c>
      <c r="Q95">
        <f t="shared" si="52"/>
        <v>0.15230681818914343</v>
      </c>
      <c r="R95">
        <f t="shared" si="53"/>
        <v>-2.5603760266030868E-4</v>
      </c>
      <c r="S95">
        <f t="shared" si="54"/>
        <v>5.0605397554773809E-4</v>
      </c>
      <c r="T95">
        <f t="shared" si="55"/>
        <v>0</v>
      </c>
      <c r="U95">
        <f t="shared" si="56"/>
        <v>-8.9122130513721934E-2</v>
      </c>
      <c r="V95">
        <f>EXP(XMY!K95)</f>
        <v>0.21703362142518384</v>
      </c>
      <c r="W95">
        <f t="shared" si="57"/>
        <v>0.20476560299999999</v>
      </c>
      <c r="X95">
        <f t="shared" si="58"/>
        <v>0.28357376456190742</v>
      </c>
      <c r="AA95" s="1">
        <f t="shared" si="65"/>
        <v>2003</v>
      </c>
      <c r="AB95" s="3">
        <f t="shared" si="37"/>
        <v>1.5373457513598482E-2</v>
      </c>
      <c r="AC95" s="3">
        <f t="shared" si="38"/>
        <v>0.15205078058648314</v>
      </c>
      <c r="AD95" s="3">
        <f t="shared" si="39"/>
        <v>5.0605397554773809E-4</v>
      </c>
      <c r="AE95" s="3">
        <f t="shared" si="40"/>
        <v>-8.9122130513721934E-2</v>
      </c>
      <c r="AF95" s="3">
        <f t="shared" si="41"/>
        <v>0.13822545986327645</v>
      </c>
      <c r="AG95">
        <f t="shared" si="59"/>
        <v>0.21703362142518384</v>
      </c>
      <c r="AJ95" s="1">
        <f t="shared" si="66"/>
        <v>2003</v>
      </c>
      <c r="AK95">
        <f>EXP(XMY!B95/100)-1</f>
        <v>-1.9950157640197252E-3</v>
      </c>
      <c r="AL95">
        <f>EXP(XMY!C95/100)-1</f>
        <v>7.7073335991457936E-2</v>
      </c>
      <c r="AM95">
        <f>EXP(XMY!D95/100)-1</f>
        <v>0.743810561723804</v>
      </c>
      <c r="AN95">
        <f>EXP(XMY!E95/100)-1</f>
        <v>-1.2503936154760753E-3</v>
      </c>
      <c r="AO95">
        <f>EXP(XMY!F95/100)-1</f>
        <v>2.4713817561816676E-3</v>
      </c>
      <c r="AP95">
        <f>EXP(XMY!G95/100)-1</f>
        <v>0</v>
      </c>
      <c r="AQ95">
        <f t="shared" si="60"/>
        <v>0.20476560299999999</v>
      </c>
      <c r="AR95">
        <f>EXP(XMY!I95/100)-1</f>
        <v>-0.43523975320074604</v>
      </c>
      <c r="AS95">
        <f>EXP(XMY!K95)</f>
        <v>0.21703362142518384</v>
      </c>
      <c r="AT95">
        <f t="shared" si="61"/>
        <v>0.54249437737552431</v>
      </c>
    </row>
    <row r="96" spans="1:46" x14ac:dyDescent="0.3">
      <c r="A96" s="1">
        <f t="shared" si="62"/>
        <v>2003.25</v>
      </c>
      <c r="B96">
        <f t="shared" si="42"/>
        <v>-3.1431314297879713E-4</v>
      </c>
      <c r="C96">
        <f t="shared" si="43"/>
        <v>1.2576390236643465E-2</v>
      </c>
      <c r="D96">
        <f t="shared" si="44"/>
        <v>0.11894721403357238</v>
      </c>
      <c r="E96">
        <f t="shared" si="45"/>
        <v>-4.2617985754732807E-5</v>
      </c>
      <c r="F96">
        <f t="shared" si="46"/>
        <v>3.0798057990364438E-4</v>
      </c>
      <c r="G96">
        <f t="shared" si="47"/>
        <v>0</v>
      </c>
      <c r="H96">
        <f t="shared" si="48"/>
        <v>-0.11635226701881966</v>
      </c>
      <c r="I96">
        <f t="shared" si="49"/>
        <v>0.20476560299999999</v>
      </c>
      <c r="J96">
        <f>EXP(XMY!K96)</f>
        <v>0.21988798970256626</v>
      </c>
      <c r="K96">
        <f t="shared" si="63"/>
        <v>0.21988798970256629</v>
      </c>
      <c r="N96" s="1">
        <f t="shared" si="64"/>
        <v>2003.25</v>
      </c>
      <c r="O96">
        <f t="shared" si="50"/>
        <v>-4.1124051096039877E-4</v>
      </c>
      <c r="P96">
        <f t="shared" si="51"/>
        <v>1.6454676689429799E-2</v>
      </c>
      <c r="Q96">
        <f t="shared" si="52"/>
        <v>0.15562795947028524</v>
      </c>
      <c r="R96">
        <f t="shared" si="53"/>
        <v>-5.576044982332029E-5</v>
      </c>
      <c r="S96">
        <f t="shared" si="54"/>
        <v>4.0295512254159361E-4</v>
      </c>
      <c r="T96">
        <f t="shared" si="55"/>
        <v>0</v>
      </c>
      <c r="U96">
        <f t="shared" si="56"/>
        <v>-8.9087508472891055E-2</v>
      </c>
      <c r="V96">
        <f>EXP(XMY!K96)</f>
        <v>0.21988798970256626</v>
      </c>
      <c r="W96">
        <f t="shared" si="57"/>
        <v>0.20476560299999999</v>
      </c>
      <c r="X96">
        <f t="shared" si="58"/>
        <v>0.28769668484858185</v>
      </c>
      <c r="AA96" s="1">
        <f t="shared" si="65"/>
        <v>2003.25</v>
      </c>
      <c r="AB96" s="3">
        <f t="shared" si="37"/>
        <v>1.60434361784694E-2</v>
      </c>
      <c r="AC96" s="3">
        <f t="shared" si="38"/>
        <v>0.1555721990204619</v>
      </c>
      <c r="AD96" s="3">
        <f t="shared" si="39"/>
        <v>4.0295512254159361E-4</v>
      </c>
      <c r="AE96" s="3">
        <f t="shared" si="40"/>
        <v>-8.9087508472891055E-2</v>
      </c>
      <c r="AF96" s="3">
        <f t="shared" si="41"/>
        <v>0.1369569078539844</v>
      </c>
      <c r="AG96">
        <f t="shared" si="59"/>
        <v>0.21988798970256626</v>
      </c>
      <c r="AJ96" s="1">
        <f t="shared" si="66"/>
        <v>2003.25</v>
      </c>
      <c r="AK96">
        <f>EXP(XMY!B96/100)-1</f>
        <v>-2.0083476176435688E-3</v>
      </c>
      <c r="AL96">
        <f>EXP(XMY!C96/100)-1</f>
        <v>8.0358597578665591E-2</v>
      </c>
      <c r="AM96">
        <f>EXP(XMY!D96/100)-1</f>
        <v>0.7600297959725455</v>
      </c>
      <c r="AN96">
        <f>EXP(XMY!E96/100)-1</f>
        <v>-2.7231355758183806E-4</v>
      </c>
      <c r="AO96">
        <f>EXP(XMY!F96/100)-1</f>
        <v>1.9678848236126534E-3</v>
      </c>
      <c r="AP96">
        <f>EXP(XMY!G96/100)-1</f>
        <v>0</v>
      </c>
      <c r="AQ96">
        <f t="shared" si="60"/>
        <v>0.20476560299999999</v>
      </c>
      <c r="AR96">
        <f>EXP(XMY!I96/100)-1</f>
        <v>-0.43507067186909831</v>
      </c>
      <c r="AS96">
        <f>EXP(XMY!K96)</f>
        <v>0.21988798970256626</v>
      </c>
      <c r="AT96">
        <f t="shared" si="61"/>
        <v>0.53841535232494908</v>
      </c>
    </row>
    <row r="97" spans="1:46" x14ac:dyDescent="0.3">
      <c r="A97" s="1">
        <f t="shared" si="62"/>
        <v>2003.5</v>
      </c>
      <c r="B97">
        <f t="shared" si="42"/>
        <v>-3.1543487712347077E-4</v>
      </c>
      <c r="C97">
        <f t="shared" si="43"/>
        <v>1.3000909306477498E-2</v>
      </c>
      <c r="D97">
        <f t="shared" si="44"/>
        <v>0.12116235563202203</v>
      </c>
      <c r="E97">
        <f t="shared" si="45"/>
        <v>-7.806132091945755E-5</v>
      </c>
      <c r="F97">
        <f t="shared" si="46"/>
        <v>2.9754892879086721E-4</v>
      </c>
      <c r="G97">
        <f t="shared" si="47"/>
        <v>0</v>
      </c>
      <c r="H97">
        <f t="shared" si="48"/>
        <v>-0.11645455544376838</v>
      </c>
      <c r="I97">
        <f t="shared" si="49"/>
        <v>0.20476560299999999</v>
      </c>
      <c r="J97">
        <f>EXP(XMY!K97)</f>
        <v>0.22237836522547907</v>
      </c>
      <c r="K97">
        <f t="shared" si="63"/>
        <v>0.2223783652254791</v>
      </c>
      <c r="N97" s="1">
        <f t="shared" si="64"/>
        <v>2003.5</v>
      </c>
      <c r="O97">
        <f t="shared" si="50"/>
        <v>-4.1330952801300864E-4</v>
      </c>
      <c r="P97">
        <f t="shared" si="51"/>
        <v>1.7034893979389714E-2</v>
      </c>
      <c r="Q97">
        <f t="shared" si="52"/>
        <v>0.15875719411843434</v>
      </c>
      <c r="R97">
        <f t="shared" si="53"/>
        <v>-1.0228256304284352E-4</v>
      </c>
      <c r="S97">
        <f t="shared" si="54"/>
        <v>3.8987384160183282E-4</v>
      </c>
      <c r="T97">
        <f t="shared" si="55"/>
        <v>0</v>
      </c>
      <c r="U97">
        <f t="shared" si="56"/>
        <v>-8.905297883918685E-2</v>
      </c>
      <c r="V97">
        <f>EXP(XMY!K97)</f>
        <v>0.22237836522547907</v>
      </c>
      <c r="W97">
        <f t="shared" si="57"/>
        <v>0.20476560299999999</v>
      </c>
      <c r="X97">
        <f t="shared" si="58"/>
        <v>0.29137899400918316</v>
      </c>
      <c r="AA97" s="1">
        <f t="shared" si="65"/>
        <v>2003.5</v>
      </c>
      <c r="AB97" s="3">
        <f t="shared" si="37"/>
        <v>1.6621584451376705E-2</v>
      </c>
      <c r="AC97" s="3">
        <f t="shared" si="38"/>
        <v>0.15865491155539149</v>
      </c>
      <c r="AD97" s="3">
        <f t="shared" si="39"/>
        <v>3.8987384160183282E-4</v>
      </c>
      <c r="AE97" s="3">
        <f t="shared" si="40"/>
        <v>-8.905297883918685E-2</v>
      </c>
      <c r="AF97" s="3">
        <f t="shared" si="41"/>
        <v>0.13576497421629591</v>
      </c>
      <c r="AG97">
        <f t="shared" si="59"/>
        <v>0.22237836522547907</v>
      </c>
      <c r="AJ97" s="1">
        <f t="shared" si="66"/>
        <v>2003.5</v>
      </c>
      <c r="AK97">
        <f>EXP(XMY!B97/100)-1</f>
        <v>-2.0184519370326504E-3</v>
      </c>
      <c r="AL97">
        <f>EXP(XMY!C97/100)-1</f>
        <v>8.3192165724190081E-2</v>
      </c>
      <c r="AM97">
        <f>EXP(XMY!D97/100)-1</f>
        <v>0.77531182870803916</v>
      </c>
      <c r="AN97">
        <f>EXP(XMY!E97/100)-1</f>
        <v>-4.9951047219021216E-4</v>
      </c>
      <c r="AO97">
        <f>EXP(XMY!F97/100)-1</f>
        <v>1.9040006519153163E-3</v>
      </c>
      <c r="AP97">
        <f>EXP(XMY!G97/100)-1</f>
        <v>0</v>
      </c>
      <c r="AQ97">
        <f t="shared" si="60"/>
        <v>0.20476560299999999</v>
      </c>
      <c r="AR97">
        <f>EXP(XMY!I97/100)-1</f>
        <v>-0.43490204181991865</v>
      </c>
      <c r="AS97">
        <f>EXP(XMY!K97)</f>
        <v>0.22237836522547907</v>
      </c>
      <c r="AT97">
        <f t="shared" si="61"/>
        <v>0.5565204152764015</v>
      </c>
    </row>
    <row r="98" spans="1:46" x14ac:dyDescent="0.3">
      <c r="A98" s="1">
        <f t="shared" si="62"/>
        <v>2003.75</v>
      </c>
      <c r="B98">
        <f t="shared" si="42"/>
        <v>-3.1545715053257712E-4</v>
      </c>
      <c r="C98">
        <f t="shared" si="43"/>
        <v>1.403053470868427E-2</v>
      </c>
      <c r="D98">
        <f t="shared" si="44"/>
        <v>0.12610977024888526</v>
      </c>
      <c r="E98">
        <f t="shared" si="45"/>
        <v>6.7517597168010798E-5</v>
      </c>
      <c r="F98">
        <f t="shared" si="46"/>
        <v>2.9498132483613432E-4</v>
      </c>
      <c r="G98">
        <f t="shared" si="47"/>
        <v>0</v>
      </c>
      <c r="H98">
        <f t="shared" si="48"/>
        <v>-0.11665095770094025</v>
      </c>
      <c r="I98">
        <f t="shared" si="49"/>
        <v>0.20476560299999999</v>
      </c>
      <c r="J98">
        <f>EXP(XMY!K98)</f>
        <v>0.22830199202810086</v>
      </c>
      <c r="K98">
        <f t="shared" si="63"/>
        <v>0.22830199202810081</v>
      </c>
      <c r="N98" s="1">
        <f t="shared" si="64"/>
        <v>2003.75</v>
      </c>
      <c r="O98">
        <f t="shared" si="50"/>
        <v>-4.1438331660152716E-4</v>
      </c>
      <c r="P98">
        <f t="shared" si="51"/>
        <v>1.8430457184000392E-2</v>
      </c>
      <c r="Q98">
        <f t="shared" si="52"/>
        <v>0.16565731594089522</v>
      </c>
      <c r="R98">
        <f t="shared" si="53"/>
        <v>8.869085958651268E-5</v>
      </c>
      <c r="S98">
        <f t="shared" si="54"/>
        <v>3.8748634961909538E-4</v>
      </c>
      <c r="T98">
        <f t="shared" si="55"/>
        <v>0</v>
      </c>
      <c r="U98">
        <f t="shared" si="56"/>
        <v>-8.9018539100680222E-2</v>
      </c>
      <c r="V98">
        <f>EXP(XMY!K98)</f>
        <v>0.22830199202810086</v>
      </c>
      <c r="W98">
        <f t="shared" si="57"/>
        <v>0.20476560299999999</v>
      </c>
      <c r="X98">
        <f t="shared" si="58"/>
        <v>0.29989663091681951</v>
      </c>
      <c r="AA98" s="1">
        <f t="shared" si="65"/>
        <v>2003.75</v>
      </c>
      <c r="AB98" s="3">
        <f t="shared" si="37"/>
        <v>1.8016073867398865E-2</v>
      </c>
      <c r="AC98" s="3">
        <f t="shared" si="38"/>
        <v>0.16574600680048174</v>
      </c>
      <c r="AD98" s="3">
        <f t="shared" si="39"/>
        <v>3.8748634961909538E-4</v>
      </c>
      <c r="AE98" s="3">
        <f t="shared" si="40"/>
        <v>-8.9018539100680222E-2</v>
      </c>
      <c r="AF98" s="3">
        <f t="shared" si="41"/>
        <v>0.13317096411128138</v>
      </c>
      <c r="AG98">
        <f t="shared" si="59"/>
        <v>0.22830199202810086</v>
      </c>
      <c r="AJ98" s="1">
        <f t="shared" si="66"/>
        <v>2003.75</v>
      </c>
      <c r="AK98">
        <f>EXP(XMY!B98/100)-1</f>
        <v>-2.0236959261245024E-3</v>
      </c>
      <c r="AL98">
        <f>EXP(XMY!C98/100)-1</f>
        <v>9.0007583861633211E-2</v>
      </c>
      <c r="AM98">
        <f>EXP(XMY!D98/100)-1</f>
        <v>0.80900948945460938</v>
      </c>
      <c r="AN98">
        <f>EXP(XMY!E98/100)-1</f>
        <v>4.3313358438679117E-4</v>
      </c>
      <c r="AO98">
        <f>EXP(XMY!F98/100)-1</f>
        <v>1.8923410179350064E-3</v>
      </c>
      <c r="AP98">
        <f>EXP(XMY!G98/100)-1</f>
        <v>0</v>
      </c>
      <c r="AQ98">
        <f t="shared" si="60"/>
        <v>0.20476560299999999</v>
      </c>
      <c r="AR98">
        <f>EXP(XMY!I98/100)-1</f>
        <v>-0.43473385078586768</v>
      </c>
      <c r="AS98">
        <f>EXP(XMY!K98)</f>
        <v>0.22830199202810086</v>
      </c>
      <c r="AT98">
        <f t="shared" si="61"/>
        <v>0.55149930570997596</v>
      </c>
    </row>
    <row r="99" spans="1:46" x14ac:dyDescent="0.3">
      <c r="A99" s="1">
        <f t="shared" si="62"/>
        <v>2004</v>
      </c>
      <c r="B99">
        <f t="shared" si="42"/>
        <v>-3.1510800307812009E-4</v>
      </c>
      <c r="C99">
        <f t="shared" si="43"/>
        <v>1.4497828428022134E-2</v>
      </c>
      <c r="D99">
        <f t="shared" si="44"/>
        <v>0.13124651320476477</v>
      </c>
      <c r="E99">
        <f t="shared" si="45"/>
        <v>1.4424363923712234E-4</v>
      </c>
      <c r="F99">
        <f t="shared" si="46"/>
        <v>4.2686980138720949E-4</v>
      </c>
      <c r="G99">
        <f t="shared" si="47"/>
        <v>0</v>
      </c>
      <c r="H99">
        <f t="shared" si="48"/>
        <v>-0.11689457641725245</v>
      </c>
      <c r="I99">
        <f t="shared" si="49"/>
        <v>0.20476560299999999</v>
      </c>
      <c r="J99">
        <f>EXP(XMY!K99)</f>
        <v>0.23387137365308064</v>
      </c>
      <c r="K99">
        <f t="shared" si="63"/>
        <v>0.23387137365308064</v>
      </c>
      <c r="N99" s="1">
        <f t="shared" si="64"/>
        <v>2004</v>
      </c>
      <c r="O99">
        <f t="shared" si="50"/>
        <v>-4.1519545476729022E-4</v>
      </c>
      <c r="P99">
        <f t="shared" si="51"/>
        <v>1.9102759715748915E-2</v>
      </c>
      <c r="Q99">
        <f t="shared" si="52"/>
        <v>0.17293421685378085</v>
      </c>
      <c r="R99">
        <f t="shared" si="53"/>
        <v>1.9005960751653292E-4</v>
      </c>
      <c r="S99">
        <f t="shared" si="54"/>
        <v>5.6245604548941326E-4</v>
      </c>
      <c r="T99">
        <f t="shared" si="55"/>
        <v>0</v>
      </c>
      <c r="U99">
        <f t="shared" si="56"/>
        <v>-8.8984186829977635E-2</v>
      </c>
      <c r="V99">
        <f>EXP(XMY!K99)</f>
        <v>0.23387137365308064</v>
      </c>
      <c r="W99">
        <f t="shared" si="57"/>
        <v>0.20476560299999999</v>
      </c>
      <c r="X99">
        <f t="shared" si="58"/>
        <v>0.30815571293779076</v>
      </c>
      <c r="AA99" s="1">
        <f t="shared" si="65"/>
        <v>2004</v>
      </c>
      <c r="AB99" s="3">
        <f t="shared" ref="AB99:AB130" si="67">O99+P99</f>
        <v>1.8687564260981625E-2</v>
      </c>
      <c r="AC99" s="3">
        <f t="shared" ref="AC99:AC130" si="68">Q99+R99+T99</f>
        <v>0.17312427646129738</v>
      </c>
      <c r="AD99" s="3">
        <f t="shared" ref="AD99:AD130" si="69">S99</f>
        <v>5.6245604548941326E-4</v>
      </c>
      <c r="AE99" s="3">
        <f t="shared" ref="AE99:AE130" si="70">U99</f>
        <v>-8.8984186829977635E-2</v>
      </c>
      <c r="AF99" s="3">
        <f t="shared" ref="AF99:AF130" si="71">V99-SUM(O99:U99)</f>
        <v>0.13048126371528987</v>
      </c>
      <c r="AG99">
        <f t="shared" si="59"/>
        <v>0.23387137365308064</v>
      </c>
      <c r="AJ99" s="1">
        <f t="shared" si="66"/>
        <v>2004</v>
      </c>
      <c r="AK99">
        <f>EXP(XMY!B99/100)-1</f>
        <v>-2.0276621106489756E-3</v>
      </c>
      <c r="AL99">
        <f>EXP(XMY!C99/100)-1</f>
        <v>9.3290862507551697E-2</v>
      </c>
      <c r="AM99">
        <f>EXP(XMY!D99/100)-1</f>
        <v>0.84454720089770574</v>
      </c>
      <c r="AN99">
        <f>EXP(XMY!E99/100)-1</f>
        <v>9.2818131918637192E-4</v>
      </c>
      <c r="AO99">
        <f>EXP(XMY!F99/100)-1</f>
        <v>2.7468287507712574E-3</v>
      </c>
      <c r="AP99">
        <f>EXP(XMY!G99/100)-1</f>
        <v>0</v>
      </c>
      <c r="AQ99">
        <f t="shared" si="60"/>
        <v>0.20476560299999999</v>
      </c>
      <c r="AR99">
        <f>EXP(XMY!I99/100)-1</f>
        <v>-0.43456608691244714</v>
      </c>
      <c r="AS99">
        <f>EXP(XMY!K99)</f>
        <v>0.23387137365308064</v>
      </c>
      <c r="AT99">
        <f t="shared" si="61"/>
        <v>0.56529933083969142</v>
      </c>
    </row>
    <row r="100" spans="1:46" x14ac:dyDescent="0.3">
      <c r="A100" s="1">
        <f t="shared" si="62"/>
        <v>2004.25</v>
      </c>
      <c r="B100">
        <f t="shared" si="42"/>
        <v>-3.1509828475049167E-4</v>
      </c>
      <c r="C100">
        <f t="shared" si="43"/>
        <v>1.4578933534075239E-2</v>
      </c>
      <c r="D100">
        <f t="shared" si="44"/>
        <v>0.1362031281974195</v>
      </c>
      <c r="E100">
        <f t="shared" si="45"/>
        <v>4.6041882821955E-5</v>
      </c>
      <c r="F100">
        <f t="shared" si="46"/>
        <v>8.4083580805247916E-4</v>
      </c>
      <c r="G100">
        <f t="shared" si="47"/>
        <v>0</v>
      </c>
      <c r="H100">
        <f t="shared" si="48"/>
        <v>-0.11713480487887361</v>
      </c>
      <c r="I100">
        <f t="shared" si="49"/>
        <v>0.20476560299999999</v>
      </c>
      <c r="J100">
        <f>EXP(XMY!K100)</f>
        <v>0.23898463925874505</v>
      </c>
      <c r="K100">
        <f t="shared" si="63"/>
        <v>0.23898463925874508</v>
      </c>
      <c r="N100" s="1">
        <f t="shared" si="64"/>
        <v>2004.25</v>
      </c>
      <c r="O100">
        <f t="shared" si="50"/>
        <v>-4.1644403501604315E-4</v>
      </c>
      <c r="P100">
        <f t="shared" si="51"/>
        <v>1.9267987802499519E-2</v>
      </c>
      <c r="Q100">
        <f t="shared" si="52"/>
        <v>0.18001043811855363</v>
      </c>
      <c r="R100">
        <f t="shared" si="53"/>
        <v>6.085043426146693E-5</v>
      </c>
      <c r="S100">
        <f t="shared" si="54"/>
        <v>1.1112756674274569E-3</v>
      </c>
      <c r="T100">
        <f t="shared" si="55"/>
        <v>0</v>
      </c>
      <c r="U100">
        <f t="shared" si="56"/>
        <v>-8.8949919680317249E-2</v>
      </c>
      <c r="V100">
        <f>EXP(XMY!K100)</f>
        <v>0.23898463925874505</v>
      </c>
      <c r="W100">
        <f t="shared" si="57"/>
        <v>0.20476560299999999</v>
      </c>
      <c r="X100">
        <f t="shared" si="58"/>
        <v>0.31584979130740876</v>
      </c>
      <c r="AA100" s="1">
        <f t="shared" si="65"/>
        <v>2004.25</v>
      </c>
      <c r="AB100" s="3">
        <f t="shared" si="67"/>
        <v>1.8851543767483474E-2</v>
      </c>
      <c r="AC100" s="3">
        <f t="shared" si="68"/>
        <v>0.1800712885528151</v>
      </c>
      <c r="AD100" s="3">
        <f t="shared" si="69"/>
        <v>1.1112756674274569E-3</v>
      </c>
      <c r="AE100" s="3">
        <f t="shared" si="70"/>
        <v>-8.8949919680317249E-2</v>
      </c>
      <c r="AF100" s="3">
        <f t="shared" si="71"/>
        <v>0.12790045095133629</v>
      </c>
      <c r="AG100">
        <f t="shared" si="59"/>
        <v>0.23898463925874505</v>
      </c>
      <c r="AJ100" s="1">
        <f t="shared" si="66"/>
        <v>2004.25</v>
      </c>
      <c r="AK100">
        <f>EXP(XMY!B100/100)-1</f>
        <v>-2.0337597180130063E-3</v>
      </c>
      <c r="AL100">
        <f>EXP(XMY!C100/100)-1</f>
        <v>9.4097775799285577E-2</v>
      </c>
      <c r="AM100">
        <f>EXP(XMY!D100/100)-1</f>
        <v>0.8791048666438066</v>
      </c>
      <c r="AN100">
        <f>EXP(XMY!E100/100)-1</f>
        <v>2.9717117215954936E-4</v>
      </c>
      <c r="AO100">
        <f>EXP(XMY!F100/100)-1</f>
        <v>5.4270622172194471E-3</v>
      </c>
      <c r="AP100">
        <f>EXP(XMY!G100/100)-1</f>
        <v>0</v>
      </c>
      <c r="AQ100">
        <f t="shared" si="60"/>
        <v>0.20476560299999999</v>
      </c>
      <c r="AR100">
        <f>EXP(XMY!I100/100)-1</f>
        <v>-0.43439873873893387</v>
      </c>
      <c r="AS100">
        <f>EXP(XMY!K100)</f>
        <v>0.23898463925874505</v>
      </c>
      <c r="AT100">
        <f t="shared" si="61"/>
        <v>0.56640553442387587</v>
      </c>
    </row>
    <row r="101" spans="1:46" x14ac:dyDescent="0.3">
      <c r="A101" s="1">
        <f t="shared" si="62"/>
        <v>2004.5</v>
      </c>
      <c r="B101">
        <f t="shared" si="42"/>
        <v>-3.1694529430470773E-4</v>
      </c>
      <c r="C101">
        <f t="shared" si="43"/>
        <v>1.4791934838369632E-2</v>
      </c>
      <c r="D101">
        <f t="shared" si="44"/>
        <v>0.13541615127828915</v>
      </c>
      <c r="E101">
        <f t="shared" si="45"/>
        <v>7.7410190092389088E-5</v>
      </c>
      <c r="F101">
        <f t="shared" si="46"/>
        <v>9.7145970814767335E-4</v>
      </c>
      <c r="G101">
        <f t="shared" si="47"/>
        <v>0</v>
      </c>
      <c r="H101">
        <f t="shared" si="48"/>
        <v>-0.11696700191439663</v>
      </c>
      <c r="I101">
        <f t="shared" si="49"/>
        <v>0.20476560299999999</v>
      </c>
      <c r="J101">
        <f>EXP(XMY!K101)</f>
        <v>0.23873861180619751</v>
      </c>
      <c r="K101">
        <f t="shared" si="63"/>
        <v>0.23873861180619751</v>
      </c>
      <c r="N101" s="1">
        <f t="shared" si="64"/>
        <v>2004.5</v>
      </c>
      <c r="O101">
        <f t="shared" si="50"/>
        <v>-4.1820792055208815E-4</v>
      </c>
      <c r="P101">
        <f t="shared" si="51"/>
        <v>1.9517892900941129E-2</v>
      </c>
      <c r="Q101">
        <f t="shared" si="52"/>
        <v>0.17868101547144227</v>
      </c>
      <c r="R101">
        <f t="shared" si="53"/>
        <v>1.0214240504532092E-4</v>
      </c>
      <c r="S101">
        <f t="shared" si="54"/>
        <v>1.2818368082600127E-3</v>
      </c>
      <c r="T101">
        <f t="shared" si="55"/>
        <v>0</v>
      </c>
      <c r="U101">
        <f t="shared" si="56"/>
        <v>-8.8915735381860997E-2</v>
      </c>
      <c r="V101">
        <f>EXP(XMY!K101)</f>
        <v>0.23873861180619751</v>
      </c>
      <c r="W101">
        <f t="shared" si="57"/>
        <v>0.20476560299999999</v>
      </c>
      <c r="X101">
        <f t="shared" si="58"/>
        <v>0.31501454728327566</v>
      </c>
      <c r="AA101" s="1">
        <f t="shared" si="65"/>
        <v>2004.5</v>
      </c>
      <c r="AB101" s="3">
        <f t="shared" si="67"/>
        <v>1.909968498038904E-2</v>
      </c>
      <c r="AC101" s="3">
        <f t="shared" si="68"/>
        <v>0.1787831578764876</v>
      </c>
      <c r="AD101" s="3">
        <f t="shared" si="69"/>
        <v>1.2818368082600127E-3</v>
      </c>
      <c r="AE101" s="3">
        <f t="shared" si="70"/>
        <v>-8.8915735381860997E-2</v>
      </c>
      <c r="AF101" s="3">
        <f t="shared" si="71"/>
        <v>0.12848966752292185</v>
      </c>
      <c r="AG101">
        <f t="shared" si="59"/>
        <v>0.23873861180619751</v>
      </c>
      <c r="AJ101" s="1">
        <f t="shared" si="66"/>
        <v>2004.5</v>
      </c>
      <c r="AK101">
        <f>EXP(XMY!B101/100)-1</f>
        <v>-2.0423738871420127E-3</v>
      </c>
      <c r="AL101">
        <f>EXP(XMY!C101/100)-1</f>
        <v>9.531822051646599E-2</v>
      </c>
      <c r="AM101">
        <f>EXP(XMY!D101/100)-1</f>
        <v>0.87261245469749271</v>
      </c>
      <c r="AN101">
        <f>EXP(XMY!E101/100)-1</f>
        <v>4.9882599200667954E-4</v>
      </c>
      <c r="AO101">
        <f>EXP(XMY!F101/100)-1</f>
        <v>6.260020186398263E-3</v>
      </c>
      <c r="AP101">
        <f>EXP(XMY!G101/100)-1</f>
        <v>0</v>
      </c>
      <c r="AQ101">
        <f t="shared" si="60"/>
        <v>0.20476560299999999</v>
      </c>
      <c r="AR101">
        <f>EXP(XMY!I101/100)-1</f>
        <v>-0.43423179518027255</v>
      </c>
      <c r="AS101">
        <f>EXP(XMY!K101)</f>
        <v>0.23873861180619751</v>
      </c>
      <c r="AT101">
        <f t="shared" si="61"/>
        <v>0.58580844913792396</v>
      </c>
    </row>
    <row r="102" spans="1:46" x14ac:dyDescent="0.3">
      <c r="A102" s="1">
        <f t="shared" si="62"/>
        <v>2004.75</v>
      </c>
      <c r="B102">
        <f t="shared" si="42"/>
        <v>-3.1755479002788453E-4</v>
      </c>
      <c r="C102">
        <f t="shared" si="43"/>
        <v>1.423029265240414E-2</v>
      </c>
      <c r="D102">
        <f t="shared" si="44"/>
        <v>0.13828757673576006</v>
      </c>
      <c r="E102">
        <f t="shared" si="45"/>
        <v>1.9239475531129054E-4</v>
      </c>
      <c r="F102">
        <f t="shared" si="46"/>
        <v>8.4103827243748848E-4</v>
      </c>
      <c r="G102">
        <f t="shared" si="47"/>
        <v>0</v>
      </c>
      <c r="H102">
        <f t="shared" si="48"/>
        <v>-0.11722112625740555</v>
      </c>
      <c r="I102">
        <f t="shared" si="49"/>
        <v>0.20476560299999999</v>
      </c>
      <c r="J102">
        <f>EXP(XMY!K102)</f>
        <v>0.24077822436847957</v>
      </c>
      <c r="K102">
        <f t="shared" si="63"/>
        <v>0.24077822436847954</v>
      </c>
      <c r="N102" s="1">
        <f t="shared" si="64"/>
        <v>2004.75</v>
      </c>
      <c r="O102">
        <f t="shared" si="50"/>
        <v>-4.2035216304789336E-4</v>
      </c>
      <c r="P102">
        <f t="shared" si="51"/>
        <v>1.8836857402520574E-2</v>
      </c>
      <c r="Q102">
        <f t="shared" si="52"/>
        <v>0.18305339371018123</v>
      </c>
      <c r="R102">
        <f t="shared" si="53"/>
        <v>2.5467589875457277E-4</v>
      </c>
      <c r="S102">
        <f t="shared" si="54"/>
        <v>1.1132953056514057E-3</v>
      </c>
      <c r="T102">
        <f t="shared" si="55"/>
        <v>0</v>
      </c>
      <c r="U102">
        <f t="shared" si="56"/>
        <v>-8.8881631738177119E-2</v>
      </c>
      <c r="V102">
        <f>EXP(XMY!K102)</f>
        <v>0.24077822436847957</v>
      </c>
      <c r="W102">
        <f t="shared" si="57"/>
        <v>0.20476560299999999</v>
      </c>
      <c r="X102">
        <f t="shared" si="58"/>
        <v>0.31872184141588278</v>
      </c>
      <c r="AA102" s="1">
        <f t="shared" si="65"/>
        <v>2004.75</v>
      </c>
      <c r="AB102" s="3">
        <f t="shared" si="67"/>
        <v>1.8416505239472681E-2</v>
      </c>
      <c r="AC102" s="3">
        <f t="shared" si="68"/>
        <v>0.18330806960893581</v>
      </c>
      <c r="AD102" s="3">
        <f t="shared" si="69"/>
        <v>1.1132953056514057E-3</v>
      </c>
      <c r="AE102" s="3">
        <f t="shared" si="70"/>
        <v>-8.8881631738177119E-2</v>
      </c>
      <c r="AF102" s="3">
        <f t="shared" si="71"/>
        <v>0.12682198595259678</v>
      </c>
      <c r="AG102">
        <f t="shared" si="59"/>
        <v>0.24077822436847957</v>
      </c>
      <c r="AJ102" s="1">
        <f t="shared" si="66"/>
        <v>2004.75</v>
      </c>
      <c r="AK102">
        <f>EXP(XMY!B102/100)-1</f>
        <v>-2.0528455799673218E-3</v>
      </c>
      <c r="AL102">
        <f>EXP(XMY!C102/100)-1</f>
        <v>9.1992293268711611E-2</v>
      </c>
      <c r="AM102">
        <f>EXP(XMY!D102/100)-1</f>
        <v>0.89396554415529073</v>
      </c>
      <c r="AN102">
        <f>EXP(XMY!E102/100)-1</f>
        <v>1.2437435537187014E-3</v>
      </c>
      <c r="AO102">
        <f>EXP(XMY!F102/100)-1</f>
        <v>5.4369253885448998E-3</v>
      </c>
      <c r="AP102">
        <f>EXP(XMY!G102/100)-1</f>
        <v>0</v>
      </c>
      <c r="AQ102">
        <f t="shared" si="60"/>
        <v>0.20476560299999999</v>
      </c>
      <c r="AR102">
        <f>EXP(XMY!I102/100)-1</f>
        <v>-0.43406524550989711</v>
      </c>
      <c r="AS102">
        <f>EXP(XMY!K102)</f>
        <v>0.24077822436847957</v>
      </c>
      <c r="AT102">
        <f t="shared" si="61"/>
        <v>0.61773475320972093</v>
      </c>
    </row>
    <row r="103" spans="1:46" x14ac:dyDescent="0.3">
      <c r="A103" s="1">
        <f t="shared" si="62"/>
        <v>2005</v>
      </c>
      <c r="B103">
        <f t="shared" si="42"/>
        <v>-3.1943606160295791E-4</v>
      </c>
      <c r="C103">
        <f t="shared" si="43"/>
        <v>1.4190833872851694E-2</v>
      </c>
      <c r="D103">
        <f t="shared" si="44"/>
        <v>0.13775542089429077</v>
      </c>
      <c r="E103">
        <f t="shared" si="45"/>
        <v>1.9768243177849558E-4</v>
      </c>
      <c r="F103">
        <f t="shared" si="46"/>
        <v>6.0363611092980739E-4</v>
      </c>
      <c r="G103">
        <f t="shared" si="47"/>
        <v>0</v>
      </c>
      <c r="H103">
        <f t="shared" si="48"/>
        <v>-0.1171972548688781</v>
      </c>
      <c r="I103">
        <f t="shared" si="49"/>
        <v>0.20476560299999999</v>
      </c>
      <c r="J103">
        <f>EXP(XMY!K103)</f>
        <v>0.23999648537936974</v>
      </c>
      <c r="K103">
        <f t="shared" si="63"/>
        <v>0.23999648537936974</v>
      </c>
      <c r="N103" s="1">
        <f t="shared" si="64"/>
        <v>2005</v>
      </c>
      <c r="O103">
        <f t="shared" si="50"/>
        <v>-4.2285128156307973E-4</v>
      </c>
      <c r="P103">
        <f t="shared" si="51"/>
        <v>1.8785018383561666E-2</v>
      </c>
      <c r="Q103">
        <f t="shared" si="52"/>
        <v>0.18235278751906867</v>
      </c>
      <c r="R103">
        <f t="shared" si="53"/>
        <v>2.6168075451650546E-4</v>
      </c>
      <c r="S103">
        <f t="shared" si="54"/>
        <v>7.9905913510066543E-4</v>
      </c>
      <c r="T103">
        <f t="shared" si="55"/>
        <v>0</v>
      </c>
      <c r="U103">
        <f t="shared" si="56"/>
        <v>-8.8847606622899852E-2</v>
      </c>
      <c r="V103">
        <f>EXP(XMY!K103)</f>
        <v>0.23999648537936974</v>
      </c>
      <c r="W103">
        <f t="shared" si="57"/>
        <v>0.20476560299999999</v>
      </c>
      <c r="X103">
        <f t="shared" si="58"/>
        <v>0.3176936908877846</v>
      </c>
      <c r="AA103" s="1">
        <f t="shared" si="65"/>
        <v>2005</v>
      </c>
      <c r="AB103" s="3">
        <f t="shared" si="67"/>
        <v>1.8362167101998585E-2</v>
      </c>
      <c r="AC103" s="3">
        <f t="shared" si="68"/>
        <v>0.18261446827358518</v>
      </c>
      <c r="AD103" s="3">
        <f t="shared" si="69"/>
        <v>7.9905913510066543E-4</v>
      </c>
      <c r="AE103" s="3">
        <f t="shared" si="70"/>
        <v>-8.8847606622899852E-2</v>
      </c>
      <c r="AF103" s="3">
        <f t="shared" si="71"/>
        <v>0.12706839749158516</v>
      </c>
      <c r="AG103">
        <f t="shared" si="59"/>
        <v>0.23999648537936974</v>
      </c>
      <c r="AJ103" s="1">
        <f t="shared" si="66"/>
        <v>2005</v>
      </c>
      <c r="AK103">
        <f>EXP(XMY!B103/100)-1</f>
        <v>-2.0650503569346057E-3</v>
      </c>
      <c r="AL103">
        <f>EXP(XMY!C103/100)-1</f>
        <v>9.173913053923255E-2</v>
      </c>
      <c r="AM103">
        <f>EXP(XMY!D103/100)-1</f>
        <v>0.89054404083223226</v>
      </c>
      <c r="AN103">
        <f>EXP(XMY!E103/100)-1</f>
        <v>1.2779526965596144E-3</v>
      </c>
      <c r="AO103">
        <f>EXP(XMY!F103/100)-1</f>
        <v>3.9023113423042322E-3</v>
      </c>
      <c r="AP103">
        <f>EXP(XMY!G103/100)-1</f>
        <v>0</v>
      </c>
      <c r="AQ103">
        <f t="shared" si="60"/>
        <v>0.20476560299999999</v>
      </c>
      <c r="AR103">
        <f>EXP(XMY!I103/100)-1</f>
        <v>-0.43389907934341809</v>
      </c>
      <c r="AS103">
        <f>EXP(XMY!K103)</f>
        <v>0.23999648537936974</v>
      </c>
      <c r="AT103">
        <f t="shared" si="61"/>
        <v>0.64094598837766492</v>
      </c>
    </row>
    <row r="104" spans="1:46" x14ac:dyDescent="0.3">
      <c r="A104" s="1">
        <f t="shared" si="62"/>
        <v>2005.25</v>
      </c>
      <c r="B104">
        <f t="shared" si="42"/>
        <v>-3.2155364755533008E-4</v>
      </c>
      <c r="C104">
        <f t="shared" si="43"/>
        <v>1.447333996333156E-2</v>
      </c>
      <c r="D104">
        <f t="shared" si="44"/>
        <v>0.13948554126913096</v>
      </c>
      <c r="E104">
        <f t="shared" si="45"/>
        <v>1.3476591424466035E-4</v>
      </c>
      <c r="F104">
        <f t="shared" si="46"/>
        <v>6.6368809426778071E-4</v>
      </c>
      <c r="G104">
        <f t="shared" si="47"/>
        <v>0</v>
      </c>
      <c r="H104">
        <f t="shared" si="48"/>
        <v>-0.11722907922484421</v>
      </c>
      <c r="I104">
        <f t="shared" si="49"/>
        <v>0.20476560299999999</v>
      </c>
      <c r="J104">
        <f>EXP(XMY!K104)</f>
        <v>0.24197230536857542</v>
      </c>
      <c r="K104">
        <f t="shared" si="63"/>
        <v>0.24197230536857542</v>
      </c>
      <c r="N104" s="1">
        <f t="shared" si="64"/>
        <v>2005.25</v>
      </c>
      <c r="O104">
        <f t="shared" si="50"/>
        <v>-4.2593387600347264E-4</v>
      </c>
      <c r="P104">
        <f t="shared" si="51"/>
        <v>1.9171562307459152E-2</v>
      </c>
      <c r="Q104">
        <f t="shared" si="52"/>
        <v>0.18476424600028918</v>
      </c>
      <c r="R104">
        <f t="shared" si="53"/>
        <v>1.7851257058902644E-4</v>
      </c>
      <c r="S104">
        <f t="shared" si="54"/>
        <v>8.7912932911200043E-4</v>
      </c>
      <c r="T104">
        <f t="shared" si="55"/>
        <v>0</v>
      </c>
      <c r="U104">
        <f t="shared" si="56"/>
        <v>-8.881365797655999E-2</v>
      </c>
      <c r="V104">
        <f>EXP(XMY!K104)</f>
        <v>0.24197230536857542</v>
      </c>
      <c r="W104">
        <f t="shared" si="57"/>
        <v>0.20476560299999999</v>
      </c>
      <c r="X104">
        <f t="shared" si="58"/>
        <v>0.3205194613548859</v>
      </c>
      <c r="AA104" s="1">
        <f t="shared" si="65"/>
        <v>2005.25</v>
      </c>
      <c r="AB104" s="3">
        <f t="shared" si="67"/>
        <v>1.8745628431455681E-2</v>
      </c>
      <c r="AC104" s="3">
        <f t="shared" si="68"/>
        <v>0.18494275857087822</v>
      </c>
      <c r="AD104" s="3">
        <f t="shared" si="69"/>
        <v>8.7912932911200043E-4</v>
      </c>
      <c r="AE104" s="3">
        <f t="shared" si="70"/>
        <v>-8.881365797655999E-2</v>
      </c>
      <c r="AF104" s="3">
        <f t="shared" si="71"/>
        <v>0.12621844701368951</v>
      </c>
      <c r="AG104">
        <f t="shared" si="59"/>
        <v>0.24197230536857542</v>
      </c>
      <c r="AJ104" s="1">
        <f t="shared" si="66"/>
        <v>2005.25</v>
      </c>
      <c r="AK104">
        <f>EXP(XMY!B104/100)-1</f>
        <v>-2.0801046160251468E-3</v>
      </c>
      <c r="AL104">
        <f>EXP(XMY!C104/100)-1</f>
        <v>9.3626869096071541E-2</v>
      </c>
      <c r="AM104">
        <f>EXP(XMY!D104/100)-1</f>
        <v>0.90232071838886529</v>
      </c>
      <c r="AN104">
        <f>EXP(XMY!E104/100)-1</f>
        <v>8.7178983175717484E-4</v>
      </c>
      <c r="AO104">
        <f>EXP(XMY!F104/100)-1</f>
        <v>4.2933447621669174E-3</v>
      </c>
      <c r="AP104">
        <f>EXP(XMY!G104/100)-1</f>
        <v>0</v>
      </c>
      <c r="AQ104">
        <f t="shared" si="60"/>
        <v>0.20476560299999999</v>
      </c>
      <c r="AR104">
        <f>EXP(XMY!I104/100)-1</f>
        <v>-0.43373328662314437</v>
      </c>
      <c r="AS104">
        <f>EXP(XMY!K104)</f>
        <v>0.24197230536857542</v>
      </c>
      <c r="AT104">
        <f t="shared" si="61"/>
        <v>0.64051414603155299</v>
      </c>
    </row>
    <row r="105" spans="1:46" x14ac:dyDescent="0.3">
      <c r="A105" s="1">
        <f t="shared" si="62"/>
        <v>2005.5</v>
      </c>
      <c r="B105">
        <f t="shared" si="42"/>
        <v>-3.2546541244320675E-4</v>
      </c>
      <c r="C105">
        <f t="shared" si="43"/>
        <v>1.5351606868950419E-2</v>
      </c>
      <c r="D105">
        <f t="shared" si="44"/>
        <v>0.13889046819939951</v>
      </c>
      <c r="E105">
        <f t="shared" si="45"/>
        <v>1.2117363477234011E-4</v>
      </c>
      <c r="F105">
        <f t="shared" si="46"/>
        <v>1.0451681970803561E-3</v>
      </c>
      <c r="G105">
        <f t="shared" si="47"/>
        <v>0</v>
      </c>
      <c r="H105">
        <f t="shared" si="48"/>
        <v>-0.11691929712748593</v>
      </c>
      <c r="I105">
        <f t="shared" si="49"/>
        <v>0.20476560299999999</v>
      </c>
      <c r="J105">
        <f>EXP(XMY!K105)</f>
        <v>0.24292925736027349</v>
      </c>
      <c r="K105">
        <f t="shared" si="63"/>
        <v>0.24292925736027349</v>
      </c>
      <c r="N105" s="1">
        <f t="shared" si="64"/>
        <v>2005.5</v>
      </c>
      <c r="O105">
        <f t="shared" si="50"/>
        <v>-4.2972065936513023E-4</v>
      </c>
      <c r="P105">
        <f t="shared" si="51"/>
        <v>2.0269135747844749E-2</v>
      </c>
      <c r="Q105">
        <f t="shared" si="52"/>
        <v>0.18338078730437266</v>
      </c>
      <c r="R105">
        <f t="shared" si="53"/>
        <v>1.5998877988648256E-4</v>
      </c>
      <c r="S105">
        <f t="shared" si="54"/>
        <v>1.3799634296784383E-3</v>
      </c>
      <c r="T105">
        <f t="shared" si="55"/>
        <v>0</v>
      </c>
      <c r="U105">
        <f t="shared" si="56"/>
        <v>-8.8779783803575013E-2</v>
      </c>
      <c r="V105">
        <f>EXP(XMY!K105)</f>
        <v>0.24292925736027349</v>
      </c>
      <c r="W105">
        <f t="shared" si="57"/>
        <v>0.20476560299999999</v>
      </c>
      <c r="X105">
        <f t="shared" si="58"/>
        <v>0.32074597379884218</v>
      </c>
      <c r="AA105" s="1">
        <f t="shared" si="65"/>
        <v>2005.5</v>
      </c>
      <c r="AB105" s="3">
        <f t="shared" si="67"/>
        <v>1.9839415088479619E-2</v>
      </c>
      <c r="AC105" s="3">
        <f t="shared" si="68"/>
        <v>0.18354077608425914</v>
      </c>
      <c r="AD105" s="3">
        <f t="shared" si="69"/>
        <v>1.3799634296784383E-3</v>
      </c>
      <c r="AE105" s="3">
        <f t="shared" si="70"/>
        <v>-8.8779783803575013E-2</v>
      </c>
      <c r="AF105" s="3">
        <f t="shared" si="71"/>
        <v>0.1269488865614313</v>
      </c>
      <c r="AG105">
        <f t="shared" si="59"/>
        <v>0.24292925736027349</v>
      </c>
      <c r="AJ105" s="1">
        <f t="shared" si="66"/>
        <v>2005.5</v>
      </c>
      <c r="AK105">
        <f>EXP(XMY!B105/100)-1</f>
        <v>-2.0985978751769663E-3</v>
      </c>
      <c r="AL105">
        <f>EXP(XMY!C105/100)-1</f>
        <v>9.8987014668888262E-2</v>
      </c>
      <c r="AM105">
        <f>EXP(XMY!D105/100)-1</f>
        <v>0.89556441422621491</v>
      </c>
      <c r="AN105">
        <f>EXP(XMY!E105/100)-1</f>
        <v>7.8132644126993611E-4</v>
      </c>
      <c r="AO105">
        <f>EXP(XMY!F105/100)-1</f>
        <v>6.7392345660635122E-3</v>
      </c>
      <c r="AP105">
        <f>EXP(XMY!G105/100)-1</f>
        <v>0</v>
      </c>
      <c r="AQ105">
        <f t="shared" si="60"/>
        <v>0.20476560299999999</v>
      </c>
      <c r="AR105">
        <f>EXP(XMY!I105/100)-1</f>
        <v>-0.43356785760338379</v>
      </c>
      <c r="AS105">
        <f>EXP(XMY!K105)</f>
        <v>0.24292925736027349</v>
      </c>
      <c r="AT105">
        <f t="shared" si="61"/>
        <v>0.66484578993676136</v>
      </c>
    </row>
    <row r="106" spans="1:46" x14ac:dyDescent="0.3">
      <c r="A106" s="1">
        <f t="shared" si="62"/>
        <v>2005.75</v>
      </c>
      <c r="B106">
        <f t="shared" si="42"/>
        <v>-3.2873014191766084E-4</v>
      </c>
      <c r="C106">
        <f t="shared" si="43"/>
        <v>1.6019138776368669E-2</v>
      </c>
      <c r="D106">
        <f t="shared" si="44"/>
        <v>0.14100876633525805</v>
      </c>
      <c r="E106">
        <f t="shared" si="45"/>
        <v>9.8420020364584798E-5</v>
      </c>
      <c r="F106">
        <f t="shared" si="46"/>
        <v>1.3620549134630811E-3</v>
      </c>
      <c r="G106">
        <f t="shared" si="47"/>
        <v>0</v>
      </c>
      <c r="H106">
        <f t="shared" si="48"/>
        <v>-0.11684190799783543</v>
      </c>
      <c r="I106">
        <f t="shared" si="49"/>
        <v>0.20476560299999999</v>
      </c>
      <c r="J106">
        <f>EXP(XMY!K106)</f>
        <v>0.24608334490570127</v>
      </c>
      <c r="K106">
        <f t="shared" si="63"/>
        <v>0.24608334490570127</v>
      </c>
      <c r="N106" s="1">
        <f t="shared" si="64"/>
        <v>2005.75</v>
      </c>
      <c r="O106">
        <f t="shared" si="50"/>
        <v>-4.3377551887395109E-4</v>
      </c>
      <c r="P106">
        <f t="shared" si="51"/>
        <v>2.1138038009224105E-2</v>
      </c>
      <c r="Q106">
        <f t="shared" si="52"/>
        <v>0.18606797182040266</v>
      </c>
      <c r="R106">
        <f t="shared" si="53"/>
        <v>1.2987003610981921E-4</v>
      </c>
      <c r="S106">
        <f t="shared" si="54"/>
        <v>1.797298152751233E-3</v>
      </c>
      <c r="T106">
        <f t="shared" si="55"/>
        <v>0</v>
      </c>
      <c r="U106">
        <f t="shared" si="56"/>
        <v>-8.8745982169392057E-2</v>
      </c>
      <c r="V106">
        <f>EXP(XMY!K106)</f>
        <v>0.24608334490570127</v>
      </c>
      <c r="W106">
        <f t="shared" si="57"/>
        <v>0.20476560299999999</v>
      </c>
      <c r="X106">
        <f t="shared" si="58"/>
        <v>0.32471902333022179</v>
      </c>
      <c r="AA106" s="1">
        <f t="shared" si="65"/>
        <v>2005.75</v>
      </c>
      <c r="AB106" s="3">
        <f t="shared" si="67"/>
        <v>2.0704262490350154E-2</v>
      </c>
      <c r="AC106" s="3">
        <f t="shared" si="68"/>
        <v>0.18619784185651247</v>
      </c>
      <c r="AD106" s="3">
        <f t="shared" si="69"/>
        <v>1.797298152751233E-3</v>
      </c>
      <c r="AE106" s="3">
        <f t="shared" si="70"/>
        <v>-8.8745982169392057E-2</v>
      </c>
      <c r="AF106" s="3">
        <f t="shared" si="71"/>
        <v>0.12612992457547947</v>
      </c>
      <c r="AG106">
        <f t="shared" si="59"/>
        <v>0.24608334490570127</v>
      </c>
      <c r="AJ106" s="1">
        <f t="shared" si="66"/>
        <v>2005.75</v>
      </c>
      <c r="AK106">
        <f>EXP(XMY!B106/100)-1</f>
        <v>-2.1184003197741719E-3</v>
      </c>
      <c r="AL106">
        <f>EXP(XMY!C106/100)-1</f>
        <v>0.10323041418838352</v>
      </c>
      <c r="AM106">
        <f>EXP(XMY!D106/100)-1</f>
        <v>0.90868763646989414</v>
      </c>
      <c r="AN106">
        <f>EXP(XMY!E106/100)-1</f>
        <v>6.3423755849179031E-4</v>
      </c>
      <c r="AO106">
        <f>EXP(XMY!F106/100)-1</f>
        <v>8.7773440774192579E-3</v>
      </c>
      <c r="AP106">
        <f>EXP(XMY!G106/100)-1</f>
        <v>0</v>
      </c>
      <c r="AQ106">
        <f t="shared" si="60"/>
        <v>0.20476560299999999</v>
      </c>
      <c r="AR106">
        <f>EXP(XMY!I106/100)-1</f>
        <v>-0.4334027828364907</v>
      </c>
      <c r="AS106">
        <f>EXP(XMY!K106)</f>
        <v>0.24608334490570127</v>
      </c>
      <c r="AT106">
        <f t="shared" si="61"/>
        <v>0.66993683951779559</v>
      </c>
    </row>
    <row r="107" spans="1:46" x14ac:dyDescent="0.3">
      <c r="A107" s="1">
        <f t="shared" si="62"/>
        <v>2006</v>
      </c>
      <c r="B107">
        <f t="shared" si="42"/>
        <v>-3.3123473179996554E-4</v>
      </c>
      <c r="C107">
        <f t="shared" si="43"/>
        <v>1.6586301323995637E-2</v>
      </c>
      <c r="D107">
        <f t="shared" si="44"/>
        <v>0.14516519779077711</v>
      </c>
      <c r="E107">
        <f t="shared" si="45"/>
        <v>1.4990187395044402E-4</v>
      </c>
      <c r="F107">
        <f t="shared" si="46"/>
        <v>1.1938870274359908E-3</v>
      </c>
      <c r="G107">
        <f t="shared" si="47"/>
        <v>0</v>
      </c>
      <c r="H107">
        <f t="shared" si="48"/>
        <v>-0.11699123704494384</v>
      </c>
      <c r="I107">
        <f t="shared" si="49"/>
        <v>0.20476560299999999</v>
      </c>
      <c r="J107">
        <f>EXP(XMY!K107)</f>
        <v>0.25053841923941539</v>
      </c>
      <c r="K107">
        <f t="shared" si="63"/>
        <v>0.25053841923941539</v>
      </c>
      <c r="N107" s="1">
        <f t="shared" si="64"/>
        <v>2006</v>
      </c>
      <c r="O107">
        <f t="shared" si="50"/>
        <v>-4.3795133625209074E-4</v>
      </c>
      <c r="P107">
        <f t="shared" si="51"/>
        <v>2.1930045767997772E-2</v>
      </c>
      <c r="Q107">
        <f t="shared" si="52"/>
        <v>0.19193425763142299</v>
      </c>
      <c r="R107">
        <f t="shared" si="53"/>
        <v>1.9819698751559562E-4</v>
      </c>
      <c r="S107">
        <f t="shared" si="54"/>
        <v>1.5785313821359451E-3</v>
      </c>
      <c r="T107">
        <f t="shared" si="55"/>
        <v>0</v>
      </c>
      <c r="U107">
        <f t="shared" si="56"/>
        <v>-8.8712251197775538E-2</v>
      </c>
      <c r="V107">
        <f>EXP(XMY!K107)</f>
        <v>0.25053841923941539</v>
      </c>
      <c r="W107">
        <f t="shared" si="57"/>
        <v>0.20476560299999999</v>
      </c>
      <c r="X107">
        <f t="shared" si="58"/>
        <v>0.3312564322350447</v>
      </c>
      <c r="AA107" s="1">
        <f t="shared" si="65"/>
        <v>2006</v>
      </c>
      <c r="AB107" s="3">
        <f t="shared" si="67"/>
        <v>2.1492094431745681E-2</v>
      </c>
      <c r="AC107" s="3">
        <f t="shared" si="68"/>
        <v>0.1921324546189386</v>
      </c>
      <c r="AD107" s="3">
        <f t="shared" si="69"/>
        <v>1.5785313821359451E-3</v>
      </c>
      <c r="AE107" s="3">
        <f t="shared" si="70"/>
        <v>-8.8712251197775538E-2</v>
      </c>
      <c r="AF107" s="3">
        <f t="shared" si="71"/>
        <v>0.12404759000437068</v>
      </c>
      <c r="AG107">
        <f t="shared" si="59"/>
        <v>0.25053841923941539</v>
      </c>
      <c r="AJ107" s="1">
        <f t="shared" si="66"/>
        <v>2006</v>
      </c>
      <c r="AK107">
        <f>EXP(XMY!B107/100)-1</f>
        <v>-2.1387934781804674E-3</v>
      </c>
      <c r="AL107">
        <f>EXP(XMY!C107/100)-1</f>
        <v>0.10709828919849285</v>
      </c>
      <c r="AM107">
        <f>EXP(XMY!D107/100)-1</f>
        <v>0.93733642183752419</v>
      </c>
      <c r="AN107">
        <f>EXP(XMY!E107/100)-1</f>
        <v>9.6792129445488762E-4</v>
      </c>
      <c r="AO107">
        <f>EXP(XMY!F107/100)-1</f>
        <v>7.7089675170489702E-3</v>
      </c>
      <c r="AP107">
        <f>EXP(XMY!G107/100)-1</f>
        <v>0</v>
      </c>
      <c r="AQ107">
        <f t="shared" si="60"/>
        <v>0.20476560299999999</v>
      </c>
      <c r="AR107">
        <f>EXP(XMY!I107/100)-1</f>
        <v>-0.4332380531596195</v>
      </c>
      <c r="AS107">
        <f>EXP(XMY!K107)</f>
        <v>0.25053841923941539</v>
      </c>
      <c r="AT107">
        <f t="shared" si="61"/>
        <v>0.65883849980952758</v>
      </c>
    </row>
    <row r="108" spans="1:46" x14ac:dyDescent="0.3">
      <c r="A108" s="1">
        <f t="shared" si="62"/>
        <v>2006.25</v>
      </c>
      <c r="B108">
        <f t="shared" si="42"/>
        <v>-3.3426532185952009E-4</v>
      </c>
      <c r="C108">
        <f t="shared" si="43"/>
        <v>1.6801367955309541E-2</v>
      </c>
      <c r="D108">
        <f t="shared" si="44"/>
        <v>0.14830301682502298</v>
      </c>
      <c r="E108">
        <f t="shared" si="45"/>
        <v>1.9708530291274751E-4</v>
      </c>
      <c r="F108">
        <f t="shared" si="46"/>
        <v>1.0797604770925789E-3</v>
      </c>
      <c r="G108">
        <f t="shared" si="47"/>
        <v>0</v>
      </c>
      <c r="H108">
        <f t="shared" si="48"/>
        <v>-0.11711692870098546</v>
      </c>
      <c r="I108">
        <f t="shared" si="49"/>
        <v>0.20476560299999999</v>
      </c>
      <c r="J108">
        <f>EXP(XMY!K108)</f>
        <v>0.25369563953749286</v>
      </c>
      <c r="K108">
        <f t="shared" si="63"/>
        <v>0.25369563953749286</v>
      </c>
      <c r="N108" s="1">
        <f t="shared" si="64"/>
        <v>2006.25</v>
      </c>
      <c r="O108">
        <f t="shared" si="50"/>
        <v>-4.4272047907117684E-4</v>
      </c>
      <c r="P108">
        <f t="shared" si="51"/>
        <v>2.2252711196143218E-2</v>
      </c>
      <c r="Q108">
        <f t="shared" si="52"/>
        <v>0.19642116116390979</v>
      </c>
      <c r="R108">
        <f t="shared" si="53"/>
        <v>2.6103126473912011E-4</v>
      </c>
      <c r="S108">
        <f t="shared" si="54"/>
        <v>1.4300977230938992E-3</v>
      </c>
      <c r="T108">
        <f t="shared" si="55"/>
        <v>0</v>
      </c>
      <c r="U108">
        <f t="shared" si="56"/>
        <v>-8.8678589068231284E-2</v>
      </c>
      <c r="V108">
        <f>EXP(XMY!K108)</f>
        <v>0.25369563953749286</v>
      </c>
      <c r="W108">
        <f t="shared" si="57"/>
        <v>0.20476560299999999</v>
      </c>
      <c r="X108">
        <f t="shared" si="58"/>
        <v>0.33600929480058356</v>
      </c>
      <c r="AA108" s="1">
        <f t="shared" si="65"/>
        <v>2006.25</v>
      </c>
      <c r="AB108" s="3">
        <f t="shared" si="67"/>
        <v>2.1809990717072042E-2</v>
      </c>
      <c r="AC108" s="3">
        <f t="shared" si="68"/>
        <v>0.1966821924286489</v>
      </c>
      <c r="AD108" s="3">
        <f t="shared" si="69"/>
        <v>1.4300977230938992E-3</v>
      </c>
      <c r="AE108" s="3">
        <f t="shared" si="70"/>
        <v>-8.8678589068231284E-2</v>
      </c>
      <c r="AF108" s="3">
        <f t="shared" si="71"/>
        <v>0.12245194773690929</v>
      </c>
      <c r="AG108">
        <f t="shared" si="59"/>
        <v>0.25369563953749286</v>
      </c>
      <c r="AJ108" s="1">
        <f t="shared" si="66"/>
        <v>2006.25</v>
      </c>
      <c r="AK108">
        <f>EXP(XMY!B108/100)-1</f>
        <v>-2.1620842201274248E-3</v>
      </c>
      <c r="AL108">
        <f>EXP(XMY!C108/100)-1</f>
        <v>0.10867406864298013</v>
      </c>
      <c r="AM108">
        <f>EXP(XMY!D108/100)-1</f>
        <v>0.95924881076784074</v>
      </c>
      <c r="AN108">
        <f>EXP(XMY!E108/100)-1</f>
        <v>1.2747808270274774E-3</v>
      </c>
      <c r="AO108">
        <f>EXP(XMY!F108/100)-1</f>
        <v>6.9840720420895064E-3</v>
      </c>
      <c r="AP108">
        <f>EXP(XMY!G108/100)-1</f>
        <v>0</v>
      </c>
      <c r="AQ108">
        <f t="shared" si="60"/>
        <v>0.20476560299999999</v>
      </c>
      <c r="AR108">
        <f>EXP(XMY!I108/100)-1</f>
        <v>-0.4330736596821454</v>
      </c>
      <c r="AS108">
        <f>EXP(XMY!K108)</f>
        <v>0.25369563953749286</v>
      </c>
      <c r="AT108">
        <f t="shared" si="61"/>
        <v>0.67445989874181045</v>
      </c>
    </row>
    <row r="109" spans="1:46" x14ac:dyDescent="0.3">
      <c r="A109" s="1">
        <f t="shared" si="62"/>
        <v>2006.5</v>
      </c>
      <c r="B109">
        <f t="shared" si="42"/>
        <v>-3.3846286820379953E-4</v>
      </c>
      <c r="C109">
        <f t="shared" si="43"/>
        <v>1.6773148998372261E-2</v>
      </c>
      <c r="D109">
        <f t="shared" si="44"/>
        <v>0.14824786042119406</v>
      </c>
      <c r="E109">
        <f t="shared" si="45"/>
        <v>1.9967116912669589E-4</v>
      </c>
      <c r="F109">
        <f t="shared" si="46"/>
        <v>1.119623431752224E-3</v>
      </c>
      <c r="G109">
        <f t="shared" si="47"/>
        <v>0</v>
      </c>
      <c r="H109">
        <f t="shared" si="48"/>
        <v>-0.11706673065121836</v>
      </c>
      <c r="I109">
        <f t="shared" si="49"/>
        <v>0.20476560299999999</v>
      </c>
      <c r="J109">
        <f>EXP(XMY!K109)</f>
        <v>0.25370071350102308</v>
      </c>
      <c r="K109">
        <f t="shared" si="63"/>
        <v>0.25370071350102308</v>
      </c>
      <c r="N109" s="1">
        <f t="shared" si="64"/>
        <v>2006.5</v>
      </c>
      <c r="O109">
        <f t="shared" si="50"/>
        <v>-4.4815301864788414E-4</v>
      </c>
      <c r="P109">
        <f t="shared" si="51"/>
        <v>2.2209045842290359E-2</v>
      </c>
      <c r="Q109">
        <f t="shared" si="52"/>
        <v>0.19629251063323139</v>
      </c>
      <c r="R109">
        <f t="shared" si="53"/>
        <v>2.6438125297455141E-4</v>
      </c>
      <c r="S109">
        <f t="shared" si="54"/>
        <v>1.4824746458939032E-3</v>
      </c>
      <c r="T109">
        <f t="shared" si="55"/>
        <v>0</v>
      </c>
      <c r="U109">
        <f t="shared" si="56"/>
        <v>-8.8644994013561282E-2</v>
      </c>
      <c r="V109">
        <f>EXP(XMY!K109)</f>
        <v>0.25370071350102308</v>
      </c>
      <c r="W109">
        <f t="shared" si="57"/>
        <v>0.20476560299999999</v>
      </c>
      <c r="X109">
        <f t="shared" si="58"/>
        <v>0.33592086834218104</v>
      </c>
      <c r="AA109" s="1">
        <f t="shared" si="65"/>
        <v>2006.5</v>
      </c>
      <c r="AB109" s="3">
        <f t="shared" si="67"/>
        <v>2.1760892823642474E-2</v>
      </c>
      <c r="AC109" s="3">
        <f t="shared" si="68"/>
        <v>0.19655689188620593</v>
      </c>
      <c r="AD109" s="3">
        <f t="shared" si="69"/>
        <v>1.4824746458939032E-3</v>
      </c>
      <c r="AE109" s="3">
        <f t="shared" si="70"/>
        <v>-8.8644994013561282E-2</v>
      </c>
      <c r="AF109" s="3">
        <f t="shared" si="71"/>
        <v>0.12254544815884205</v>
      </c>
      <c r="AG109">
        <f t="shared" si="59"/>
        <v>0.25370071350102308</v>
      </c>
      <c r="AJ109" s="1">
        <f t="shared" si="66"/>
        <v>2006.5</v>
      </c>
      <c r="AK109">
        <f>EXP(XMY!B109/100)-1</f>
        <v>-2.1886147481903206E-3</v>
      </c>
      <c r="AL109">
        <f>EXP(XMY!C109/100)-1</f>
        <v>0.10846082309190552</v>
      </c>
      <c r="AM109">
        <f>EXP(XMY!D109/100)-1</f>
        <v>0.95862052882598348</v>
      </c>
      <c r="AN109">
        <f>EXP(XMY!E109/100)-1</f>
        <v>1.2911409392062367E-3</v>
      </c>
      <c r="AO109">
        <f>EXP(XMY!F109/100)-1</f>
        <v>7.2398616963704754E-3</v>
      </c>
      <c r="AP109">
        <f>EXP(XMY!G109/100)-1</f>
        <v>0</v>
      </c>
      <c r="AQ109">
        <f t="shared" si="60"/>
        <v>0.20476560299999999</v>
      </c>
      <c r="AR109">
        <f>EXP(XMY!I109/100)-1</f>
        <v>-0.43290959377372229</v>
      </c>
      <c r="AS109">
        <f>EXP(XMY!K109)</f>
        <v>0.25370071350102308</v>
      </c>
      <c r="AT109">
        <f t="shared" si="61"/>
        <v>0.67669149573969822</v>
      </c>
    </row>
    <row r="110" spans="1:46" x14ac:dyDescent="0.3">
      <c r="A110" s="1">
        <f t="shared" si="62"/>
        <v>2006.75</v>
      </c>
      <c r="B110">
        <f t="shared" si="42"/>
        <v>-3.4243778868102166E-4</v>
      </c>
      <c r="C110">
        <f t="shared" si="43"/>
        <v>1.7679589316305915E-2</v>
      </c>
      <c r="D110">
        <f t="shared" si="44"/>
        <v>0.15130018837926681</v>
      </c>
      <c r="E110">
        <f t="shared" si="45"/>
        <v>2.3640465571192452E-4</v>
      </c>
      <c r="F110">
        <f t="shared" si="46"/>
        <v>6.810484333546425E-4</v>
      </c>
      <c r="G110">
        <f t="shared" si="47"/>
        <v>0</v>
      </c>
      <c r="H110">
        <f t="shared" si="48"/>
        <v>-0.11713678255560857</v>
      </c>
      <c r="I110">
        <f t="shared" si="49"/>
        <v>0.20476560299999999</v>
      </c>
      <c r="J110">
        <f>EXP(XMY!K110)</f>
        <v>0.25718361344034973</v>
      </c>
      <c r="K110">
        <f t="shared" si="63"/>
        <v>0.25718361344034968</v>
      </c>
      <c r="N110" s="1">
        <f t="shared" si="64"/>
        <v>2006.75</v>
      </c>
      <c r="O110">
        <f t="shared" si="50"/>
        <v>-4.5390964062800741E-4</v>
      </c>
      <c r="P110">
        <f t="shared" si="51"/>
        <v>2.3434726827097775E-2</v>
      </c>
      <c r="Q110">
        <f t="shared" si="52"/>
        <v>0.20055208976411948</v>
      </c>
      <c r="R110">
        <f t="shared" si="53"/>
        <v>3.1336013683040854E-4</v>
      </c>
      <c r="S110">
        <f t="shared" si="54"/>
        <v>9.0274630853381E-4</v>
      </c>
      <c r="T110">
        <f t="shared" si="55"/>
        <v>0</v>
      </c>
      <c r="U110">
        <f t="shared" si="56"/>
        <v>-8.8611464317541216E-2</v>
      </c>
      <c r="V110">
        <f>EXP(XMY!K110)</f>
        <v>0.25718361344034973</v>
      </c>
      <c r="W110">
        <f t="shared" si="57"/>
        <v>0.20476560299999999</v>
      </c>
      <c r="X110">
        <f t="shared" si="58"/>
        <v>0.34090315207841226</v>
      </c>
      <c r="AA110" s="1">
        <f t="shared" si="65"/>
        <v>2006.75</v>
      </c>
      <c r="AB110" s="3">
        <f t="shared" si="67"/>
        <v>2.2980817186469767E-2</v>
      </c>
      <c r="AC110" s="3">
        <f t="shared" si="68"/>
        <v>0.2008654499009499</v>
      </c>
      <c r="AD110" s="3">
        <f t="shared" si="69"/>
        <v>9.0274630853381E-4</v>
      </c>
      <c r="AE110" s="3">
        <f t="shared" si="70"/>
        <v>-8.8611464317541216E-2</v>
      </c>
      <c r="AF110" s="3">
        <f t="shared" si="71"/>
        <v>0.12104606436193746</v>
      </c>
      <c r="AG110">
        <f t="shared" si="59"/>
        <v>0.25718361344034973</v>
      </c>
      <c r="AJ110" s="1">
        <f t="shared" si="66"/>
        <v>2006.75</v>
      </c>
      <c r="AK110">
        <f>EXP(XMY!B110/100)-1</f>
        <v>-2.2167279756845071E-3</v>
      </c>
      <c r="AL110">
        <f>EXP(XMY!C110/100)-1</f>
        <v>0.11444659886112696</v>
      </c>
      <c r="AM110">
        <f>EXP(XMY!D110/100)-1</f>
        <v>0.97942274886920089</v>
      </c>
      <c r="AN110">
        <f>EXP(XMY!E110/100)-1</f>
        <v>1.530335819294848E-3</v>
      </c>
      <c r="AO110">
        <f>EXP(XMY!F110/100)-1</f>
        <v>4.4086814157640042E-3</v>
      </c>
      <c r="AP110">
        <f>EXP(XMY!G110/100)-1</f>
        <v>0</v>
      </c>
      <c r="AQ110">
        <f t="shared" si="60"/>
        <v>0.20476560299999999</v>
      </c>
      <c r="AR110">
        <f>EXP(XMY!I110/100)-1</f>
        <v>-0.43274584705294095</v>
      </c>
      <c r="AS110">
        <f>EXP(XMY!K110)</f>
        <v>0.25718361344034973</v>
      </c>
      <c r="AT110">
        <f t="shared" si="61"/>
        <v>0.70506452992229884</v>
      </c>
    </row>
    <row r="111" spans="1:46" x14ac:dyDescent="0.3">
      <c r="A111" s="1">
        <f t="shared" si="62"/>
        <v>2007</v>
      </c>
      <c r="B111">
        <f t="shared" si="42"/>
        <v>-3.4723851795726311E-4</v>
      </c>
      <c r="C111">
        <f t="shared" si="43"/>
        <v>1.8328291688325258E-2</v>
      </c>
      <c r="D111">
        <f t="shared" si="44"/>
        <v>0.15158930110357938</v>
      </c>
      <c r="E111">
        <f t="shared" si="45"/>
        <v>2.5683828613480369E-4</v>
      </c>
      <c r="F111">
        <f t="shared" si="46"/>
        <v>7.5875538519520555E-4</v>
      </c>
      <c r="G111">
        <f t="shared" si="47"/>
        <v>0</v>
      </c>
      <c r="H111">
        <f t="shared" si="48"/>
        <v>-0.11697260785942938</v>
      </c>
      <c r="I111">
        <f t="shared" si="49"/>
        <v>0.20476560299999999</v>
      </c>
      <c r="J111">
        <f>EXP(XMY!K111)</f>
        <v>0.25837894308584797</v>
      </c>
      <c r="K111">
        <f t="shared" si="63"/>
        <v>0.25837894308584797</v>
      </c>
      <c r="N111" s="1">
        <f t="shared" si="64"/>
        <v>2007</v>
      </c>
      <c r="O111">
        <f t="shared" si="50"/>
        <v>-4.5954476882829654E-4</v>
      </c>
      <c r="P111">
        <f t="shared" si="51"/>
        <v>2.4256152849856511E-2</v>
      </c>
      <c r="Q111">
        <f t="shared" si="52"/>
        <v>0.20061734724101424</v>
      </c>
      <c r="R111">
        <f t="shared" si="53"/>
        <v>3.3990667718090186E-4</v>
      </c>
      <c r="S111">
        <f t="shared" si="54"/>
        <v>1.0041572292670319E-3</v>
      </c>
      <c r="T111">
        <f t="shared" si="55"/>
        <v>0</v>
      </c>
      <c r="U111">
        <f t="shared" si="56"/>
        <v>-8.8577998312714762E-2</v>
      </c>
      <c r="V111">
        <f>EXP(XMY!K111)</f>
        <v>0.25837894308584797</v>
      </c>
      <c r="W111">
        <f t="shared" si="57"/>
        <v>0.20476560299999999</v>
      </c>
      <c r="X111">
        <f t="shared" si="58"/>
        <v>0.3419456239157756</v>
      </c>
      <c r="AA111" s="1">
        <f t="shared" si="65"/>
        <v>2007</v>
      </c>
      <c r="AB111" s="3">
        <f t="shared" si="67"/>
        <v>2.3796608081028216E-2</v>
      </c>
      <c r="AC111" s="3">
        <f t="shared" si="68"/>
        <v>0.20095725391819513</v>
      </c>
      <c r="AD111" s="3">
        <f t="shared" si="69"/>
        <v>1.0041572292670319E-3</v>
      </c>
      <c r="AE111" s="3">
        <f t="shared" si="70"/>
        <v>-8.8577998312714762E-2</v>
      </c>
      <c r="AF111" s="3">
        <f t="shared" si="71"/>
        <v>0.12119892217007236</v>
      </c>
      <c r="AG111">
        <f t="shared" si="59"/>
        <v>0.25837894308584797</v>
      </c>
      <c r="AJ111" s="1">
        <f t="shared" si="66"/>
        <v>2007</v>
      </c>
      <c r="AK111">
        <f>EXP(XMY!B111/100)-1</f>
        <v>-2.2442478721794723E-3</v>
      </c>
      <c r="AL111">
        <f>EXP(XMY!C111/100)-1</f>
        <v>0.1184581418679802</v>
      </c>
      <c r="AM111">
        <f>EXP(XMY!D111/100)-1</f>
        <v>0.97974144241898986</v>
      </c>
      <c r="AN111">
        <f>EXP(XMY!E111/100)-1</f>
        <v>1.6599793725164957E-3</v>
      </c>
      <c r="AO111">
        <f>EXP(XMY!F111/100)-1</f>
        <v>4.903935107045454E-3</v>
      </c>
      <c r="AP111">
        <f>EXP(XMY!G111/100)-1</f>
        <v>0</v>
      </c>
      <c r="AQ111">
        <f t="shared" si="60"/>
        <v>0.20476560299999999</v>
      </c>
      <c r="AR111">
        <f>EXP(XMY!I111/100)-1</f>
        <v>-0.43258241137655706</v>
      </c>
      <c r="AS111">
        <f>EXP(XMY!K111)</f>
        <v>0.25837894308584797</v>
      </c>
      <c r="AT111">
        <f t="shared" si="61"/>
        <v>0.75344767151537206</v>
      </c>
    </row>
    <row r="112" spans="1:46" x14ac:dyDescent="0.3">
      <c r="A112" s="1">
        <f t="shared" si="62"/>
        <v>2007.25</v>
      </c>
      <c r="B112">
        <f t="shared" si="42"/>
        <v>-3.5180739323472813E-4</v>
      </c>
      <c r="C112">
        <f t="shared" si="43"/>
        <v>1.8374431366884315E-2</v>
      </c>
      <c r="D112">
        <f t="shared" si="44"/>
        <v>0.15006481367867239</v>
      </c>
      <c r="E112">
        <f t="shared" si="45"/>
        <v>3.3396872702767241E-4</v>
      </c>
      <c r="F112">
        <f t="shared" si="46"/>
        <v>5.9749932928568361E-4</v>
      </c>
      <c r="G112">
        <f t="shared" si="47"/>
        <v>0</v>
      </c>
      <c r="H112">
        <f t="shared" si="48"/>
        <v>-0.11685615184056912</v>
      </c>
      <c r="I112">
        <f t="shared" si="49"/>
        <v>0.20476560299999999</v>
      </c>
      <c r="J112">
        <f>EXP(XMY!K112)</f>
        <v>0.2569283568680662</v>
      </c>
      <c r="K112">
        <f t="shared" si="63"/>
        <v>0.2569283568680662</v>
      </c>
      <c r="N112" s="1">
        <f t="shared" si="64"/>
        <v>2007.25</v>
      </c>
      <c r="O112">
        <f t="shared" si="50"/>
        <v>-4.6510823970631723E-4</v>
      </c>
      <c r="P112">
        <f t="shared" si="51"/>
        <v>2.4291983605228253E-2</v>
      </c>
      <c r="Q112">
        <f t="shared" si="52"/>
        <v>0.19839373098499724</v>
      </c>
      <c r="R112">
        <f t="shared" si="53"/>
        <v>4.4152456637306097E-4</v>
      </c>
      <c r="S112">
        <f t="shared" si="54"/>
        <v>7.899261545204413E-4</v>
      </c>
      <c r="T112">
        <f t="shared" si="55"/>
        <v>0</v>
      </c>
      <c r="U112">
        <f t="shared" si="56"/>
        <v>-8.8544594378299368E-2</v>
      </c>
      <c r="V112">
        <f>EXP(XMY!K112)</f>
        <v>0.2569283568680662</v>
      </c>
      <c r="W112">
        <f t="shared" si="57"/>
        <v>0.20476560299999999</v>
      </c>
      <c r="X112">
        <f t="shared" si="58"/>
        <v>0.33967306569311329</v>
      </c>
      <c r="AA112" s="1">
        <f t="shared" si="65"/>
        <v>2007.25</v>
      </c>
      <c r="AB112" s="3">
        <f t="shared" si="67"/>
        <v>2.3826875365521936E-2</v>
      </c>
      <c r="AC112" s="3">
        <f t="shared" si="68"/>
        <v>0.1988352555513703</v>
      </c>
      <c r="AD112" s="3">
        <f t="shared" si="69"/>
        <v>7.899261545204413E-4</v>
      </c>
      <c r="AE112" s="3">
        <f t="shared" si="70"/>
        <v>-8.8544594378299368E-2</v>
      </c>
      <c r="AF112" s="3">
        <f t="shared" si="71"/>
        <v>0.12202089417495288</v>
      </c>
      <c r="AG112">
        <f t="shared" si="59"/>
        <v>0.2569283568680662</v>
      </c>
      <c r="AJ112" s="1">
        <f t="shared" si="66"/>
        <v>2007.25</v>
      </c>
      <c r="AK112">
        <f>EXP(XMY!B112/100)-1</f>
        <v>-2.2714178206303393E-3</v>
      </c>
      <c r="AL112">
        <f>EXP(XMY!C112/100)-1</f>
        <v>0.1186331261175162</v>
      </c>
      <c r="AM112">
        <f>EXP(XMY!D112/100)-1</f>
        <v>0.96888211730071316</v>
      </c>
      <c r="AN112">
        <f>EXP(XMY!E112/100)-1</f>
        <v>2.1562438217372915E-3</v>
      </c>
      <c r="AO112">
        <f>EXP(XMY!F112/100)-1</f>
        <v>3.8577092194553853E-3</v>
      </c>
      <c r="AP112">
        <f>EXP(XMY!G112/100)-1</f>
        <v>0</v>
      </c>
      <c r="AQ112">
        <f t="shared" si="60"/>
        <v>0.20476560299999999</v>
      </c>
      <c r="AR112">
        <f>EXP(XMY!I112/100)-1</f>
        <v>-0.43241927882926401</v>
      </c>
      <c r="AS112">
        <f>EXP(XMY!K112)</f>
        <v>0.2569283568680662</v>
      </c>
      <c r="AT112">
        <f t="shared" si="61"/>
        <v>0.78186652996233375</v>
      </c>
    </row>
    <row r="113" spans="1:46" x14ac:dyDescent="0.3">
      <c r="A113" s="1">
        <f t="shared" si="62"/>
        <v>2007.5</v>
      </c>
      <c r="B113">
        <f t="shared" si="42"/>
        <v>-3.5637723186015034E-4</v>
      </c>
      <c r="C113">
        <f t="shared" si="43"/>
        <v>1.9076697127981154E-2</v>
      </c>
      <c r="D113">
        <f t="shared" si="44"/>
        <v>0.15188000743626029</v>
      </c>
      <c r="E113">
        <f t="shared" si="45"/>
        <v>4.1533068832232524E-4</v>
      </c>
      <c r="F113">
        <f t="shared" si="46"/>
        <v>4.3199561863936018E-4</v>
      </c>
      <c r="G113">
        <f t="shared" si="47"/>
        <v>0</v>
      </c>
      <c r="H113">
        <f t="shared" si="48"/>
        <v>-0.11681325479765645</v>
      </c>
      <c r="I113">
        <f t="shared" si="49"/>
        <v>0.20476560299999999</v>
      </c>
      <c r="J113">
        <f>EXP(XMY!K113)</f>
        <v>0.25940000184168649</v>
      </c>
      <c r="K113">
        <f t="shared" si="63"/>
        <v>0.25940000184168654</v>
      </c>
      <c r="N113" s="1">
        <f t="shared" si="64"/>
        <v>2007.5</v>
      </c>
      <c r="O113">
        <f t="shared" si="50"/>
        <v>-4.7105512275995152E-4</v>
      </c>
      <c r="P113">
        <f t="shared" si="51"/>
        <v>2.5215347963087421E-2</v>
      </c>
      <c r="Q113">
        <f t="shared" si="52"/>
        <v>0.2007531602797375</v>
      </c>
      <c r="R113">
        <f t="shared" si="53"/>
        <v>5.4897908980454336E-4</v>
      </c>
      <c r="S113">
        <f t="shared" si="54"/>
        <v>5.7100659351262955E-4</v>
      </c>
      <c r="T113">
        <f t="shared" si="55"/>
        <v>0</v>
      </c>
      <c r="U113">
        <f t="shared" si="56"/>
        <v>-8.8511250938196381E-2</v>
      </c>
      <c r="V113">
        <f>EXP(XMY!K113)</f>
        <v>0.25940000184168649</v>
      </c>
      <c r="W113">
        <f t="shared" si="57"/>
        <v>0.20476560299999999</v>
      </c>
      <c r="X113">
        <f t="shared" si="58"/>
        <v>0.34287179086518571</v>
      </c>
      <c r="AA113" s="1">
        <f t="shared" si="65"/>
        <v>2007.5</v>
      </c>
      <c r="AB113" s="3">
        <f t="shared" si="67"/>
        <v>2.4744292840327468E-2</v>
      </c>
      <c r="AC113" s="3">
        <f t="shared" si="68"/>
        <v>0.20130213936954203</v>
      </c>
      <c r="AD113" s="3">
        <f t="shared" si="69"/>
        <v>5.7100659351262955E-4</v>
      </c>
      <c r="AE113" s="3">
        <f t="shared" si="70"/>
        <v>-8.8511250938196381E-2</v>
      </c>
      <c r="AF113" s="3">
        <f t="shared" si="71"/>
        <v>0.12129381397650074</v>
      </c>
      <c r="AG113">
        <f t="shared" si="59"/>
        <v>0.25940000184168649</v>
      </c>
      <c r="AJ113" s="1">
        <f t="shared" si="66"/>
        <v>2007.5</v>
      </c>
      <c r="AK113">
        <f>EXP(XMY!B113/100)-1</f>
        <v>-2.3004602133296359E-3</v>
      </c>
      <c r="AL113">
        <f>EXP(XMY!C113/100)-1</f>
        <v>0.12314249851371484</v>
      </c>
      <c r="AM113">
        <f>EXP(XMY!D113/100)-1</f>
        <v>0.98040470341953623</v>
      </c>
      <c r="AN113">
        <f>EXP(XMY!E113/100)-1</f>
        <v>2.6810122489397958E-3</v>
      </c>
      <c r="AO113">
        <f>EXP(XMY!F113/100)-1</f>
        <v>2.7885864869239274E-3</v>
      </c>
      <c r="AP113">
        <f>EXP(XMY!G113/100)-1</f>
        <v>0</v>
      </c>
      <c r="AQ113">
        <f t="shared" si="60"/>
        <v>0.20476560299999999</v>
      </c>
      <c r="AR113">
        <f>EXP(XMY!I113/100)-1</f>
        <v>-0.4322564417139747</v>
      </c>
      <c r="AS113">
        <f>EXP(XMY!K113)</f>
        <v>0.25940000184168649</v>
      </c>
      <c r="AT113">
        <f t="shared" si="61"/>
        <v>0.81286893455702303</v>
      </c>
    </row>
    <row r="114" spans="1:46" x14ac:dyDescent="0.3">
      <c r="A114" s="1">
        <f t="shared" si="62"/>
        <v>2007.75</v>
      </c>
      <c r="B114">
        <f t="shared" si="42"/>
        <v>-3.6187731517232051E-4</v>
      </c>
      <c r="C114">
        <f t="shared" si="43"/>
        <v>1.9911516180705472E-2</v>
      </c>
      <c r="D114">
        <f t="shared" si="44"/>
        <v>0.15171590123788076</v>
      </c>
      <c r="E114">
        <f t="shared" si="45"/>
        <v>5.5515516955778306E-4</v>
      </c>
      <c r="F114">
        <f t="shared" si="46"/>
        <v>2.714301703517831E-4</v>
      </c>
      <c r="G114">
        <f t="shared" si="47"/>
        <v>0</v>
      </c>
      <c r="H114">
        <f t="shared" si="48"/>
        <v>-0.11662215331403816</v>
      </c>
      <c r="I114">
        <f t="shared" si="49"/>
        <v>0.20476560299999999</v>
      </c>
      <c r="J114">
        <f>EXP(XMY!K114)</f>
        <v>0.2602355751292853</v>
      </c>
      <c r="K114">
        <f t="shared" si="63"/>
        <v>0.2602355751292853</v>
      </c>
      <c r="N114" s="1">
        <f t="shared" si="64"/>
        <v>2007.75</v>
      </c>
      <c r="O114">
        <f t="shared" si="50"/>
        <v>-4.7742467363241033E-4</v>
      </c>
      <c r="P114">
        <f t="shared" si="51"/>
        <v>2.6269259540551846E-2</v>
      </c>
      <c r="Q114">
        <f t="shared" si="52"/>
        <v>0.20015875987929987</v>
      </c>
      <c r="R114">
        <f t="shared" si="53"/>
        <v>7.3241611045793159E-4</v>
      </c>
      <c r="S114">
        <f t="shared" si="54"/>
        <v>3.58097772535098E-4</v>
      </c>
      <c r="T114">
        <f t="shared" si="55"/>
        <v>0</v>
      </c>
      <c r="U114">
        <f t="shared" si="56"/>
        <v>-8.8477966459101137E-2</v>
      </c>
      <c r="V114">
        <f>EXP(XMY!K114)</f>
        <v>0.2602355751292853</v>
      </c>
      <c r="W114">
        <f t="shared" si="57"/>
        <v>0.20476560299999999</v>
      </c>
      <c r="X114">
        <f t="shared" si="58"/>
        <v>0.34332874517011119</v>
      </c>
      <c r="AA114" s="1">
        <f t="shared" si="65"/>
        <v>2007.75</v>
      </c>
      <c r="AB114" s="3">
        <f t="shared" si="67"/>
        <v>2.5791834866919435E-2</v>
      </c>
      <c r="AC114" s="3">
        <f t="shared" si="68"/>
        <v>0.20089117598975781</v>
      </c>
      <c r="AD114" s="3">
        <f t="shared" si="69"/>
        <v>3.58097772535098E-4</v>
      </c>
      <c r="AE114" s="3">
        <f t="shared" si="70"/>
        <v>-8.8477966459101137E-2</v>
      </c>
      <c r="AF114" s="3">
        <f t="shared" si="71"/>
        <v>0.1216724329591741</v>
      </c>
      <c r="AG114">
        <f t="shared" si="59"/>
        <v>0.2602355751292853</v>
      </c>
      <c r="AJ114" s="1">
        <f t="shared" si="66"/>
        <v>2007.75</v>
      </c>
      <c r="AK114">
        <f>EXP(XMY!B114/100)-1</f>
        <v>-2.3315667604212331E-3</v>
      </c>
      <c r="AL114">
        <f>EXP(XMY!C114/100)-1</f>
        <v>0.12828941558388518</v>
      </c>
      <c r="AM114">
        <f>EXP(XMY!D114/100)-1</f>
        <v>0.97750187017152435</v>
      </c>
      <c r="AN114">
        <f>EXP(XMY!E114/100)-1</f>
        <v>3.576851286189564E-3</v>
      </c>
      <c r="AO114">
        <f>EXP(XMY!F114/100)-1</f>
        <v>1.7488180011127064E-3</v>
      </c>
      <c r="AP114">
        <f>EXP(XMY!G114/100)-1</f>
        <v>0</v>
      </c>
      <c r="AQ114">
        <f t="shared" si="60"/>
        <v>0.20476560299999999</v>
      </c>
      <c r="AR114">
        <f>EXP(XMY!I114/100)-1</f>
        <v>-0.43209389254259245</v>
      </c>
      <c r="AS114">
        <f>EXP(XMY!K114)</f>
        <v>0.2602355751292853</v>
      </c>
      <c r="AT114">
        <f t="shared" si="61"/>
        <v>0.76759043819236605</v>
      </c>
    </row>
    <row r="115" spans="1:46" x14ac:dyDescent="0.3">
      <c r="A115" s="1">
        <f t="shared" si="62"/>
        <v>2008</v>
      </c>
      <c r="B115">
        <f t="shared" si="42"/>
        <v>-3.6711447506898636E-4</v>
      </c>
      <c r="C115">
        <f t="shared" si="43"/>
        <v>2.0695361036113566E-2</v>
      </c>
      <c r="D115">
        <f t="shared" si="44"/>
        <v>0.15508888099094817</v>
      </c>
      <c r="E115">
        <f t="shared" si="45"/>
        <v>6.5790103222448514E-4</v>
      </c>
      <c r="F115">
        <f t="shared" si="46"/>
        <v>5.1311585465000948E-4</v>
      </c>
      <c r="G115">
        <f t="shared" si="47"/>
        <v>0</v>
      </c>
      <c r="H115">
        <f t="shared" si="48"/>
        <v>-0.11653826812382422</v>
      </c>
      <c r="I115">
        <f t="shared" si="49"/>
        <v>0.20476560299999999</v>
      </c>
      <c r="J115">
        <f>EXP(XMY!K115)</f>
        <v>0.26481547931504301</v>
      </c>
      <c r="K115">
        <f t="shared" si="63"/>
        <v>0.26481547931504301</v>
      </c>
      <c r="N115" s="1">
        <f t="shared" si="64"/>
        <v>2008</v>
      </c>
      <c r="O115">
        <f t="shared" si="50"/>
        <v>-4.8401181813024612E-4</v>
      </c>
      <c r="P115">
        <f t="shared" si="51"/>
        <v>2.7285220284677888E-2</v>
      </c>
      <c r="Q115">
        <f t="shared" si="52"/>
        <v>0.20447260012318602</v>
      </c>
      <c r="R115">
        <f t="shared" si="53"/>
        <v>8.6739122639307683E-4</v>
      </c>
      <c r="S115">
        <f t="shared" si="54"/>
        <v>6.7650325603188684E-4</v>
      </c>
      <c r="T115">
        <f t="shared" si="55"/>
        <v>0</v>
      </c>
      <c r="U115">
        <f t="shared" si="56"/>
        <v>-8.8444739448707566E-2</v>
      </c>
      <c r="V115">
        <f>EXP(XMY!K115)</f>
        <v>0.26481547931504301</v>
      </c>
      <c r="W115">
        <f t="shared" si="57"/>
        <v>0.20476560299999999</v>
      </c>
      <c r="X115">
        <f t="shared" si="58"/>
        <v>0.34913856662345105</v>
      </c>
      <c r="AA115" s="1">
        <f t="shared" si="65"/>
        <v>2008</v>
      </c>
      <c r="AB115" s="3">
        <f t="shared" si="67"/>
        <v>2.6801208466547641E-2</v>
      </c>
      <c r="AC115" s="3">
        <f t="shared" si="68"/>
        <v>0.20533999134957909</v>
      </c>
      <c r="AD115" s="3">
        <f t="shared" si="69"/>
        <v>6.7650325603188684E-4</v>
      </c>
      <c r="AE115" s="3">
        <f t="shared" si="70"/>
        <v>-8.8444739448707566E-2</v>
      </c>
      <c r="AF115" s="3">
        <f t="shared" si="71"/>
        <v>0.12044251569159195</v>
      </c>
      <c r="AG115">
        <f t="shared" si="59"/>
        <v>0.26481547931504301</v>
      </c>
      <c r="AJ115" s="1">
        <f t="shared" si="66"/>
        <v>2008</v>
      </c>
      <c r="AK115">
        <f>EXP(XMY!B115/100)-1</f>
        <v>-2.3637359548627224E-3</v>
      </c>
      <c r="AL115">
        <f>EXP(XMY!C115/100)-1</f>
        <v>0.13325099472237967</v>
      </c>
      <c r="AM115">
        <f>EXP(XMY!D115/100)-1</f>
        <v>0.99856908156193613</v>
      </c>
      <c r="AN115">
        <f>EXP(XMY!E115/100)-1</f>
        <v>4.2360201795859087E-3</v>
      </c>
      <c r="AO115">
        <f>EXP(XMY!F115/100)-1</f>
        <v>3.3037934405022451E-3</v>
      </c>
      <c r="AP115">
        <f>EXP(XMY!G115/100)-1</f>
        <v>0</v>
      </c>
      <c r="AQ115">
        <f t="shared" si="60"/>
        <v>0.20476560299999999</v>
      </c>
      <c r="AR115">
        <f>EXP(XMY!I115/100)-1</f>
        <v>-0.43193162402724239</v>
      </c>
      <c r="AS115">
        <f>EXP(XMY!K115)</f>
        <v>0.26481547931504301</v>
      </c>
      <c r="AT115">
        <f t="shared" si="61"/>
        <v>0.76382717919472243</v>
      </c>
    </row>
    <row r="116" spans="1:46" x14ac:dyDescent="0.3">
      <c r="A116" s="1">
        <f t="shared" si="62"/>
        <v>2008.25</v>
      </c>
      <c r="B116">
        <f t="shared" si="42"/>
        <v>-3.7182866505270994E-4</v>
      </c>
      <c r="C116">
        <f t="shared" si="43"/>
        <v>2.1731181682277598E-2</v>
      </c>
      <c r="D116">
        <f t="shared" si="44"/>
        <v>0.16129565757550549</v>
      </c>
      <c r="E116">
        <f t="shared" si="45"/>
        <v>7.1029174716903535E-4</v>
      </c>
      <c r="F116">
        <f t="shared" si="46"/>
        <v>5.3236827322467267E-4</v>
      </c>
      <c r="G116">
        <f t="shared" si="47"/>
        <v>0</v>
      </c>
      <c r="H116">
        <f t="shared" si="48"/>
        <v>-0.11659928823770307</v>
      </c>
      <c r="I116">
        <f t="shared" si="49"/>
        <v>0.20476560299999999</v>
      </c>
      <c r="J116">
        <f>EXP(XMY!K116)</f>
        <v>0.27206398537542104</v>
      </c>
      <c r="K116">
        <f t="shared" si="63"/>
        <v>0.27206398537542098</v>
      </c>
      <c r="N116" s="1">
        <f t="shared" si="64"/>
        <v>2008.25</v>
      </c>
      <c r="O116">
        <f t="shared" si="50"/>
        <v>-4.9070629134695539E-4</v>
      </c>
      <c r="P116">
        <f t="shared" si="51"/>
        <v>2.8678874363776308E-2</v>
      </c>
      <c r="Q116">
        <f t="shared" si="52"/>
        <v>0.21286361536441717</v>
      </c>
      <c r="R116">
        <f t="shared" si="53"/>
        <v>9.3737966377137013E-4</v>
      </c>
      <c r="S116">
        <f t="shared" si="54"/>
        <v>7.0257214017598469E-4</v>
      </c>
      <c r="T116">
        <f t="shared" si="55"/>
        <v>0</v>
      </c>
      <c r="U116">
        <f t="shared" si="56"/>
        <v>-8.8411568454002762E-2</v>
      </c>
      <c r="V116">
        <f>EXP(XMY!K116)</f>
        <v>0.27206398537542104</v>
      </c>
      <c r="W116">
        <f t="shared" si="57"/>
        <v>0.20476560299999999</v>
      </c>
      <c r="X116">
        <f t="shared" si="58"/>
        <v>0.35904576978679115</v>
      </c>
      <c r="AA116" s="1">
        <f t="shared" si="65"/>
        <v>2008.25</v>
      </c>
      <c r="AB116" s="3">
        <f t="shared" si="67"/>
        <v>2.8188168072429354E-2</v>
      </c>
      <c r="AC116" s="3">
        <f t="shared" si="68"/>
        <v>0.21380099502818853</v>
      </c>
      <c r="AD116" s="3">
        <f t="shared" si="69"/>
        <v>7.0257214017598469E-4</v>
      </c>
      <c r="AE116" s="3">
        <f t="shared" si="70"/>
        <v>-8.8411568454002762E-2</v>
      </c>
      <c r="AF116" s="3">
        <f t="shared" si="71"/>
        <v>0.11778381858862991</v>
      </c>
      <c r="AG116">
        <f t="shared" si="59"/>
        <v>0.27206398537542104</v>
      </c>
      <c r="AJ116" s="1">
        <f t="shared" si="66"/>
        <v>2008.25</v>
      </c>
      <c r="AK116">
        <f>EXP(XMY!B116/100)-1</f>
        <v>-2.3964293033481576E-3</v>
      </c>
      <c r="AL116">
        <f>EXP(XMY!C116/100)-1</f>
        <v>0.1400570893919928</v>
      </c>
      <c r="AM116">
        <f>EXP(XMY!D116/100)-1</f>
        <v>1.0395477181996098</v>
      </c>
      <c r="AN116">
        <f>EXP(XMY!E116/100)-1</f>
        <v>4.5778180028184234E-3</v>
      </c>
      <c r="AO116">
        <f>EXP(XMY!F116/100)-1</f>
        <v>3.4311042962424931E-3</v>
      </c>
      <c r="AP116">
        <f>EXP(XMY!G116/100)-1</f>
        <v>0</v>
      </c>
      <c r="AQ116">
        <f t="shared" si="60"/>
        <v>0.20476560299999999</v>
      </c>
      <c r="AR116">
        <f>EXP(XMY!I116/100)-1</f>
        <v>-0.43176962907194316</v>
      </c>
      <c r="AS116">
        <f>EXP(XMY!K116)</f>
        <v>0.27206398537542104</v>
      </c>
      <c r="AT116">
        <f t="shared" si="61"/>
        <v>0.78790565527222711</v>
      </c>
    </row>
    <row r="117" spans="1:46" x14ac:dyDescent="0.3">
      <c r="A117" s="1">
        <f t="shared" si="62"/>
        <v>2008.5</v>
      </c>
      <c r="B117">
        <f t="shared" si="42"/>
        <v>-3.7800025972206457E-4</v>
      </c>
      <c r="C117">
        <f t="shared" si="43"/>
        <v>2.3428083222890087E-2</v>
      </c>
      <c r="D117">
        <f t="shared" si="44"/>
        <v>0.16419397478275122</v>
      </c>
      <c r="E117">
        <f t="shared" si="45"/>
        <v>6.2387904971008482E-4</v>
      </c>
      <c r="F117">
        <f t="shared" si="46"/>
        <v>1.0595978624241391E-3</v>
      </c>
      <c r="G117">
        <f t="shared" si="47"/>
        <v>0</v>
      </c>
      <c r="H117">
        <f t="shared" si="48"/>
        <v>-0.11627184053703225</v>
      </c>
      <c r="I117">
        <f t="shared" si="49"/>
        <v>0.20476560299999999</v>
      </c>
      <c r="J117">
        <f>EXP(XMY!K117)</f>
        <v>0.2774212971210212</v>
      </c>
      <c r="K117">
        <f t="shared" si="63"/>
        <v>0.2774212971210212</v>
      </c>
      <c r="N117" s="1">
        <f t="shared" si="64"/>
        <v>2008.5</v>
      </c>
      <c r="O117">
        <f t="shared" si="50"/>
        <v>-4.9714660174128415E-4</v>
      </c>
      <c r="P117">
        <f t="shared" si="51"/>
        <v>3.0812655970489884E-2</v>
      </c>
      <c r="Q117">
        <f t="shared" si="52"/>
        <v>0.21594820238922197</v>
      </c>
      <c r="R117">
        <f t="shared" si="53"/>
        <v>8.2052681574611575E-4</v>
      </c>
      <c r="S117">
        <f t="shared" si="54"/>
        <v>1.3935849591844621E-3</v>
      </c>
      <c r="T117">
        <f t="shared" si="55"/>
        <v>0</v>
      </c>
      <c r="U117">
        <f t="shared" si="56"/>
        <v>-8.8378452059646312E-2</v>
      </c>
      <c r="V117">
        <f>EXP(XMY!K117)</f>
        <v>0.2774212971210212</v>
      </c>
      <c r="W117">
        <f t="shared" si="57"/>
        <v>0.20476560299999999</v>
      </c>
      <c r="X117">
        <f t="shared" si="58"/>
        <v>0.36486497447325483</v>
      </c>
      <c r="AA117" s="1">
        <f t="shared" si="65"/>
        <v>2008.5</v>
      </c>
      <c r="AB117" s="3">
        <f t="shared" si="67"/>
        <v>3.0315509368748599E-2</v>
      </c>
      <c r="AC117" s="3">
        <f t="shared" si="68"/>
        <v>0.21676872920496809</v>
      </c>
      <c r="AD117" s="3">
        <f t="shared" si="69"/>
        <v>1.3935849591844621E-3</v>
      </c>
      <c r="AE117" s="3">
        <f t="shared" si="70"/>
        <v>-8.8378452059646312E-2</v>
      </c>
      <c r="AF117" s="3">
        <f t="shared" si="71"/>
        <v>0.11732192564776636</v>
      </c>
      <c r="AG117">
        <f t="shared" si="59"/>
        <v>0.2774212971210212</v>
      </c>
      <c r="AJ117" s="1">
        <f t="shared" si="66"/>
        <v>2008.5</v>
      </c>
      <c r="AK117">
        <f>EXP(XMY!B117/100)-1</f>
        <v>-2.4278814139564453E-3</v>
      </c>
      <c r="AL117">
        <f>EXP(XMY!C117/100)-1</f>
        <v>0.15047769507698949</v>
      </c>
      <c r="AM117">
        <f>EXP(XMY!D117/100)-1</f>
        <v>1.0546117083405946</v>
      </c>
      <c r="AN117">
        <f>EXP(XMY!E117/100)-1</f>
        <v>4.0071516100588234E-3</v>
      </c>
      <c r="AO117">
        <f>EXP(XMY!F117/100)-1</f>
        <v>6.8057571133393058E-3</v>
      </c>
      <c r="AP117">
        <f>EXP(XMY!G117/100)-1</f>
        <v>0</v>
      </c>
      <c r="AQ117">
        <f t="shared" si="60"/>
        <v>0.20476560299999999</v>
      </c>
      <c r="AR117">
        <f>EXP(XMY!I117/100)-1</f>
        <v>-0.43160790076469202</v>
      </c>
      <c r="AS117">
        <f>EXP(XMY!K117)</f>
        <v>0.2774212971210212</v>
      </c>
      <c r="AT117">
        <f t="shared" si="61"/>
        <v>0.84276552234080793</v>
      </c>
    </row>
    <row r="118" spans="1:46" x14ac:dyDescent="0.3">
      <c r="A118" s="1">
        <f t="shared" si="62"/>
        <v>2008.75</v>
      </c>
      <c r="B118">
        <f t="shared" si="42"/>
        <v>-3.8031860217200761E-4</v>
      </c>
      <c r="C118">
        <f t="shared" si="43"/>
        <v>2.2954319127851969E-2</v>
      </c>
      <c r="D118">
        <f t="shared" si="44"/>
        <v>0.16907694413003282</v>
      </c>
      <c r="E118">
        <f t="shared" si="45"/>
        <v>2.2479379814702296E-4</v>
      </c>
      <c r="F118">
        <f t="shared" si="46"/>
        <v>9.5062532671078828E-4</v>
      </c>
      <c r="G118">
        <f t="shared" si="47"/>
        <v>0</v>
      </c>
      <c r="H118">
        <f t="shared" si="48"/>
        <v>-0.11665922741827757</v>
      </c>
      <c r="I118">
        <f t="shared" si="49"/>
        <v>0.20476560299999999</v>
      </c>
      <c r="J118">
        <f>EXP(XMY!K118)</f>
        <v>0.28093273936229302</v>
      </c>
      <c r="K118">
        <f t="shared" si="63"/>
        <v>0.28093273936229302</v>
      </c>
      <c r="N118" s="1">
        <f t="shared" si="64"/>
        <v>2008.75</v>
      </c>
      <c r="O118">
        <f t="shared" si="50"/>
        <v>-5.0253767453151588E-4</v>
      </c>
      <c r="P118">
        <f t="shared" si="51"/>
        <v>3.0330912264312213E-2</v>
      </c>
      <c r="Q118">
        <f t="shared" si="52"/>
        <v>0.22341146037756329</v>
      </c>
      <c r="R118">
        <f t="shared" si="53"/>
        <v>2.9703346595394745E-4</v>
      </c>
      <c r="S118">
        <f t="shared" si="54"/>
        <v>1.2561179976674931E-3</v>
      </c>
      <c r="T118">
        <f t="shared" si="55"/>
        <v>0</v>
      </c>
      <c r="U118">
        <f t="shared" si="56"/>
        <v>-8.834538888642908E-2</v>
      </c>
      <c r="V118">
        <f>EXP(XMY!K118)</f>
        <v>0.28093273936229302</v>
      </c>
      <c r="W118">
        <f t="shared" si="57"/>
        <v>0.20476560299999999</v>
      </c>
      <c r="X118">
        <f t="shared" si="58"/>
        <v>0.37121320054453633</v>
      </c>
      <c r="AA118" s="1">
        <f t="shared" si="65"/>
        <v>2008.75</v>
      </c>
      <c r="AB118" s="3">
        <f t="shared" si="67"/>
        <v>2.9828374589780698E-2</v>
      </c>
      <c r="AC118" s="3">
        <f t="shared" si="68"/>
        <v>0.22370849384351724</v>
      </c>
      <c r="AD118" s="3">
        <f t="shared" si="69"/>
        <v>1.2561179976674931E-3</v>
      </c>
      <c r="AE118" s="3">
        <f t="shared" si="70"/>
        <v>-8.834538888642908E-2</v>
      </c>
      <c r="AF118" s="3">
        <f t="shared" si="71"/>
        <v>0.11448514181775665</v>
      </c>
      <c r="AG118">
        <f t="shared" si="59"/>
        <v>0.28093273936229302</v>
      </c>
      <c r="AJ118" s="1">
        <f t="shared" si="66"/>
        <v>2008.75</v>
      </c>
      <c r="AK118">
        <f>EXP(XMY!B118/100)-1</f>
        <v>-2.4542094334638609E-3</v>
      </c>
      <c r="AL118">
        <f>EXP(XMY!C118/100)-1</f>
        <v>0.14812503574788494</v>
      </c>
      <c r="AM118">
        <f>EXP(XMY!D118/100)-1</f>
        <v>1.0910595192961354</v>
      </c>
      <c r="AN118">
        <f>EXP(XMY!E118/100)-1</f>
        <v>1.4506023550935332E-3</v>
      </c>
      <c r="AO118">
        <f>EXP(XMY!F118/100)-1</f>
        <v>6.1344189613110611E-3</v>
      </c>
      <c r="AP118">
        <f>EXP(XMY!G118/100)-1</f>
        <v>0</v>
      </c>
      <c r="AQ118">
        <f t="shared" si="60"/>
        <v>0.20476560299999999</v>
      </c>
      <c r="AR118">
        <f>EXP(XMY!I118/100)-1</f>
        <v>-0.43144643236993807</v>
      </c>
      <c r="AS118">
        <f>EXP(XMY!K118)</f>
        <v>0.28093273936229302</v>
      </c>
      <c r="AT118">
        <f t="shared" si="61"/>
        <v>0.8445246530460051</v>
      </c>
    </row>
    <row r="119" spans="1:46" x14ac:dyDescent="0.3">
      <c r="A119" s="1">
        <f t="shared" si="62"/>
        <v>2009</v>
      </c>
      <c r="B119">
        <f t="shared" si="42"/>
        <v>-3.8259485702434975E-4</v>
      </c>
      <c r="C119">
        <f t="shared" si="43"/>
        <v>2.3046439459943193E-2</v>
      </c>
      <c r="D119">
        <f t="shared" si="44"/>
        <v>0.16297384415053359</v>
      </c>
      <c r="E119">
        <f t="shared" si="45"/>
        <v>1.0991083482628805E-4</v>
      </c>
      <c r="F119">
        <f t="shared" si="46"/>
        <v>2.2570841346637277E-4</v>
      </c>
      <c r="G119">
        <f t="shared" si="47"/>
        <v>0</v>
      </c>
      <c r="H119">
        <f t="shared" si="48"/>
        <v>-0.11654480298809525</v>
      </c>
      <c r="I119">
        <f t="shared" si="49"/>
        <v>0.20476560299999999</v>
      </c>
      <c r="J119">
        <f>EXP(XMY!K119)</f>
        <v>0.27419410801364985</v>
      </c>
      <c r="K119">
        <f t="shared" si="63"/>
        <v>0.27419410801364985</v>
      </c>
      <c r="N119" s="1">
        <f t="shared" si="64"/>
        <v>2009</v>
      </c>
      <c r="O119">
        <f t="shared" si="50"/>
        <v>-5.0503288475986681E-4</v>
      </c>
      <c r="P119">
        <f t="shared" si="51"/>
        <v>3.042176231647039E-2</v>
      </c>
      <c r="Q119">
        <f t="shared" si="52"/>
        <v>0.21512874295252382</v>
      </c>
      <c r="R119">
        <f t="shared" si="53"/>
        <v>1.450845063898826E-4</v>
      </c>
      <c r="S119">
        <f t="shared" si="54"/>
        <v>2.979396326810537E-4</v>
      </c>
      <c r="T119">
        <f t="shared" si="55"/>
        <v>0</v>
      </c>
      <c r="U119">
        <f t="shared" si="56"/>
        <v>-8.8312377589811197E-2</v>
      </c>
      <c r="V119">
        <f>EXP(XMY!K119)</f>
        <v>0.27419410801364985</v>
      </c>
      <c r="W119">
        <f t="shared" si="57"/>
        <v>0.20476560299999999</v>
      </c>
      <c r="X119">
        <f t="shared" si="58"/>
        <v>0.36194172193349405</v>
      </c>
      <c r="AA119" s="1">
        <f t="shared" si="65"/>
        <v>2009</v>
      </c>
      <c r="AB119" s="3">
        <f t="shared" si="67"/>
        <v>2.9916729431710525E-2</v>
      </c>
      <c r="AC119" s="3">
        <f t="shared" si="68"/>
        <v>0.21527382745891371</v>
      </c>
      <c r="AD119" s="3">
        <f t="shared" si="69"/>
        <v>2.979396326810537E-4</v>
      </c>
      <c r="AE119" s="3">
        <f t="shared" si="70"/>
        <v>-8.8312377589811197E-2</v>
      </c>
      <c r="AF119" s="3">
        <f t="shared" si="71"/>
        <v>0.11701798908015576</v>
      </c>
      <c r="AG119">
        <f t="shared" si="59"/>
        <v>0.27419410801364985</v>
      </c>
      <c r="AJ119" s="1">
        <f t="shared" si="66"/>
        <v>2009</v>
      </c>
      <c r="AK119">
        <f>EXP(XMY!B119/100)-1</f>
        <v>-2.4663951237936521E-3</v>
      </c>
      <c r="AL119">
        <f>EXP(XMY!C119/100)-1</f>
        <v>0.14856871403577676</v>
      </c>
      <c r="AM119">
        <f>EXP(XMY!D119/100)-1</f>
        <v>1.0506097694177856</v>
      </c>
      <c r="AN119">
        <f>EXP(XMY!E119/100)-1</f>
        <v>7.0853944346249698E-4</v>
      </c>
      <c r="AO119">
        <f>EXP(XMY!F119/100)-1</f>
        <v>1.4550277405773748E-3</v>
      </c>
      <c r="AP119">
        <f>EXP(XMY!G119/100)-1</f>
        <v>0</v>
      </c>
      <c r="AQ119">
        <f t="shared" si="60"/>
        <v>0.20476560299999999</v>
      </c>
      <c r="AR119">
        <f>EXP(XMY!I119/100)-1</f>
        <v>-0.43128521732144243</v>
      </c>
      <c r="AS119">
        <f>EXP(XMY!K119)</f>
        <v>0.27419410801364985</v>
      </c>
      <c r="AT119">
        <f t="shared" si="61"/>
        <v>0.85977401219091965</v>
      </c>
    </row>
    <row r="120" spans="1:46" x14ac:dyDescent="0.3">
      <c r="A120" s="1">
        <f t="shared" si="62"/>
        <v>2009.25</v>
      </c>
      <c r="B120">
        <f t="shared" si="42"/>
        <v>-3.8319628077291201E-4</v>
      </c>
      <c r="C120">
        <f t="shared" si="43"/>
        <v>2.6479476655157902E-2</v>
      </c>
      <c r="D120">
        <f t="shared" si="44"/>
        <v>0.16029144613215995</v>
      </c>
      <c r="E120">
        <f t="shared" si="45"/>
        <v>3.7662078341206323E-4</v>
      </c>
      <c r="F120">
        <f t="shared" si="46"/>
        <v>3.4979852314443371E-4</v>
      </c>
      <c r="G120">
        <f t="shared" si="47"/>
        <v>0</v>
      </c>
      <c r="H120">
        <f t="shared" si="48"/>
        <v>-0.11568691942250107</v>
      </c>
      <c r="I120">
        <f t="shared" si="49"/>
        <v>0.20476560299999999</v>
      </c>
      <c r="J120">
        <f>EXP(XMY!K120)</f>
        <v>0.27619282939060036</v>
      </c>
      <c r="K120">
        <f t="shared" si="63"/>
        <v>0.27619282939060036</v>
      </c>
      <c r="N120" s="1">
        <f t="shared" si="64"/>
        <v>2009.25</v>
      </c>
      <c r="O120">
        <f t="shared" si="50"/>
        <v>-5.0109713680263448E-4</v>
      </c>
      <c r="P120">
        <f t="shared" si="51"/>
        <v>3.4626614614235031E-2</v>
      </c>
      <c r="Q120">
        <f t="shared" si="52"/>
        <v>0.2096095101673987</v>
      </c>
      <c r="R120">
        <f t="shared" si="53"/>
        <v>4.9249850715537224E-4</v>
      </c>
      <c r="S120">
        <f t="shared" si="54"/>
        <v>4.5742364213952595E-4</v>
      </c>
      <c r="T120">
        <f t="shared" si="55"/>
        <v>0</v>
      </c>
      <c r="U120">
        <f t="shared" si="56"/>
        <v>-8.827941685852965E-2</v>
      </c>
      <c r="V120">
        <f>EXP(XMY!K120)</f>
        <v>0.27619282939060036</v>
      </c>
      <c r="W120">
        <f t="shared" si="57"/>
        <v>0.20476560299999999</v>
      </c>
      <c r="X120">
        <f t="shared" si="58"/>
        <v>0.36117113593559635</v>
      </c>
      <c r="AA120" s="1">
        <f t="shared" si="65"/>
        <v>2009.25</v>
      </c>
      <c r="AB120" s="3">
        <f t="shared" si="67"/>
        <v>3.4125517477432393E-2</v>
      </c>
      <c r="AC120" s="3">
        <f t="shared" si="68"/>
        <v>0.21010200867455409</v>
      </c>
      <c r="AD120" s="3">
        <f t="shared" si="69"/>
        <v>4.5742364213952595E-4</v>
      </c>
      <c r="AE120" s="3">
        <f t="shared" si="70"/>
        <v>-8.827941685852965E-2</v>
      </c>
      <c r="AF120" s="3">
        <f t="shared" si="71"/>
        <v>0.11978729645500402</v>
      </c>
      <c r="AG120">
        <f t="shared" si="59"/>
        <v>0.27619282939060036</v>
      </c>
      <c r="AJ120" s="1">
        <f t="shared" si="66"/>
        <v>2009.25</v>
      </c>
      <c r="AK120">
        <f>EXP(XMY!B120/100)-1</f>
        <v>-2.4471743762678466E-3</v>
      </c>
      <c r="AL120">
        <f>EXP(XMY!C120/100)-1</f>
        <v>0.16910366832575408</v>
      </c>
      <c r="AM120">
        <f>EXP(XMY!D120/100)-1</f>
        <v>1.0236558635651258</v>
      </c>
      <c r="AN120">
        <f>EXP(XMY!E120/100)-1</f>
        <v>2.4051818271224601E-3</v>
      </c>
      <c r="AO120">
        <f>EXP(XMY!F120/100)-1</f>
        <v>2.2338890684658885E-3</v>
      </c>
      <c r="AP120">
        <f>EXP(XMY!G120/100)-1</f>
        <v>0</v>
      </c>
      <c r="AQ120">
        <f t="shared" si="60"/>
        <v>0.20476560299999999</v>
      </c>
      <c r="AR120">
        <f>EXP(XMY!I120/100)-1</f>
        <v>-0.43112424921547809</v>
      </c>
      <c r="AS120">
        <f>EXP(XMY!K120)</f>
        <v>0.27619282939060036</v>
      </c>
      <c r="AT120">
        <f t="shared" si="61"/>
        <v>0.90166442967847271</v>
      </c>
    </row>
    <row r="121" spans="1:46" x14ac:dyDescent="0.3">
      <c r="A121" s="1">
        <f t="shared" si="62"/>
        <v>2009.5</v>
      </c>
      <c r="B121">
        <f t="shared" si="42"/>
        <v>-3.7504368370468345E-4</v>
      </c>
      <c r="C121">
        <f t="shared" si="43"/>
        <v>2.7550367146521707E-2</v>
      </c>
      <c r="D121">
        <f t="shared" si="44"/>
        <v>0.16290880664986099</v>
      </c>
      <c r="E121">
        <f t="shared" si="45"/>
        <v>5.6966958053435407E-4</v>
      </c>
      <c r="F121">
        <f t="shared" si="46"/>
        <v>6.9384329637594536E-4</v>
      </c>
      <c r="G121">
        <f t="shared" si="47"/>
        <v>0</v>
      </c>
      <c r="H121">
        <f t="shared" si="48"/>
        <v>-0.11543379370855347</v>
      </c>
      <c r="I121">
        <f t="shared" si="49"/>
        <v>0.20476560299999999</v>
      </c>
      <c r="J121">
        <f>EXP(XMY!K121)</f>
        <v>0.2806794522810348</v>
      </c>
      <c r="K121">
        <f t="shared" si="63"/>
        <v>0.28067945228103486</v>
      </c>
      <c r="N121" s="1">
        <f t="shared" si="64"/>
        <v>2009.5</v>
      </c>
      <c r="O121">
        <f t="shared" si="50"/>
        <v>-4.8918466924026101E-4</v>
      </c>
      <c r="P121">
        <f t="shared" si="51"/>
        <v>3.5935059902598425E-2</v>
      </c>
      <c r="Q121">
        <f t="shared" si="52"/>
        <v>0.21248855576005188</v>
      </c>
      <c r="R121">
        <f t="shared" si="53"/>
        <v>7.4304311054434178E-4</v>
      </c>
      <c r="S121">
        <f t="shared" si="54"/>
        <v>9.050079182496059E-4</v>
      </c>
      <c r="T121">
        <f t="shared" si="55"/>
        <v>0</v>
      </c>
      <c r="U121">
        <f t="shared" si="56"/>
        <v>-8.8246505413276291E-2</v>
      </c>
      <c r="V121">
        <f>EXP(XMY!K121)</f>
        <v>0.2806794522810348</v>
      </c>
      <c r="W121">
        <f t="shared" si="57"/>
        <v>0.20476560299999999</v>
      </c>
      <c r="X121">
        <f t="shared" si="58"/>
        <v>0.36610157960892764</v>
      </c>
      <c r="AA121" s="1">
        <f t="shared" si="65"/>
        <v>2009.5</v>
      </c>
      <c r="AB121" s="3">
        <f t="shared" si="67"/>
        <v>3.5445875233358161E-2</v>
      </c>
      <c r="AC121" s="3">
        <f t="shared" si="68"/>
        <v>0.21323159887059623</v>
      </c>
      <c r="AD121" s="3">
        <f t="shared" si="69"/>
        <v>9.050079182496059E-4</v>
      </c>
      <c r="AE121" s="3">
        <f t="shared" si="70"/>
        <v>-8.8246505413276291E-2</v>
      </c>
      <c r="AF121" s="3">
        <f t="shared" si="71"/>
        <v>0.11934347567210712</v>
      </c>
      <c r="AG121">
        <f t="shared" si="59"/>
        <v>0.2806794522810348</v>
      </c>
      <c r="AJ121" s="1">
        <f t="shared" si="66"/>
        <v>2009.5</v>
      </c>
      <c r="AK121">
        <f>EXP(XMY!B121/100)-1</f>
        <v>-2.3889982598310766E-3</v>
      </c>
      <c r="AL121">
        <f>EXP(XMY!C121/100)-1</f>
        <v>0.17549363455637823</v>
      </c>
      <c r="AM121">
        <f>EXP(XMY!D121/100)-1</f>
        <v>1.0377160648414758</v>
      </c>
      <c r="AN121">
        <f>EXP(XMY!E121/100)-1</f>
        <v>3.6287496515923223E-3</v>
      </c>
      <c r="AO121">
        <f>EXP(XMY!F121/100)-1</f>
        <v>4.4197262869858367E-3</v>
      </c>
      <c r="AP121">
        <f>EXP(XMY!G121/100)-1</f>
        <v>0</v>
      </c>
      <c r="AQ121">
        <f t="shared" si="60"/>
        <v>0.20476560299999999</v>
      </c>
      <c r="AR121">
        <f>EXP(XMY!I121/100)-1</f>
        <v>-0.43096352180437403</v>
      </c>
      <c r="AS121">
        <f>EXP(XMY!K121)</f>
        <v>0.2806794522810348</v>
      </c>
      <c r="AT121">
        <f t="shared" si="61"/>
        <v>0.92102337667916134</v>
      </c>
    </row>
    <row r="122" spans="1:46" x14ac:dyDescent="0.3">
      <c r="A122" s="1">
        <f t="shared" si="62"/>
        <v>2009.75</v>
      </c>
      <c r="B122">
        <f t="shared" si="42"/>
        <v>-3.6208952772766876E-4</v>
      </c>
      <c r="C122">
        <f t="shared" si="43"/>
        <v>2.8812035457272161E-2</v>
      </c>
      <c r="D122">
        <f t="shared" si="44"/>
        <v>0.17000927469616273</v>
      </c>
      <c r="E122">
        <f t="shared" si="45"/>
        <v>6.8875557749459282E-4</v>
      </c>
      <c r="F122">
        <f t="shared" si="46"/>
        <v>9.0909413458140011E-4</v>
      </c>
      <c r="G122">
        <f t="shared" si="47"/>
        <v>0</v>
      </c>
      <c r="H122">
        <f t="shared" si="48"/>
        <v>-0.11535394286886554</v>
      </c>
      <c r="I122">
        <f t="shared" si="49"/>
        <v>0.20476560299999999</v>
      </c>
      <c r="J122">
        <f>EXP(XMY!K122)</f>
        <v>0.28946873046891769</v>
      </c>
      <c r="K122">
        <f t="shared" si="63"/>
        <v>0.28946873046891769</v>
      </c>
      <c r="N122" s="1">
        <f t="shared" si="64"/>
        <v>2009.75</v>
      </c>
      <c r="O122">
        <f t="shared" si="50"/>
        <v>-4.7199933935191584E-4</v>
      </c>
      <c r="P122">
        <f t="shared" si="51"/>
        <v>3.7557732714779253E-2</v>
      </c>
      <c r="Q122">
        <f t="shared" si="52"/>
        <v>0.22161443288312863</v>
      </c>
      <c r="R122">
        <f t="shared" si="53"/>
        <v>8.9782264511361471E-4</v>
      </c>
      <c r="S122">
        <f t="shared" si="54"/>
        <v>1.1850434714970463E-3</v>
      </c>
      <c r="T122">
        <f t="shared" si="55"/>
        <v>0</v>
      </c>
      <c r="U122">
        <f t="shared" si="56"/>
        <v>-8.8213642005441115E-2</v>
      </c>
      <c r="V122">
        <f>EXP(XMY!K122)</f>
        <v>0.28946873046891769</v>
      </c>
      <c r="W122">
        <f t="shared" si="57"/>
        <v>0.20476560299999999</v>
      </c>
      <c r="X122">
        <f t="shared" si="58"/>
        <v>0.37733499336972554</v>
      </c>
      <c r="AA122" s="1">
        <f t="shared" si="65"/>
        <v>2009.75</v>
      </c>
      <c r="AB122" s="3">
        <f t="shared" si="67"/>
        <v>3.7085733375427338E-2</v>
      </c>
      <c r="AC122" s="3">
        <f t="shared" si="68"/>
        <v>0.22251225552824225</v>
      </c>
      <c r="AD122" s="3">
        <f t="shared" si="69"/>
        <v>1.1850434714970463E-3</v>
      </c>
      <c r="AE122" s="3">
        <f t="shared" si="70"/>
        <v>-8.8213642005441115E-2</v>
      </c>
      <c r="AF122" s="3">
        <f t="shared" si="71"/>
        <v>0.11689934009919217</v>
      </c>
      <c r="AG122">
        <f t="shared" si="59"/>
        <v>0.28946873046891769</v>
      </c>
      <c r="AJ122" s="1">
        <f t="shared" si="66"/>
        <v>2009.75</v>
      </c>
      <c r="AK122">
        <f>EXP(XMY!B122/100)-1</f>
        <v>-2.3050714203787237E-3</v>
      </c>
      <c r="AL122">
        <f>EXP(XMY!C122/100)-1</f>
        <v>0.18341817260577331</v>
      </c>
      <c r="AM122">
        <f>EXP(XMY!D122/100)-1</f>
        <v>1.0822834970145285</v>
      </c>
      <c r="AN122">
        <f>EXP(XMY!E122/100)-1</f>
        <v>4.3846360519526062E-3</v>
      </c>
      <c r="AO122">
        <f>EXP(XMY!F122/100)-1</f>
        <v>5.787317079309684E-3</v>
      </c>
      <c r="AP122">
        <f>EXP(XMY!G122/100)-1</f>
        <v>0</v>
      </c>
      <c r="AQ122">
        <f t="shared" si="60"/>
        <v>0.20476560299999999</v>
      </c>
      <c r="AR122">
        <f>EXP(XMY!I122/100)-1</f>
        <v>-0.43080302899037748</v>
      </c>
      <c r="AS122">
        <f>EXP(XMY!K122)</f>
        <v>0.28946873046891769</v>
      </c>
      <c r="AT122">
        <f t="shared" si="61"/>
        <v>0.91278830249513154</v>
      </c>
    </row>
    <row r="123" spans="1:46" x14ac:dyDescent="0.3">
      <c r="A123" s="1">
        <f t="shared" si="62"/>
        <v>2010</v>
      </c>
      <c r="B123">
        <f t="shared" si="42"/>
        <v>-3.4799000077094581E-4</v>
      </c>
      <c r="C123">
        <f t="shared" si="43"/>
        <v>2.9055436764141178E-2</v>
      </c>
      <c r="D123">
        <f t="shared" si="44"/>
        <v>0.17003540650458099</v>
      </c>
      <c r="E123">
        <f t="shared" si="45"/>
        <v>6.6040232766807045E-4</v>
      </c>
      <c r="F123">
        <f t="shared" si="46"/>
        <v>1.1929887868020554E-3</v>
      </c>
      <c r="G123">
        <f t="shared" si="47"/>
        <v>0</v>
      </c>
      <c r="H123">
        <f t="shared" si="48"/>
        <v>-0.11520016908995442</v>
      </c>
      <c r="I123">
        <f t="shared" si="49"/>
        <v>0.20476560299999999</v>
      </c>
      <c r="J123">
        <f>EXP(XMY!K123)</f>
        <v>0.29016167829246697</v>
      </c>
      <c r="K123">
        <f t="shared" si="63"/>
        <v>0.29016167829246686</v>
      </c>
      <c r="N123" s="1">
        <f t="shared" si="64"/>
        <v>2010</v>
      </c>
      <c r="O123">
        <f t="shared" si="50"/>
        <v>-4.5296868524203634E-4</v>
      </c>
      <c r="P123">
        <f t="shared" si="51"/>
        <v>3.7820635538459421E-2</v>
      </c>
      <c r="Q123">
        <f t="shared" si="52"/>
        <v>0.22133025189902469</v>
      </c>
      <c r="R123">
        <f t="shared" si="53"/>
        <v>8.5962692442846222E-4</v>
      </c>
      <c r="S123">
        <f t="shared" si="54"/>
        <v>1.5528795685767782E-3</v>
      </c>
      <c r="T123">
        <f t="shared" si="55"/>
        <v>0</v>
      </c>
      <c r="U123">
        <f t="shared" si="56"/>
        <v>-8.8180825415916278E-2</v>
      </c>
      <c r="V123">
        <f>EXP(XMY!K123)</f>
        <v>0.29016167829246697</v>
      </c>
      <c r="W123">
        <f t="shared" si="57"/>
        <v>0.20476560299999999</v>
      </c>
      <c r="X123">
        <f t="shared" si="58"/>
        <v>0.37769520282933111</v>
      </c>
      <c r="AA123" s="1">
        <f t="shared" si="65"/>
        <v>2010</v>
      </c>
      <c r="AB123" s="3">
        <f t="shared" si="67"/>
        <v>3.7367666853217386E-2</v>
      </c>
      <c r="AC123" s="3">
        <f t="shared" si="68"/>
        <v>0.22218987882345315</v>
      </c>
      <c r="AD123" s="3">
        <f t="shared" si="69"/>
        <v>1.5528795685767782E-3</v>
      </c>
      <c r="AE123" s="3">
        <f t="shared" si="70"/>
        <v>-8.8180825415916278E-2</v>
      </c>
      <c r="AF123" s="3">
        <f t="shared" si="71"/>
        <v>0.11723207846313588</v>
      </c>
      <c r="AG123">
        <f t="shared" si="59"/>
        <v>0.29016167829246697</v>
      </c>
      <c r="AJ123" s="1">
        <f t="shared" si="66"/>
        <v>2010</v>
      </c>
      <c r="AK123">
        <f>EXP(XMY!B123/100)-1</f>
        <v>-2.2121326951677345E-3</v>
      </c>
      <c r="AL123">
        <f>EXP(XMY!C123/100)-1</f>
        <v>0.18470209343929422</v>
      </c>
      <c r="AM123">
        <f>EXP(XMY!D123/100)-1</f>
        <v>1.0808956614604099</v>
      </c>
      <c r="AN123">
        <f>EXP(XMY!E123/100)-1</f>
        <v>4.1981021804158303E-3</v>
      </c>
      <c r="AO123">
        <f>EXP(XMY!F123/100)-1</f>
        <v>7.5836934808664047E-3</v>
      </c>
      <c r="AP123">
        <f>EXP(XMY!G123/100)-1</f>
        <v>0</v>
      </c>
      <c r="AQ123">
        <f t="shared" si="60"/>
        <v>0.20476560299999999</v>
      </c>
      <c r="AR123">
        <f>EXP(XMY!I123/100)-1</f>
        <v>-0.43064276481981345</v>
      </c>
      <c r="AS123">
        <f>EXP(XMY!K123)</f>
        <v>0.29016167829246697</v>
      </c>
      <c r="AT123">
        <f t="shared" si="61"/>
        <v>0.93764803602359881</v>
      </c>
    </row>
    <row r="124" spans="1:46" x14ac:dyDescent="0.3">
      <c r="A124" s="1">
        <f t="shared" si="62"/>
        <v>2010.25</v>
      </c>
      <c r="B124">
        <f t="shared" si="42"/>
        <v>-3.3376414396960079E-4</v>
      </c>
      <c r="C124">
        <f t="shared" si="43"/>
        <v>2.929026487072885E-2</v>
      </c>
      <c r="D124">
        <f t="shared" si="44"/>
        <v>0.17208872350139334</v>
      </c>
      <c r="E124">
        <f t="shared" si="45"/>
        <v>6.0766735714329323E-4</v>
      </c>
      <c r="F124">
        <f t="shared" si="46"/>
        <v>1.366097291172715E-3</v>
      </c>
      <c r="G124">
        <f t="shared" si="47"/>
        <v>0</v>
      </c>
      <c r="H124">
        <f t="shared" si="48"/>
        <v>-0.11515334333807366</v>
      </c>
      <c r="I124">
        <f t="shared" si="49"/>
        <v>0.20476560299999999</v>
      </c>
      <c r="J124">
        <f>EXP(XMY!K124)</f>
        <v>0.29263124853839489</v>
      </c>
      <c r="K124">
        <f t="shared" si="63"/>
        <v>0.29263124853839495</v>
      </c>
      <c r="N124" s="1">
        <f t="shared" si="64"/>
        <v>2010.25</v>
      </c>
      <c r="O124">
        <f t="shared" si="50"/>
        <v>-4.343463317312113E-4</v>
      </c>
      <c r="P124">
        <f t="shared" si="51"/>
        <v>3.8117093558124586E-2</v>
      </c>
      <c r="Q124">
        <f t="shared" si="52"/>
        <v>0.22394887867866584</v>
      </c>
      <c r="R124">
        <f t="shared" si="53"/>
        <v>7.9079221736900768E-4</v>
      </c>
      <c r="S124">
        <f t="shared" si="54"/>
        <v>1.7777803815345018E-3</v>
      </c>
      <c r="T124">
        <f t="shared" si="55"/>
        <v>0</v>
      </c>
      <c r="U124">
        <f t="shared" si="56"/>
        <v>-8.8148054453959707E-2</v>
      </c>
      <c r="V124">
        <f>EXP(XMY!K124)</f>
        <v>0.29263124853839489</v>
      </c>
      <c r="W124">
        <f t="shared" si="57"/>
        <v>0.20476560299999999</v>
      </c>
      <c r="X124">
        <f t="shared" si="58"/>
        <v>0.38081774705000299</v>
      </c>
      <c r="AA124" s="1">
        <f t="shared" si="65"/>
        <v>2010.25</v>
      </c>
      <c r="AB124" s="3">
        <f t="shared" si="67"/>
        <v>3.7682747226393372E-2</v>
      </c>
      <c r="AC124" s="3">
        <f t="shared" si="68"/>
        <v>0.22473967089603483</v>
      </c>
      <c r="AD124" s="3">
        <f t="shared" si="69"/>
        <v>1.7777803815345018E-3</v>
      </c>
      <c r="AE124" s="3">
        <f t="shared" si="70"/>
        <v>-8.8148054453959707E-2</v>
      </c>
      <c r="AF124" s="3">
        <f t="shared" si="71"/>
        <v>0.1165791044883919</v>
      </c>
      <c r="AG124">
        <f t="shared" si="59"/>
        <v>0.29263124853839489</v>
      </c>
      <c r="AJ124" s="1">
        <f t="shared" si="66"/>
        <v>2010.25</v>
      </c>
      <c r="AK124">
        <f>EXP(XMY!B124/100)-1</f>
        <v>-2.1211879601243933E-3</v>
      </c>
      <c r="AL124">
        <f>EXP(XMY!C124/100)-1</f>
        <v>0.18614988552605971</v>
      </c>
      <c r="AM124">
        <f>EXP(XMY!D124/100)-1</f>
        <v>1.09368407289903</v>
      </c>
      <c r="AN124">
        <f>EXP(XMY!E124/100)-1</f>
        <v>3.8619387523255444E-3</v>
      </c>
      <c r="AO124">
        <f>EXP(XMY!F124/100)-1</f>
        <v>8.6820264511637824E-3</v>
      </c>
      <c r="AP124">
        <f>EXP(XMY!G124/100)-1</f>
        <v>0</v>
      </c>
      <c r="AQ124">
        <f t="shared" si="60"/>
        <v>0.20476560299999999</v>
      </c>
      <c r="AR124">
        <f>EXP(XMY!I124/100)-1</f>
        <v>-0.43048272347753502</v>
      </c>
      <c r="AS124">
        <f>EXP(XMY!K124)</f>
        <v>0.29263124853839489</v>
      </c>
      <c r="AT124">
        <f t="shared" si="61"/>
        <v>0.93268485875417961</v>
      </c>
    </row>
    <row r="125" spans="1:46" x14ac:dyDescent="0.3">
      <c r="A125" s="1">
        <f t="shared" si="62"/>
        <v>2010.5</v>
      </c>
      <c r="B125">
        <f t="shared" si="42"/>
        <v>-3.1971798305023211E-4</v>
      </c>
      <c r="C125">
        <f t="shared" si="43"/>
        <v>2.8772442682848939E-2</v>
      </c>
      <c r="D125">
        <f t="shared" si="44"/>
        <v>0.17854271920271148</v>
      </c>
      <c r="E125">
        <f t="shared" si="45"/>
        <v>6.3437874168765531E-4</v>
      </c>
      <c r="F125">
        <f t="shared" si="46"/>
        <v>1.1810277081766944E-3</v>
      </c>
      <c r="G125">
        <f t="shared" si="47"/>
        <v>0</v>
      </c>
      <c r="H125">
        <f t="shared" si="48"/>
        <v>-0.11545937820269449</v>
      </c>
      <c r="I125">
        <f t="shared" si="49"/>
        <v>0.20476560299999999</v>
      </c>
      <c r="J125">
        <f>EXP(XMY!K125)</f>
        <v>0.29811707514968006</v>
      </c>
      <c r="K125">
        <f t="shared" si="63"/>
        <v>0.29811707514968</v>
      </c>
      <c r="N125" s="1">
        <f t="shared" si="64"/>
        <v>2010.5</v>
      </c>
      <c r="O125">
        <f t="shared" si="50"/>
        <v>-4.1761020291623786E-4</v>
      </c>
      <c r="P125">
        <f t="shared" si="51"/>
        <v>3.7582076280309018E-2</v>
      </c>
      <c r="Q125">
        <f t="shared" si="52"/>
        <v>0.23320946943339943</v>
      </c>
      <c r="R125">
        <f t="shared" si="53"/>
        <v>8.2861474514027043E-4</v>
      </c>
      <c r="S125">
        <f t="shared" si="54"/>
        <v>1.542638346945529E-3</v>
      </c>
      <c r="T125">
        <f t="shared" si="55"/>
        <v>0</v>
      </c>
      <c r="U125">
        <f t="shared" si="56"/>
        <v>-8.8115327956114459E-2</v>
      </c>
      <c r="V125">
        <f>EXP(XMY!K125)</f>
        <v>0.29811707514968006</v>
      </c>
      <c r="W125">
        <f t="shared" si="57"/>
        <v>0.20476560299999999</v>
      </c>
      <c r="X125">
        <f t="shared" si="58"/>
        <v>0.38939546364676353</v>
      </c>
      <c r="AA125" s="1">
        <f t="shared" si="65"/>
        <v>2010.5</v>
      </c>
      <c r="AB125" s="3">
        <f t="shared" si="67"/>
        <v>3.716446607739278E-2</v>
      </c>
      <c r="AC125" s="3">
        <f t="shared" si="68"/>
        <v>0.23403808417853969</v>
      </c>
      <c r="AD125" s="3">
        <f t="shared" si="69"/>
        <v>1.542638346945529E-3</v>
      </c>
      <c r="AE125" s="3">
        <f t="shared" si="70"/>
        <v>-8.8115327956114459E-2</v>
      </c>
      <c r="AF125" s="3">
        <f t="shared" si="71"/>
        <v>0.11348721450291652</v>
      </c>
      <c r="AG125">
        <f t="shared" si="59"/>
        <v>0.29811707514968006</v>
      </c>
      <c r="AJ125" s="1">
        <f t="shared" si="66"/>
        <v>2010.5</v>
      </c>
      <c r="AK125">
        <f>EXP(XMY!B125/100)-1</f>
        <v>-2.0394548537345791E-3</v>
      </c>
      <c r="AL125">
        <f>EXP(XMY!C125/100)-1</f>
        <v>0.18353705763906558</v>
      </c>
      <c r="AM125">
        <f>EXP(XMY!D125/100)-1</f>
        <v>1.1389093969723003</v>
      </c>
      <c r="AN125">
        <f>EXP(XMY!E125/100)-1</f>
        <v>4.046650086734882E-3</v>
      </c>
      <c r="AO125">
        <f>EXP(XMY!F125/100)-1</f>
        <v>7.533679115752312E-3</v>
      </c>
      <c r="AP125">
        <f>EXP(XMY!G125/100)-1</f>
        <v>0</v>
      </c>
      <c r="AQ125">
        <f t="shared" si="60"/>
        <v>0.20476560299999999</v>
      </c>
      <c r="AR125">
        <f>EXP(XMY!I125/100)-1</f>
        <v>-0.4303228992816458</v>
      </c>
      <c r="AS125">
        <f>EXP(XMY!K125)</f>
        <v>0.29811707514968006</v>
      </c>
      <c r="AT125">
        <f t="shared" si="61"/>
        <v>0.93869469790047266</v>
      </c>
    </row>
    <row r="126" spans="1:46" x14ac:dyDescent="0.3">
      <c r="A126" s="1">
        <f t="shared" si="62"/>
        <v>2010.75</v>
      </c>
      <c r="B126">
        <f t="shared" si="42"/>
        <v>-3.0957498250475416E-4</v>
      </c>
      <c r="C126">
        <f t="shared" si="43"/>
        <v>3.0231857771623519E-2</v>
      </c>
      <c r="D126">
        <f t="shared" si="44"/>
        <v>0.1806060313388311</v>
      </c>
      <c r="E126">
        <f t="shared" si="45"/>
        <v>7.8119918153090088E-4</v>
      </c>
      <c r="F126">
        <f t="shared" si="46"/>
        <v>1.02298674284156E-3</v>
      </c>
      <c r="G126">
        <f t="shared" si="47"/>
        <v>0</v>
      </c>
      <c r="H126">
        <f t="shared" si="48"/>
        <v>-0.11521849804227999</v>
      </c>
      <c r="I126">
        <f t="shared" si="49"/>
        <v>0.20476560299999999</v>
      </c>
      <c r="J126">
        <f>EXP(XMY!K126)</f>
        <v>0.3018796050100423</v>
      </c>
      <c r="K126">
        <f t="shared" si="63"/>
        <v>0.30187960501004235</v>
      </c>
      <c r="N126" s="1">
        <f t="shared" si="64"/>
        <v>2010.75</v>
      </c>
      <c r="O126">
        <f t="shared" si="50"/>
        <v>-4.0338685170236482E-4</v>
      </c>
      <c r="P126">
        <f t="shared" si="51"/>
        <v>3.9393150663980414E-2</v>
      </c>
      <c r="Q126">
        <f t="shared" si="52"/>
        <v>0.23533587175155821</v>
      </c>
      <c r="R126">
        <f t="shared" si="53"/>
        <v>1.0179294070875862E-3</v>
      </c>
      <c r="S126">
        <f t="shared" si="54"/>
        <v>1.3329869170606392E-3</v>
      </c>
      <c r="T126">
        <f t="shared" si="55"/>
        <v>0</v>
      </c>
      <c r="U126">
        <f t="shared" si="56"/>
        <v>-8.8082644785179895E-2</v>
      </c>
      <c r="V126">
        <f>EXP(XMY!K126)</f>
        <v>0.3018796050100423</v>
      </c>
      <c r="W126">
        <f t="shared" si="57"/>
        <v>0.20476560299999999</v>
      </c>
      <c r="X126">
        <f t="shared" si="58"/>
        <v>0.39335951010280457</v>
      </c>
      <c r="AA126" s="1">
        <f t="shared" si="65"/>
        <v>2010.75</v>
      </c>
      <c r="AB126" s="3">
        <f t="shared" si="67"/>
        <v>3.8989763812278047E-2</v>
      </c>
      <c r="AC126" s="3">
        <f t="shared" si="68"/>
        <v>0.23635380115864579</v>
      </c>
      <c r="AD126" s="3">
        <f t="shared" si="69"/>
        <v>1.3329869170606392E-3</v>
      </c>
      <c r="AE126" s="3">
        <f t="shared" si="70"/>
        <v>-8.8082644785179895E-2</v>
      </c>
      <c r="AF126" s="3">
        <f t="shared" si="71"/>
        <v>0.11328569790723775</v>
      </c>
      <c r="AG126">
        <f t="shared" si="59"/>
        <v>0.3018796050100423</v>
      </c>
      <c r="AJ126" s="1">
        <f t="shared" si="66"/>
        <v>2010.75</v>
      </c>
      <c r="AK126">
        <f>EXP(XMY!B126/100)-1</f>
        <v>-1.9699932302710277E-3</v>
      </c>
      <c r="AL126">
        <f>EXP(XMY!C126/100)-1</f>
        <v>0.19238167976864951</v>
      </c>
      <c r="AM126">
        <f>EXP(XMY!D126/100)-1</f>
        <v>1.1492939649222151</v>
      </c>
      <c r="AN126">
        <f>EXP(XMY!E126/100)-1</f>
        <v>4.9711933653602269E-3</v>
      </c>
      <c r="AO126">
        <f>EXP(XMY!F126/100)-1</f>
        <v>6.509818531682976E-3</v>
      </c>
      <c r="AP126">
        <f>EXP(XMY!G126/100)-1</f>
        <v>0</v>
      </c>
      <c r="AQ126">
        <f t="shared" si="60"/>
        <v>0.20476560299999999</v>
      </c>
      <c r="AR126">
        <f>EXP(XMY!I126/100)-1</f>
        <v>-0.43016328667847548</v>
      </c>
      <c r="AS126">
        <f>EXP(XMY!K126)</f>
        <v>0.3018796050100423</v>
      </c>
      <c r="AT126">
        <f t="shared" si="61"/>
        <v>0.92021824505771133</v>
      </c>
    </row>
    <row r="127" spans="1:46" x14ac:dyDescent="0.3">
      <c r="A127" s="1">
        <f t="shared" si="62"/>
        <v>2011</v>
      </c>
      <c r="B127">
        <f t="shared" si="42"/>
        <v>-3.0122429160273821E-4</v>
      </c>
      <c r="C127">
        <f t="shared" si="43"/>
        <v>3.0734378080595433E-2</v>
      </c>
      <c r="D127">
        <f t="shared" si="44"/>
        <v>0.17905084029695503</v>
      </c>
      <c r="E127">
        <f t="shared" si="45"/>
        <v>8.4979849199566125E-4</v>
      </c>
      <c r="F127">
        <f t="shared" si="46"/>
        <v>1.2229865543582168E-3</v>
      </c>
      <c r="G127">
        <f t="shared" si="47"/>
        <v>0</v>
      </c>
      <c r="H127">
        <f t="shared" si="48"/>
        <v>-0.11496276919933388</v>
      </c>
      <c r="I127">
        <f t="shared" si="49"/>
        <v>0.20476560299999999</v>
      </c>
      <c r="J127">
        <f>EXP(XMY!K127)</f>
        <v>0.30135961293296776</v>
      </c>
      <c r="K127">
        <f t="shared" si="63"/>
        <v>0.3013596129329677</v>
      </c>
      <c r="N127" s="1">
        <f t="shared" si="64"/>
        <v>2011</v>
      </c>
      <c r="O127">
        <f t="shared" si="50"/>
        <v>-3.9149737476260304E-4</v>
      </c>
      <c r="P127">
        <f t="shared" si="51"/>
        <v>3.9945079692918849E-2</v>
      </c>
      <c r="Q127">
        <f t="shared" si="52"/>
        <v>0.23271009636149409</v>
      </c>
      <c r="R127">
        <f t="shared" si="53"/>
        <v>1.1044722752050985E-3</v>
      </c>
      <c r="S127">
        <f t="shared" si="54"/>
        <v>1.5895000461405384E-3</v>
      </c>
      <c r="T127">
        <f t="shared" si="55"/>
        <v>0</v>
      </c>
      <c r="U127">
        <f t="shared" si="56"/>
        <v>-8.8050003829233961E-2</v>
      </c>
      <c r="V127">
        <f>EXP(XMY!K127)</f>
        <v>0.30135961293296776</v>
      </c>
      <c r="W127">
        <f t="shared" si="57"/>
        <v>0.20476560299999999</v>
      </c>
      <c r="X127">
        <f t="shared" si="58"/>
        <v>0.39167325017176202</v>
      </c>
      <c r="AA127" s="1">
        <f t="shared" si="65"/>
        <v>2011</v>
      </c>
      <c r="AB127" s="3">
        <f t="shared" si="67"/>
        <v>3.9553582318156248E-2</v>
      </c>
      <c r="AC127" s="3">
        <f t="shared" si="68"/>
        <v>0.23381456863669919</v>
      </c>
      <c r="AD127" s="3">
        <f t="shared" si="69"/>
        <v>1.5895000461405384E-3</v>
      </c>
      <c r="AE127" s="3">
        <f t="shared" si="70"/>
        <v>-8.8050003829233961E-2</v>
      </c>
      <c r="AF127" s="3">
        <f t="shared" si="71"/>
        <v>0.1144519657612057</v>
      </c>
      <c r="AG127">
        <f t="shared" si="59"/>
        <v>0.30135961293296776</v>
      </c>
      <c r="AJ127" s="1">
        <f t="shared" si="66"/>
        <v>2011</v>
      </c>
      <c r="AK127">
        <f>EXP(XMY!B127/100)-1</f>
        <v>-1.9119293915912383E-3</v>
      </c>
      <c r="AL127">
        <f>EXP(XMY!C127/100)-1</f>
        <v>0.1950770984368837</v>
      </c>
      <c r="AM127">
        <f>EXP(XMY!D127/100)-1</f>
        <v>1.1364706422957869</v>
      </c>
      <c r="AN127">
        <f>EXP(XMY!E127/100)-1</f>
        <v>5.393836948313524E-3</v>
      </c>
      <c r="AO127">
        <f>EXP(XMY!F127/100)-1</f>
        <v>7.7625344435439114E-3</v>
      </c>
      <c r="AP127">
        <f>EXP(XMY!G127/100)-1</f>
        <v>0</v>
      </c>
      <c r="AQ127">
        <f t="shared" si="60"/>
        <v>0.20476560299999999</v>
      </c>
      <c r="AR127">
        <f>EXP(XMY!I127/100)-1</f>
        <v>-0.43000388023780522</v>
      </c>
      <c r="AS127">
        <f>EXP(XMY!K127)</f>
        <v>0.30135961293296776</v>
      </c>
      <c r="AT127">
        <f t="shared" si="61"/>
        <v>0.93252457667597222</v>
      </c>
    </row>
    <row r="128" spans="1:46" x14ac:dyDescent="0.3">
      <c r="A128" s="1">
        <f t="shared" si="62"/>
        <v>2011.25</v>
      </c>
      <c r="B128">
        <f t="shared" si="42"/>
        <v>-2.9329537255390011E-4</v>
      </c>
      <c r="C128">
        <f t="shared" si="43"/>
        <v>3.0612205182604778E-2</v>
      </c>
      <c r="D128">
        <f t="shared" si="44"/>
        <v>0.18279083070515872</v>
      </c>
      <c r="E128">
        <f t="shared" si="45"/>
        <v>9.1435840308616719E-4</v>
      </c>
      <c r="F128">
        <f t="shared" si="46"/>
        <v>1.1164044792198334E-3</v>
      </c>
      <c r="G128">
        <f t="shared" si="47"/>
        <v>0</v>
      </c>
      <c r="H128">
        <f t="shared" si="48"/>
        <v>-0.1150660362281498</v>
      </c>
      <c r="I128">
        <f t="shared" si="49"/>
        <v>0.20476560299999999</v>
      </c>
      <c r="J128">
        <f>EXP(XMY!K128)</f>
        <v>0.30484007016936582</v>
      </c>
      <c r="K128">
        <f t="shared" si="63"/>
        <v>0.30484007016936582</v>
      </c>
      <c r="N128" s="1">
        <f t="shared" si="64"/>
        <v>2011.25</v>
      </c>
      <c r="O128">
        <f t="shared" si="50"/>
        <v>-3.8173770234129709E-4</v>
      </c>
      <c r="P128">
        <f t="shared" si="51"/>
        <v>3.9843222783408697E-2</v>
      </c>
      <c r="Q128">
        <f t="shared" si="52"/>
        <v>0.23791085114928259</v>
      </c>
      <c r="R128">
        <f t="shared" si="53"/>
        <v>1.1900804055352955E-3</v>
      </c>
      <c r="S128">
        <f t="shared" si="54"/>
        <v>1.4530528629550464E-3</v>
      </c>
      <c r="T128">
        <f t="shared" si="55"/>
        <v>0</v>
      </c>
      <c r="U128">
        <f t="shared" si="56"/>
        <v>-8.8017404000702418E-2</v>
      </c>
      <c r="V128">
        <f>EXP(XMY!K128)</f>
        <v>0.30484007016936582</v>
      </c>
      <c r="W128">
        <f t="shared" si="57"/>
        <v>0.20476560299999999</v>
      </c>
      <c r="X128">
        <f t="shared" si="58"/>
        <v>0.39676366849813793</v>
      </c>
      <c r="AA128" s="1">
        <f t="shared" si="65"/>
        <v>2011.25</v>
      </c>
      <c r="AB128" s="3">
        <f t="shared" si="67"/>
        <v>3.94614850810674E-2</v>
      </c>
      <c r="AC128" s="3">
        <f t="shared" si="68"/>
        <v>0.23910093155481787</v>
      </c>
      <c r="AD128" s="3">
        <f t="shared" si="69"/>
        <v>1.4530528629550464E-3</v>
      </c>
      <c r="AE128" s="3">
        <f t="shared" si="70"/>
        <v>-8.8017404000702418E-2</v>
      </c>
      <c r="AF128" s="3">
        <f t="shared" si="71"/>
        <v>0.11284200467122785</v>
      </c>
      <c r="AG128">
        <f t="shared" si="59"/>
        <v>0.30484007016936582</v>
      </c>
      <c r="AJ128" s="1">
        <f t="shared" si="66"/>
        <v>2011.25</v>
      </c>
      <c r="AK128">
        <f>EXP(XMY!B128/100)-1</f>
        <v>-1.8642667359580756E-3</v>
      </c>
      <c r="AL128">
        <f>EXP(XMY!C128/100)-1</f>
        <v>0.19457966670021576</v>
      </c>
      <c r="AM128">
        <f>EXP(XMY!D128/100)-1</f>
        <v>1.1618692185780959</v>
      </c>
      <c r="AN128">
        <f>EXP(XMY!E128/100)-1</f>
        <v>5.8119156152183216E-3</v>
      </c>
      <c r="AO128">
        <f>EXP(XMY!F128/100)-1</f>
        <v>7.0961765143486843E-3</v>
      </c>
      <c r="AP128">
        <f>EXP(XMY!G128/100)-1</f>
        <v>0</v>
      </c>
      <c r="AQ128">
        <f t="shared" si="60"/>
        <v>0.20476560299999999</v>
      </c>
      <c r="AR128">
        <f>EXP(XMY!I128/100)-1</f>
        <v>-0.42984467464832177</v>
      </c>
      <c r="AS128">
        <f>EXP(XMY!K128)</f>
        <v>0.30484007016936582</v>
      </c>
      <c r="AT128">
        <f t="shared" si="61"/>
        <v>0.94418496817118669</v>
      </c>
    </row>
    <row r="129" spans="1:46" x14ac:dyDescent="0.3">
      <c r="A129" s="1">
        <f t="shared" si="62"/>
        <v>2011.5</v>
      </c>
      <c r="B129">
        <f t="shared" si="42"/>
        <v>-2.8752107567403453E-4</v>
      </c>
      <c r="C129">
        <f t="shared" si="43"/>
        <v>3.1288352306867419E-2</v>
      </c>
      <c r="D129">
        <f t="shared" si="44"/>
        <v>0.18172323552998623</v>
      </c>
      <c r="E129">
        <f t="shared" si="45"/>
        <v>8.6396145682520375E-4</v>
      </c>
      <c r="F129">
        <f t="shared" si="46"/>
        <v>1.1509720912080688E-3</v>
      </c>
      <c r="G129">
        <f t="shared" si="47"/>
        <v>0</v>
      </c>
      <c r="H129">
        <f t="shared" si="48"/>
        <v>-0.11487175392451053</v>
      </c>
      <c r="I129">
        <f t="shared" si="49"/>
        <v>0.20476560299999999</v>
      </c>
      <c r="J129">
        <f>EXP(XMY!K129)</f>
        <v>0.30463284938470236</v>
      </c>
      <c r="K129">
        <f t="shared" si="63"/>
        <v>0.30463284938470236</v>
      </c>
      <c r="N129" s="1">
        <f t="shared" si="64"/>
        <v>2011.5</v>
      </c>
      <c r="O129">
        <f t="shared" si="50"/>
        <v>-3.7351754011345079E-4</v>
      </c>
      <c r="P129">
        <f t="shared" si="51"/>
        <v>4.0646579943633465E-2</v>
      </c>
      <c r="Q129">
        <f t="shared" si="52"/>
        <v>0.2360759668051963</v>
      </c>
      <c r="R129">
        <f t="shared" si="53"/>
        <v>1.1223690553802638E-3</v>
      </c>
      <c r="S129">
        <f t="shared" si="54"/>
        <v>1.4952234831462005E-3</v>
      </c>
      <c r="T129">
        <f t="shared" si="55"/>
        <v>0</v>
      </c>
      <c r="U129">
        <f t="shared" si="56"/>
        <v>-8.7984844235473383E-2</v>
      </c>
      <c r="V129">
        <f>EXP(XMY!K129)</f>
        <v>0.30463284938470236</v>
      </c>
      <c r="W129">
        <f t="shared" si="57"/>
        <v>0.20476560299999999</v>
      </c>
      <c r="X129">
        <f t="shared" si="58"/>
        <v>0.39574738051176939</v>
      </c>
      <c r="AA129" s="1">
        <f t="shared" si="65"/>
        <v>2011.5</v>
      </c>
      <c r="AB129" s="3">
        <f t="shared" si="67"/>
        <v>4.0273062403520014E-2</v>
      </c>
      <c r="AC129" s="3">
        <f t="shared" si="68"/>
        <v>0.23719833586057656</v>
      </c>
      <c r="AD129" s="3">
        <f t="shared" si="69"/>
        <v>1.4952234831462005E-3</v>
      </c>
      <c r="AE129" s="3">
        <f t="shared" si="70"/>
        <v>-8.7984844235473383E-2</v>
      </c>
      <c r="AF129" s="3">
        <f t="shared" si="71"/>
        <v>0.113651071872933</v>
      </c>
      <c r="AG129">
        <f t="shared" si="59"/>
        <v>0.30463284938470236</v>
      </c>
      <c r="AJ129" s="1">
        <f t="shared" si="66"/>
        <v>2011.5</v>
      </c>
      <c r="AK129">
        <f>EXP(XMY!B129/100)-1</f>
        <v>-1.8241224826879288E-3</v>
      </c>
      <c r="AL129">
        <f>EXP(XMY!C129/100)-1</f>
        <v>0.19850296801867384</v>
      </c>
      <c r="AM129">
        <f>EXP(XMY!D129/100)-1</f>
        <v>1.1529083173466215</v>
      </c>
      <c r="AN129">
        <f>EXP(XMY!E129/100)-1</f>
        <v>5.4812382496696177E-3</v>
      </c>
      <c r="AO129">
        <f>EXP(XMY!F129/100)-1</f>
        <v>7.3021223351961151E-3</v>
      </c>
      <c r="AP129">
        <f>EXP(XMY!G129/100)-1</f>
        <v>0</v>
      </c>
      <c r="AQ129">
        <f t="shared" si="60"/>
        <v>0.20476560299999999</v>
      </c>
      <c r="AR129">
        <f>EXP(XMY!I129/100)-1</f>
        <v>-0.42968566471329361</v>
      </c>
      <c r="AS129">
        <f>EXP(XMY!K129)</f>
        <v>0.30463284938470236</v>
      </c>
      <c r="AT129">
        <f t="shared" si="61"/>
        <v>0.92196215522887925</v>
      </c>
    </row>
    <row r="130" spans="1:46" x14ac:dyDescent="0.3">
      <c r="A130" s="1">
        <f t="shared" si="62"/>
        <v>2011.75</v>
      </c>
      <c r="B130">
        <f t="shared" si="42"/>
        <v>-2.8174489701627832E-4</v>
      </c>
      <c r="C130">
        <f t="shared" si="43"/>
        <v>3.0765345950926119E-2</v>
      </c>
      <c r="D130">
        <f t="shared" si="44"/>
        <v>0.18291743871015362</v>
      </c>
      <c r="E130">
        <f t="shared" si="45"/>
        <v>6.8893699660730159E-4</v>
      </c>
      <c r="F130">
        <f t="shared" si="46"/>
        <v>1.2625019111379252E-3</v>
      </c>
      <c r="G130">
        <f t="shared" si="47"/>
        <v>0</v>
      </c>
      <c r="H130">
        <f t="shared" si="48"/>
        <v>-0.11497546011215613</v>
      </c>
      <c r="I130">
        <f t="shared" si="49"/>
        <v>0.20476560299999999</v>
      </c>
      <c r="J130">
        <f>EXP(XMY!K130)</f>
        <v>0.30514262155965255</v>
      </c>
      <c r="K130">
        <f t="shared" si="63"/>
        <v>0.30514262155965255</v>
      </c>
      <c r="N130" s="1">
        <f t="shared" si="64"/>
        <v>2011.75</v>
      </c>
      <c r="O130">
        <f t="shared" si="50"/>
        <v>-3.6653851243125348E-4</v>
      </c>
      <c r="P130">
        <f t="shared" si="51"/>
        <v>4.0024448565731487E-2</v>
      </c>
      <c r="Q130">
        <f t="shared" si="52"/>
        <v>0.23796805760311948</v>
      </c>
      <c r="R130">
        <f t="shared" si="53"/>
        <v>8.9627867112959973E-4</v>
      </c>
      <c r="S130">
        <f t="shared" si="54"/>
        <v>1.6424630129977939E-3</v>
      </c>
      <c r="T130">
        <f t="shared" si="55"/>
        <v>0</v>
      </c>
      <c r="U130">
        <f t="shared" si="56"/>
        <v>-8.7952323492053994E-2</v>
      </c>
      <c r="V130">
        <f>EXP(XMY!K130)</f>
        <v>0.30514262155965255</v>
      </c>
      <c r="W130">
        <f t="shared" si="57"/>
        <v>0.20476560299999999</v>
      </c>
      <c r="X130">
        <f t="shared" si="58"/>
        <v>0.39697798884849311</v>
      </c>
      <c r="AA130" s="1">
        <f t="shared" si="65"/>
        <v>2011.75</v>
      </c>
      <c r="AB130" s="3">
        <f t="shared" si="67"/>
        <v>3.965791005330023E-2</v>
      </c>
      <c r="AC130" s="3">
        <f t="shared" si="68"/>
        <v>0.23886433627424908</v>
      </c>
      <c r="AD130" s="3">
        <f t="shared" si="69"/>
        <v>1.6424630129977939E-3</v>
      </c>
      <c r="AE130" s="3">
        <f t="shared" si="70"/>
        <v>-8.7952323492053994E-2</v>
      </c>
      <c r="AF130" s="3">
        <f t="shared" si="71"/>
        <v>0.1129302357111594</v>
      </c>
      <c r="AG130">
        <f t="shared" si="59"/>
        <v>0.30514262155965255</v>
      </c>
      <c r="AJ130" s="1">
        <f t="shared" si="66"/>
        <v>2011.75</v>
      </c>
      <c r="AK130">
        <f>EXP(XMY!B130/100)-1</f>
        <v>-1.790039474702465E-3</v>
      </c>
      <c r="AL130">
        <f>EXP(XMY!C130/100)-1</f>
        <v>0.1954647068615889</v>
      </c>
      <c r="AM130">
        <f>EXP(XMY!D130/100)-1</f>
        <v>1.1621485938882006</v>
      </c>
      <c r="AN130">
        <f>EXP(XMY!E130/100)-1</f>
        <v>4.3770958500759516E-3</v>
      </c>
      <c r="AO130">
        <f>EXP(XMY!F130/100)-1</f>
        <v>8.0211861217618363E-3</v>
      </c>
      <c r="AP130">
        <f>EXP(XMY!G130/100)-1</f>
        <v>0</v>
      </c>
      <c r="AQ130">
        <f t="shared" si="60"/>
        <v>0.20476560299999999</v>
      </c>
      <c r="AR130">
        <f>EXP(XMY!I130/100)-1</f>
        <v>-0.42952684534645202</v>
      </c>
      <c r="AS130">
        <f>EXP(XMY!K130)</f>
        <v>0.30514262155965255</v>
      </c>
      <c r="AT130">
        <f t="shared" si="61"/>
        <v>0.91767979803144206</v>
      </c>
    </row>
    <row r="131" spans="1:46" x14ac:dyDescent="0.3">
      <c r="A131" s="1">
        <f t="shared" si="62"/>
        <v>2012</v>
      </c>
      <c r="B131">
        <f t="shared" si="42"/>
        <v>-2.7795551172455577E-4</v>
      </c>
      <c r="C131">
        <f t="shared" si="43"/>
        <v>3.1143612974243097E-2</v>
      </c>
      <c r="D131">
        <f t="shared" si="44"/>
        <v>0.18000590363247704</v>
      </c>
      <c r="E131">
        <f t="shared" si="45"/>
        <v>7.2933034837145954E-4</v>
      </c>
      <c r="F131">
        <f t="shared" si="46"/>
        <v>1.2516531774417654E-3</v>
      </c>
      <c r="G131">
        <f t="shared" si="47"/>
        <v>0</v>
      </c>
      <c r="H131">
        <f t="shared" si="48"/>
        <v>-0.11476734641336242</v>
      </c>
      <c r="I131">
        <f t="shared" si="49"/>
        <v>0.20476560299999999</v>
      </c>
      <c r="J131">
        <f>EXP(XMY!K131)</f>
        <v>0.30285080120744634</v>
      </c>
      <c r="K131">
        <f t="shared" si="63"/>
        <v>0.3028508012074464</v>
      </c>
      <c r="N131" s="1">
        <f t="shared" si="64"/>
        <v>2012</v>
      </c>
      <c r="O131">
        <f t="shared" si="50"/>
        <v>-3.6087280877008816E-4</v>
      </c>
      <c r="P131">
        <f t="shared" si="51"/>
        <v>4.0434107672601242E-2</v>
      </c>
      <c r="Q131">
        <f t="shared" si="52"/>
        <v>0.23370371623866965</v>
      </c>
      <c r="R131">
        <f t="shared" si="53"/>
        <v>9.4689790357132045E-4</v>
      </c>
      <c r="S131">
        <f t="shared" si="54"/>
        <v>1.6250355855401137E-3</v>
      </c>
      <c r="T131">
        <f t="shared" si="55"/>
        <v>0</v>
      </c>
      <c r="U131">
        <f t="shared" si="56"/>
        <v>-8.7919840750768252E-2</v>
      </c>
      <c r="V131">
        <f>EXP(XMY!K131)</f>
        <v>0.30285080120744634</v>
      </c>
      <c r="W131">
        <f t="shared" si="57"/>
        <v>0.20476560299999999</v>
      </c>
      <c r="X131">
        <f t="shared" si="58"/>
        <v>0.39319464684084393</v>
      </c>
      <c r="AA131" s="1">
        <f t="shared" si="65"/>
        <v>2012</v>
      </c>
      <c r="AB131" s="3">
        <f t="shared" ref="AB131:AB141" si="72">O131+P131</f>
        <v>4.0073234863831152E-2</v>
      </c>
      <c r="AC131" s="3">
        <f t="shared" ref="AC131:AC141" si="73">Q131+R131+T131</f>
        <v>0.23465061414224098</v>
      </c>
      <c r="AD131" s="3">
        <f t="shared" ref="AD131:AD141" si="74">S131</f>
        <v>1.6250355855401137E-3</v>
      </c>
      <c r="AE131" s="3">
        <f t="shared" ref="AE131:AE141" si="75">U131</f>
        <v>-8.7919840750768252E-2</v>
      </c>
      <c r="AF131" s="3">
        <f t="shared" ref="AF131:AF141" si="76">V131-SUM(O131:U131)</f>
        <v>0.11442175736660237</v>
      </c>
      <c r="AG131">
        <f t="shared" si="59"/>
        <v>0.30285080120744634</v>
      </c>
      <c r="AJ131" s="1">
        <f t="shared" si="66"/>
        <v>2012</v>
      </c>
      <c r="AK131">
        <f>EXP(XMY!B131/100)-1</f>
        <v>-1.7623702588861478E-3</v>
      </c>
      <c r="AL131">
        <f>EXP(XMY!C131/100)-1</f>
        <v>0.19746533148246215</v>
      </c>
      <c r="AM131">
        <f>EXP(XMY!D131/100)-1</f>
        <v>1.1413231168453115</v>
      </c>
      <c r="AN131">
        <f>EXP(XMY!E131/100)-1</f>
        <v>4.6243015902007745E-3</v>
      </c>
      <c r="AO131">
        <f>EXP(XMY!F131/100)-1</f>
        <v>7.9360769666969588E-3</v>
      </c>
      <c r="AP131">
        <f>EXP(XMY!G131/100)-1</f>
        <v>0</v>
      </c>
      <c r="AQ131">
        <f t="shared" si="60"/>
        <v>0.20476560299999999</v>
      </c>
      <c r="AR131">
        <f>EXP(XMY!I131/100)-1</f>
        <v>-0.42936821156807403</v>
      </c>
      <c r="AS131">
        <f>EXP(XMY!K131)</f>
        <v>0.30285080120744634</v>
      </c>
      <c r="AT131">
        <f t="shared" si="61"/>
        <v>0.94712171036684667</v>
      </c>
    </row>
    <row r="132" spans="1:46" x14ac:dyDescent="0.3">
      <c r="A132" s="1">
        <f t="shared" si="62"/>
        <v>2012.25</v>
      </c>
      <c r="B132">
        <f t="shared" ref="B132:B141" si="77">O132*$V132/$X132</f>
        <v>-2.7396962240269958E-4</v>
      </c>
      <c r="C132">
        <f t="shared" ref="C132:C141" si="78">P132*$V132/$X132</f>
        <v>3.0795586622630752E-2</v>
      </c>
      <c r="D132">
        <f t="shared" ref="D132:D141" si="79">Q132*$V132/$X132</f>
        <v>0.18211424437217624</v>
      </c>
      <c r="E132">
        <f t="shared" ref="E132:E141" si="80">R132*$V132/$X132</f>
        <v>6.313321719804226E-4</v>
      </c>
      <c r="F132">
        <f t="shared" ref="F132:F141" si="81">S132*$V132/$X132</f>
        <v>1.0495849410496621E-3</v>
      </c>
      <c r="G132">
        <f t="shared" ref="G132:G141" si="82">T132*$V132/$X132</f>
        <v>0</v>
      </c>
      <c r="H132">
        <f t="shared" ref="H132:H141" si="83">(U132+W132)*$V132/$X132-W132</f>
        <v>-0.11493168856542421</v>
      </c>
      <c r="I132">
        <f t="shared" ref="I132:I141" si="84">W132</f>
        <v>0.20476560299999999</v>
      </c>
      <c r="J132">
        <f>EXP(XMY!K132)</f>
        <v>0.30415069292001012</v>
      </c>
      <c r="K132">
        <f t="shared" si="63"/>
        <v>0.30415069292001018</v>
      </c>
      <c r="N132" s="1">
        <f t="shared" si="64"/>
        <v>2012.25</v>
      </c>
      <c r="O132">
        <f t="shared" ref="O132:O141" si="85">$W132*AK132</f>
        <v>-3.5644754779805038E-4</v>
      </c>
      <c r="P132">
        <f t="shared" ref="P132:P141" si="86">$W132*AL132</f>
        <v>4.006652722433731E-2</v>
      </c>
      <c r="Q132">
        <f t="shared" ref="Q132:Q141" si="87">$W132*AM132</f>
        <v>0.23693931924372894</v>
      </c>
      <c r="R132">
        <f t="shared" ref="R132:R141" si="88">$W132*AN132</f>
        <v>8.2139327190685371E-4</v>
      </c>
      <c r="S132">
        <f t="shared" ref="S132:S141" si="89">$W132*AO132</f>
        <v>1.3655600761934212E-3</v>
      </c>
      <c r="T132">
        <f t="shared" ref="T132:T141" si="90">$W132*AP132</f>
        <v>0</v>
      </c>
      <c r="U132">
        <f t="shared" ref="U132:U141" si="91">$W132*AR132</f>
        <v>-8.788739501299328E-2</v>
      </c>
      <c r="V132">
        <f>EXP(XMY!K132)</f>
        <v>0.30415069292001012</v>
      </c>
      <c r="W132">
        <f t="shared" ref="W132:W141" si="92">AQ132</f>
        <v>0.20476560299999999</v>
      </c>
      <c r="X132">
        <f t="shared" ref="X132:X141" si="93">SUM(O132:U132)+W132</f>
        <v>0.39571456025537516</v>
      </c>
      <c r="AA132" s="1">
        <f t="shared" si="65"/>
        <v>2012.25</v>
      </c>
      <c r="AB132" s="3">
        <f t="shared" si="72"/>
        <v>3.9710079676539257E-2</v>
      </c>
      <c r="AC132" s="3">
        <f t="shared" si="73"/>
        <v>0.2377607125156358</v>
      </c>
      <c r="AD132" s="3">
        <f t="shared" si="74"/>
        <v>1.3655600761934212E-3</v>
      </c>
      <c r="AE132" s="3">
        <f t="shared" si="75"/>
        <v>-8.788739501299328E-2</v>
      </c>
      <c r="AF132" s="3">
        <f t="shared" si="76"/>
        <v>0.11320173566463496</v>
      </c>
      <c r="AG132">
        <f t="shared" ref="AG132:AG141" si="94">V132</f>
        <v>0.30415069292001012</v>
      </c>
      <c r="AJ132" s="1">
        <f t="shared" si="66"/>
        <v>2012.25</v>
      </c>
      <c r="AK132">
        <f>EXP(XMY!B132/100)-1</f>
        <v>-1.7407589095813636E-3</v>
      </c>
      <c r="AL132">
        <f>EXP(XMY!C132/100)-1</f>
        <v>0.19567020357582865</v>
      </c>
      <c r="AM132">
        <f>EXP(XMY!D132/100)-1</f>
        <v>1.1571246135696382</v>
      </c>
      <c r="AN132">
        <f>EXP(XMY!E132/100)-1</f>
        <v>4.0113830637211745E-3</v>
      </c>
      <c r="AO132">
        <f>EXP(XMY!F132/100)-1</f>
        <v>6.6688938776178208E-3</v>
      </c>
      <c r="AP132">
        <f>EXP(XMY!G132/100)-1</f>
        <v>0</v>
      </c>
      <c r="AQ132">
        <f t="shared" ref="AQ132:AQ141" si="95">0.204765603</f>
        <v>0.20476560299999999</v>
      </c>
      <c r="AR132">
        <f>EXP(XMY!I132/100)-1</f>
        <v>-0.4292097585012522</v>
      </c>
      <c r="AS132">
        <f>EXP(XMY!K132)</f>
        <v>0.30415069292001012</v>
      </c>
      <c r="AT132">
        <f t="shared" ref="AT132:AT141" si="96">(SUM($AK137:$AP137)+$AR137)</f>
        <v>0.96138575568496543</v>
      </c>
    </row>
    <row r="133" spans="1:46" x14ac:dyDescent="0.3">
      <c r="A133" s="1">
        <f t="shared" ref="A133:A141" si="97">A132+0.25</f>
        <v>2012.5</v>
      </c>
      <c r="B133">
        <f t="shared" si="77"/>
        <v>-2.711487948419534E-4</v>
      </c>
      <c r="C133">
        <f t="shared" si="78"/>
        <v>3.064504238046015E-2</v>
      </c>
      <c r="D133">
        <f t="shared" si="79"/>
        <v>0.18402422643901081</v>
      </c>
      <c r="E133">
        <f t="shared" si="80"/>
        <v>6.2088085752972689E-4</v>
      </c>
      <c r="F133">
        <f t="shared" si="81"/>
        <v>7.276388428206895E-4</v>
      </c>
      <c r="G133">
        <f t="shared" si="82"/>
        <v>0</v>
      </c>
      <c r="H133">
        <f t="shared" si="83"/>
        <v>-0.11506493681680929</v>
      </c>
      <c r="I133">
        <f t="shared" si="84"/>
        <v>0.20476560299999999</v>
      </c>
      <c r="J133">
        <f>EXP(XMY!K133)</f>
        <v>0.3054473059081701</v>
      </c>
      <c r="K133">
        <f t="shared" ref="K133:K141" si="98">SUM(B133:I133)</f>
        <v>0.30544730590817015</v>
      </c>
      <c r="N133" s="1">
        <f t="shared" ref="N133:N141" si="99">N132+0.25</f>
        <v>2012.5</v>
      </c>
      <c r="O133">
        <f t="shared" si="85"/>
        <v>-3.5339952803390329E-4</v>
      </c>
      <c r="P133">
        <f t="shared" si="86"/>
        <v>3.9940961272374877E-2</v>
      </c>
      <c r="Q133">
        <f t="shared" si="87"/>
        <v>0.23984644596431817</v>
      </c>
      <c r="R133">
        <f t="shared" si="88"/>
        <v>8.0921990504949544E-4</v>
      </c>
      <c r="S133">
        <f t="shared" si="89"/>
        <v>9.4836203783185767E-4</v>
      </c>
      <c r="T133">
        <f t="shared" si="90"/>
        <v>0</v>
      </c>
      <c r="U133">
        <f t="shared" si="91"/>
        <v>-8.7854985300431662E-2</v>
      </c>
      <c r="V133">
        <f>EXP(XMY!K133)</f>
        <v>0.3054473059081701</v>
      </c>
      <c r="W133">
        <f t="shared" si="92"/>
        <v>0.20476560299999999</v>
      </c>
      <c r="X133">
        <f t="shared" si="93"/>
        <v>0.39810220735110879</v>
      </c>
      <c r="AA133" s="1">
        <f t="shared" ref="AA133:AA141" si="100">AA132+0.25</f>
        <v>2012.5</v>
      </c>
      <c r="AB133" s="3">
        <f t="shared" si="72"/>
        <v>3.9587561744340971E-2</v>
      </c>
      <c r="AC133" s="3">
        <f t="shared" si="73"/>
        <v>0.24065566586936768</v>
      </c>
      <c r="AD133" s="3">
        <f t="shared" si="74"/>
        <v>9.4836203783185767E-4</v>
      </c>
      <c r="AE133" s="3">
        <f t="shared" si="75"/>
        <v>-8.7854985300431662E-2</v>
      </c>
      <c r="AF133" s="3">
        <f t="shared" si="76"/>
        <v>0.11211070155706127</v>
      </c>
      <c r="AG133">
        <f t="shared" si="94"/>
        <v>0.3054473059081701</v>
      </c>
      <c r="AJ133" s="1">
        <f t="shared" ref="AJ133:AJ141" si="101">AJ132+0.25</f>
        <v>2012.5</v>
      </c>
      <c r="AK133">
        <f>EXP(XMY!B133/100)-1</f>
        <v>-1.7258735005112325E-3</v>
      </c>
      <c r="AL133">
        <f>EXP(XMY!C133/100)-1</f>
        <v>0.19505698558353513</v>
      </c>
      <c r="AM133">
        <f>EXP(XMY!D133/100)-1</f>
        <v>1.1713219527613639</v>
      </c>
      <c r="AN133">
        <f>EXP(XMY!E133/100)-1</f>
        <v>3.951932810949188E-3</v>
      </c>
      <c r="AO133">
        <f>EXP(XMY!F133/100)-1</f>
        <v>4.6314518841910068E-3</v>
      </c>
      <c r="AP133">
        <f>EXP(XMY!G133/100)-1</f>
        <v>0</v>
      </c>
      <c r="AQ133">
        <f t="shared" si="95"/>
        <v>0.20476560299999999</v>
      </c>
      <c r="AR133">
        <f>EXP(XMY!I133/100)-1</f>
        <v>-0.42905148136834126</v>
      </c>
      <c r="AS133">
        <f>EXP(XMY!K133)</f>
        <v>0.3054473059081701</v>
      </c>
      <c r="AT133">
        <f t="shared" si="96"/>
        <v>0.98233074691925693</v>
      </c>
    </row>
    <row r="134" spans="1:46" x14ac:dyDescent="0.3">
      <c r="A134" s="1">
        <f t="shared" si="97"/>
        <v>2012.75</v>
      </c>
      <c r="B134">
        <f t="shared" si="77"/>
        <v>-2.6962606730413776E-4</v>
      </c>
      <c r="C134">
        <f t="shared" si="78"/>
        <v>3.0627267852208168E-2</v>
      </c>
      <c r="D134">
        <f t="shared" si="79"/>
        <v>0.18085624841278916</v>
      </c>
      <c r="E134">
        <f t="shared" si="80"/>
        <v>6.8085607862823768E-4</v>
      </c>
      <c r="F134">
        <f t="shared" si="81"/>
        <v>4.8581741214620094E-4</v>
      </c>
      <c r="G134">
        <f t="shared" si="82"/>
        <v>0</v>
      </c>
      <c r="H134">
        <f t="shared" si="83"/>
        <v>-0.11497661810696894</v>
      </c>
      <c r="I134">
        <f t="shared" si="84"/>
        <v>0.20476560299999999</v>
      </c>
      <c r="J134">
        <f>EXP(XMY!K134)</f>
        <v>0.30216954858149864</v>
      </c>
      <c r="K134">
        <f t="shared" si="98"/>
        <v>0.30216954858149869</v>
      </c>
      <c r="N134" s="1">
        <f t="shared" si="99"/>
        <v>2012.75</v>
      </c>
      <c r="O134">
        <f t="shared" si="85"/>
        <v>-3.5116645056719296E-4</v>
      </c>
      <c r="P134">
        <f t="shared" si="86"/>
        <v>3.9889573919048085E-2</v>
      </c>
      <c r="Q134">
        <f t="shared" si="87"/>
        <v>0.23555084066251569</v>
      </c>
      <c r="R134">
        <f t="shared" si="88"/>
        <v>8.8676074561173056E-4</v>
      </c>
      <c r="S134">
        <f t="shared" si="89"/>
        <v>6.3273843643122545E-4</v>
      </c>
      <c r="T134">
        <f t="shared" si="90"/>
        <v>0</v>
      </c>
      <c r="U134">
        <f t="shared" si="91"/>
        <v>-8.7822610654418487E-2</v>
      </c>
      <c r="V134">
        <f>EXP(XMY!K134)</f>
        <v>0.30216954858149864</v>
      </c>
      <c r="W134">
        <f t="shared" si="92"/>
        <v>0.20476560299999999</v>
      </c>
      <c r="X134">
        <f t="shared" si="93"/>
        <v>0.393551739658621</v>
      </c>
      <c r="AA134" s="1">
        <f t="shared" si="100"/>
        <v>2012.75</v>
      </c>
      <c r="AB134" s="3">
        <f t="shared" si="72"/>
        <v>3.9538407468480891E-2</v>
      </c>
      <c r="AC134" s="3">
        <f t="shared" si="73"/>
        <v>0.23643760140812742</v>
      </c>
      <c r="AD134" s="3">
        <f t="shared" si="74"/>
        <v>6.3273843643122545E-4</v>
      </c>
      <c r="AE134" s="3">
        <f t="shared" si="75"/>
        <v>-8.7822610654418487E-2</v>
      </c>
      <c r="AF134" s="3">
        <f t="shared" si="76"/>
        <v>0.1133834119228776</v>
      </c>
      <c r="AG134">
        <f t="shared" si="94"/>
        <v>0.30216954858149864</v>
      </c>
      <c r="AJ134" s="1">
        <f t="shared" si="101"/>
        <v>2012.75</v>
      </c>
      <c r="AK134">
        <f>EXP(XMY!B134/100)-1</f>
        <v>-1.7149679703147847E-3</v>
      </c>
      <c r="AL134">
        <f>EXP(XMY!C134/100)-1</f>
        <v>0.19480602862311835</v>
      </c>
      <c r="AM134">
        <f>EXP(XMY!D134/100)-1</f>
        <v>1.1503437941308712</v>
      </c>
      <c r="AN134">
        <f>EXP(XMY!E134/100)-1</f>
        <v>4.330613797531857E-3</v>
      </c>
      <c r="AO134">
        <f>EXP(XMY!F134/100)-1</f>
        <v>3.0900621352465407E-3</v>
      </c>
      <c r="AP134">
        <f>EXP(XMY!G134/100)-1</f>
        <v>0</v>
      </c>
      <c r="AQ134">
        <f t="shared" si="95"/>
        <v>0.20476560299999999</v>
      </c>
      <c r="AR134">
        <f>EXP(XMY!I134/100)-1</f>
        <v>-0.42889337548757389</v>
      </c>
      <c r="AS134">
        <f>EXP(XMY!K134)</f>
        <v>0.30216954858149864</v>
      </c>
      <c r="AT134">
        <f t="shared" si="96"/>
        <v>0.99311290609751779</v>
      </c>
    </row>
    <row r="135" spans="1:46" x14ac:dyDescent="0.3">
      <c r="A135" s="1">
        <f t="shared" si="97"/>
        <v>2013</v>
      </c>
      <c r="B135">
        <f t="shared" si="77"/>
        <v>-2.6828020479827364E-4</v>
      </c>
      <c r="C135">
        <f t="shared" si="78"/>
        <v>3.0842370814392148E-2</v>
      </c>
      <c r="D135">
        <f t="shared" si="79"/>
        <v>0.18014934420026338</v>
      </c>
      <c r="E135">
        <f t="shared" si="80"/>
        <v>6.7007726878764084E-4</v>
      </c>
      <c r="F135">
        <f t="shared" si="81"/>
        <v>4.3603771804070574E-4</v>
      </c>
      <c r="G135">
        <f t="shared" si="82"/>
        <v>0</v>
      </c>
      <c r="H135">
        <f t="shared" si="83"/>
        <v>-0.11488938037053879</v>
      </c>
      <c r="I135">
        <f t="shared" si="84"/>
        <v>0.20476560299999999</v>
      </c>
      <c r="J135">
        <f>EXP(XMY!K135)</f>
        <v>0.30170577242614682</v>
      </c>
      <c r="K135">
        <f t="shared" si="98"/>
        <v>0.30170577242614682</v>
      </c>
      <c r="N135" s="1">
        <f t="shared" si="99"/>
        <v>2013</v>
      </c>
      <c r="O135">
        <f t="shared" si="85"/>
        <v>-3.4917095244066534E-4</v>
      </c>
      <c r="P135">
        <f t="shared" si="86"/>
        <v>4.0141836036270931E-2</v>
      </c>
      <c r="Q135">
        <f t="shared" si="87"/>
        <v>0.23446723601268099</v>
      </c>
      <c r="R135">
        <f t="shared" si="88"/>
        <v>8.7211622015626945E-4</v>
      </c>
      <c r="S135">
        <f t="shared" si="89"/>
        <v>5.6751002342051002E-4</v>
      </c>
      <c r="T135">
        <f t="shared" si="90"/>
        <v>0</v>
      </c>
      <c r="U135">
        <f t="shared" si="91"/>
        <v>-8.7790270135261583E-2</v>
      </c>
      <c r="V135">
        <f>EXP(XMY!K135)</f>
        <v>0.30170577242614682</v>
      </c>
      <c r="W135">
        <f t="shared" si="92"/>
        <v>0.20476560299999999</v>
      </c>
      <c r="X135">
        <f t="shared" si="93"/>
        <v>0.39267486020482645</v>
      </c>
      <c r="AA135" s="1">
        <f t="shared" si="100"/>
        <v>2013</v>
      </c>
      <c r="AB135" s="3">
        <f t="shared" si="72"/>
        <v>3.9792665083830267E-2</v>
      </c>
      <c r="AC135" s="3">
        <f t="shared" si="73"/>
        <v>0.23533935223283725</v>
      </c>
      <c r="AD135" s="3">
        <f t="shared" si="74"/>
        <v>5.6751002342051002E-4</v>
      </c>
      <c r="AE135" s="3">
        <f t="shared" si="75"/>
        <v>-8.7790270135261583E-2</v>
      </c>
      <c r="AF135" s="3">
        <f t="shared" si="76"/>
        <v>0.11379651522132034</v>
      </c>
      <c r="AG135">
        <f t="shared" si="94"/>
        <v>0.30170577242614682</v>
      </c>
      <c r="AJ135" s="1">
        <f t="shared" si="101"/>
        <v>2013</v>
      </c>
      <c r="AK135">
        <f>EXP(XMY!B135/100)-1</f>
        <v>-1.7052226903591094E-3</v>
      </c>
      <c r="AL135">
        <f>EXP(XMY!C135/100)-1</f>
        <v>0.19603798415435492</v>
      </c>
      <c r="AM135">
        <f>EXP(XMY!D135/100)-1</f>
        <v>1.1450518670007335</v>
      </c>
      <c r="AN135">
        <f>EXP(XMY!E135/100)-1</f>
        <v>4.2590953137586762E-3</v>
      </c>
      <c r="AO135">
        <f>EXP(XMY!F135/100)-1</f>
        <v>2.7715105227927861E-3</v>
      </c>
      <c r="AP135">
        <f>EXP(XMY!G135/100)-1</f>
        <v>0</v>
      </c>
      <c r="AQ135">
        <f t="shared" si="95"/>
        <v>0.20476560299999999</v>
      </c>
      <c r="AR135">
        <f>EXP(XMY!I135/100)-1</f>
        <v>-0.42873543626983868</v>
      </c>
      <c r="AS135">
        <f>EXP(XMY!K135)</f>
        <v>0.30170577242614682</v>
      </c>
      <c r="AT135">
        <f t="shared" si="96"/>
        <v>1.0227347033359571</v>
      </c>
    </row>
    <row r="136" spans="1:46" x14ac:dyDescent="0.3">
      <c r="A136" s="1">
        <f t="shared" si="97"/>
        <v>2013.25</v>
      </c>
      <c r="B136">
        <f t="shared" si="77"/>
        <v>-2.6656307607062093E-4</v>
      </c>
      <c r="C136">
        <f t="shared" si="78"/>
        <v>3.0873746862442215E-2</v>
      </c>
      <c r="D136">
        <f t="shared" si="79"/>
        <v>0.18448614013615641</v>
      </c>
      <c r="E136">
        <f t="shared" si="80"/>
        <v>6.357734274394384E-4</v>
      </c>
      <c r="F136">
        <f t="shared" si="81"/>
        <v>3.8192695308372331E-4</v>
      </c>
      <c r="G136">
        <f t="shared" si="82"/>
        <v>0</v>
      </c>
      <c r="H136">
        <f t="shared" si="83"/>
        <v>-0.11499986630852815</v>
      </c>
      <c r="I136">
        <f t="shared" si="84"/>
        <v>0.20476560299999999</v>
      </c>
      <c r="J136">
        <f>EXP(XMY!K136)</f>
        <v>0.30587676099452299</v>
      </c>
      <c r="K136">
        <f t="shared" si="98"/>
        <v>0.30587676099452299</v>
      </c>
      <c r="N136" s="1">
        <f t="shared" si="99"/>
        <v>2013.25</v>
      </c>
      <c r="O136">
        <f t="shared" si="85"/>
        <v>-3.4745903770518039E-4</v>
      </c>
      <c r="P136">
        <f t="shared" si="86"/>
        <v>4.0243241987256664E-2</v>
      </c>
      <c r="Q136">
        <f t="shared" si="87"/>
        <v>0.24047357821107035</v>
      </c>
      <c r="R136">
        <f t="shared" si="88"/>
        <v>8.2871651450370739E-4</v>
      </c>
      <c r="S136">
        <f t="shared" si="89"/>
        <v>4.9783328414541785E-4</v>
      </c>
      <c r="T136">
        <f t="shared" si="90"/>
        <v>0</v>
      </c>
      <c r="U136">
        <f t="shared" si="91"/>
        <v>-8.7757962821612287E-2</v>
      </c>
      <c r="V136">
        <f>EXP(XMY!K136)</f>
        <v>0.30587676099452299</v>
      </c>
      <c r="W136">
        <f t="shared" si="92"/>
        <v>0.20476560299999999</v>
      </c>
      <c r="X136">
        <f t="shared" si="93"/>
        <v>0.39870355113765865</v>
      </c>
      <c r="AA136" s="1">
        <f t="shared" si="100"/>
        <v>2013.25</v>
      </c>
      <c r="AB136" s="3">
        <f t="shared" si="72"/>
        <v>3.9895782949551484E-2</v>
      </c>
      <c r="AC136" s="3">
        <f t="shared" si="73"/>
        <v>0.24130229472557405</v>
      </c>
      <c r="AD136" s="3">
        <f t="shared" si="74"/>
        <v>4.9783328414541785E-4</v>
      </c>
      <c r="AE136" s="3">
        <f t="shared" si="75"/>
        <v>-8.7757962821612287E-2</v>
      </c>
      <c r="AF136" s="3">
        <f t="shared" si="76"/>
        <v>0.1119388128568643</v>
      </c>
      <c r="AG136">
        <f t="shared" si="94"/>
        <v>0.30587676099452299</v>
      </c>
      <c r="AJ136" s="1">
        <f t="shared" si="101"/>
        <v>2013.25</v>
      </c>
      <c r="AK136">
        <f>EXP(XMY!B136/100)-1</f>
        <v>-1.6968623275325223E-3</v>
      </c>
      <c r="AL136">
        <f>EXP(XMY!C136/100)-1</f>
        <v>0.19653321357521492</v>
      </c>
      <c r="AM136">
        <f>EXP(XMY!D136/100)-1</f>
        <v>1.1743846363252248</v>
      </c>
      <c r="AN136">
        <f>EXP(XMY!E136/100)-1</f>
        <v>4.0471470909286822E-3</v>
      </c>
      <c r="AO136">
        <f>EXP(XMY!F136/100)-1</f>
        <v>2.4312349186177418E-3</v>
      </c>
      <c r="AP136">
        <f>EXP(XMY!G136/100)-1</f>
        <v>0</v>
      </c>
      <c r="AQ136">
        <f t="shared" si="95"/>
        <v>0.20476560299999999</v>
      </c>
      <c r="AR136">
        <f>EXP(XMY!I136/100)-1</f>
        <v>-0.42857765921560709</v>
      </c>
      <c r="AS136">
        <f>EXP(XMY!K136)</f>
        <v>0.30587676099452299</v>
      </c>
      <c r="AT136">
        <f t="shared" si="96"/>
        <v>1.0165709606319506</v>
      </c>
    </row>
    <row r="137" spans="1:46" x14ac:dyDescent="0.3">
      <c r="A137" s="1">
        <f t="shared" si="97"/>
        <v>2013.5</v>
      </c>
      <c r="B137">
        <f t="shared" si="77"/>
        <v>-2.6576180713169898E-4</v>
      </c>
      <c r="C137">
        <f t="shared" si="78"/>
        <v>3.1596378128230733E-2</v>
      </c>
      <c r="D137">
        <f t="shared" si="79"/>
        <v>0.18624000366181698</v>
      </c>
      <c r="E137">
        <f t="shared" si="80"/>
        <v>5.9639857385574801E-4</v>
      </c>
      <c r="F137">
        <f t="shared" si="81"/>
        <v>3.4806825301082029E-4</v>
      </c>
      <c r="G137">
        <f t="shared" si="82"/>
        <v>0</v>
      </c>
      <c r="H137">
        <f t="shared" si="83"/>
        <v>-0.11489776319601418</v>
      </c>
      <c r="I137">
        <f t="shared" si="84"/>
        <v>0.20476560299999999</v>
      </c>
      <c r="J137">
        <f>EXP(XMY!K137)</f>
        <v>0.30838292661376848</v>
      </c>
      <c r="K137">
        <f t="shared" si="98"/>
        <v>0.30838292661376837</v>
      </c>
      <c r="N137" s="1">
        <f t="shared" si="99"/>
        <v>2013.5</v>
      </c>
      <c r="O137">
        <f t="shared" si="85"/>
        <v>-3.4611646875361052E-4</v>
      </c>
      <c r="P137">
        <f t="shared" si="86"/>
        <v>4.1149730810370572E-2</v>
      </c>
      <c r="Q137">
        <f t="shared" si="87"/>
        <v>0.24255077546241963</v>
      </c>
      <c r="R137">
        <f t="shared" si="88"/>
        <v>7.7672322663860881E-4</v>
      </c>
      <c r="S137">
        <f t="shared" si="89"/>
        <v>4.5330875763364699E-4</v>
      </c>
      <c r="T137">
        <f t="shared" si="90"/>
        <v>0</v>
      </c>
      <c r="U137">
        <f t="shared" si="91"/>
        <v>-8.7725687809866226E-2</v>
      </c>
      <c r="V137">
        <f>EXP(XMY!K137)</f>
        <v>0.30838292661376848</v>
      </c>
      <c r="W137">
        <f t="shared" si="92"/>
        <v>0.20476560299999999</v>
      </c>
      <c r="X137">
        <f t="shared" si="93"/>
        <v>0.40162433697844269</v>
      </c>
      <c r="AA137" s="1">
        <f t="shared" si="100"/>
        <v>2013.5</v>
      </c>
      <c r="AB137" s="3">
        <f t="shared" si="72"/>
        <v>4.0803614341616959E-2</v>
      </c>
      <c r="AC137" s="3">
        <f t="shared" si="73"/>
        <v>0.24332749868905823</v>
      </c>
      <c r="AD137" s="3">
        <f t="shared" si="74"/>
        <v>4.5330875763364699E-4</v>
      </c>
      <c r="AE137" s="3">
        <f t="shared" si="75"/>
        <v>-8.7725687809866226E-2</v>
      </c>
      <c r="AF137" s="3">
        <f t="shared" si="76"/>
        <v>0.11152419263532581</v>
      </c>
      <c r="AG137">
        <f t="shared" si="94"/>
        <v>0.30838292661376848</v>
      </c>
      <c r="AJ137" s="1">
        <f t="shared" si="101"/>
        <v>2013.5</v>
      </c>
      <c r="AK137">
        <f>EXP(XMY!B137/100)-1</f>
        <v>-1.6903057138635269E-3</v>
      </c>
      <c r="AL137">
        <f>EXP(XMY!C137/100)-1</f>
        <v>0.20096017205766037</v>
      </c>
      <c r="AM137">
        <f>EXP(XMY!D137/100)-1</f>
        <v>1.1845289048005765</v>
      </c>
      <c r="AN137">
        <f>EXP(XMY!E137/100)-1</f>
        <v>3.7932309687707111E-3</v>
      </c>
      <c r="AO137">
        <f>EXP(XMY!F137/100)-1</f>
        <v>2.2137934838286633E-3</v>
      </c>
      <c r="AP137">
        <f>EXP(XMY!G137/100)-1</f>
        <v>0</v>
      </c>
      <c r="AQ137">
        <f t="shared" si="95"/>
        <v>0.20476560299999999</v>
      </c>
      <c r="AR137">
        <f>EXP(XMY!I137/100)-1</f>
        <v>-0.42842003991200728</v>
      </c>
      <c r="AS137">
        <f>EXP(XMY!K137)</f>
        <v>0.30838292661376848</v>
      </c>
      <c r="AT137">
        <f t="shared" si="96"/>
        <v>0</v>
      </c>
    </row>
    <row r="138" spans="1:46" x14ac:dyDescent="0.3">
      <c r="A138" s="1">
        <f t="shared" si="97"/>
        <v>2013.75</v>
      </c>
      <c r="B138">
        <f t="shared" si="77"/>
        <v>-2.64607841238393E-4</v>
      </c>
      <c r="C138">
        <f t="shared" si="78"/>
        <v>3.1851650421493044E-2</v>
      </c>
      <c r="D138">
        <f t="shared" si="79"/>
        <v>0.18927786783769268</v>
      </c>
      <c r="E138">
        <f t="shared" si="80"/>
        <v>6.2058066575435347E-4</v>
      </c>
      <c r="F138">
        <f t="shared" si="81"/>
        <v>4.902198126794606E-5</v>
      </c>
      <c r="G138">
        <f t="shared" si="82"/>
        <v>0</v>
      </c>
      <c r="H138">
        <f t="shared" si="83"/>
        <v>-0.11497390302368291</v>
      </c>
      <c r="I138">
        <f t="shared" si="84"/>
        <v>0.20476560299999999</v>
      </c>
      <c r="J138">
        <f>EXP(XMY!K138)</f>
        <v>0.31132621304128671</v>
      </c>
      <c r="K138">
        <f t="shared" si="98"/>
        <v>0.31132621304128671</v>
      </c>
      <c r="N138" s="1">
        <f t="shared" si="99"/>
        <v>2013.75</v>
      </c>
      <c r="O138">
        <f t="shared" si="85"/>
        <v>-3.4500083207869304E-4</v>
      </c>
      <c r="P138">
        <f t="shared" si="86"/>
        <v>4.152879917339479E-2</v>
      </c>
      <c r="Q138">
        <f t="shared" si="87"/>
        <v>0.24678415270110327</v>
      </c>
      <c r="R138">
        <f t="shared" si="88"/>
        <v>8.0912510020559616E-4</v>
      </c>
      <c r="S138">
        <f t="shared" si="89"/>
        <v>6.3915809329136288E-5</v>
      </c>
      <c r="T138">
        <f t="shared" si="90"/>
        <v>0</v>
      </c>
      <c r="U138">
        <f t="shared" si="91"/>
        <v>-8.7693444213592084E-2</v>
      </c>
      <c r="V138">
        <f>EXP(XMY!K138)</f>
        <v>0.31132621304128671</v>
      </c>
      <c r="W138">
        <f t="shared" si="92"/>
        <v>0.20476560299999999</v>
      </c>
      <c r="X138">
        <f t="shared" si="93"/>
        <v>0.40591315073836198</v>
      </c>
      <c r="AA138" s="1">
        <f t="shared" si="100"/>
        <v>2013.75</v>
      </c>
      <c r="AB138" s="3">
        <f t="shared" si="72"/>
        <v>4.1183798341316094E-2</v>
      </c>
      <c r="AC138" s="3">
        <f t="shared" si="73"/>
        <v>0.24759327780130885</v>
      </c>
      <c r="AD138" s="3">
        <f t="shared" si="74"/>
        <v>6.3915809329136288E-5</v>
      </c>
      <c r="AE138" s="3">
        <f t="shared" si="75"/>
        <v>-8.7693444213592084E-2</v>
      </c>
      <c r="AF138" s="3">
        <f t="shared" si="76"/>
        <v>0.11017866530292475</v>
      </c>
      <c r="AG138">
        <f t="shared" si="94"/>
        <v>0.31132621304128671</v>
      </c>
      <c r="AJ138" s="1">
        <f t="shared" si="101"/>
        <v>2013.75</v>
      </c>
      <c r="AK138">
        <f>EXP(XMY!B138/100)-1</f>
        <v>-1.6848573540874101E-3</v>
      </c>
      <c r="AL138">
        <f>EXP(XMY!C138/100)-1</f>
        <v>0.20281140272077236</v>
      </c>
      <c r="AM138">
        <f>EXP(XMY!D138/100)-1</f>
        <v>1.2052031644255372</v>
      </c>
      <c r="AN138">
        <f>EXP(XMY!E138/100)-1</f>
        <v>3.9514698189109243E-3</v>
      </c>
      <c r="AO138">
        <f>EXP(XMY!F138/100)-1</f>
        <v>3.121413381579341E-4</v>
      </c>
      <c r="AP138">
        <f>EXP(XMY!G138/100)-1</f>
        <v>0</v>
      </c>
      <c r="AQ138">
        <f t="shared" si="95"/>
        <v>0.20476560299999999</v>
      </c>
      <c r="AR138">
        <f>EXP(XMY!I138/100)-1</f>
        <v>-0.4282625740300342</v>
      </c>
      <c r="AS138">
        <f>EXP(XMY!K138)</f>
        <v>0.31132621304128671</v>
      </c>
      <c r="AT138">
        <f t="shared" si="96"/>
        <v>0</v>
      </c>
    </row>
    <row r="139" spans="1:46" x14ac:dyDescent="0.3">
      <c r="A139" s="1">
        <f t="shared" si="97"/>
        <v>2014</v>
      </c>
      <c r="B139">
        <f t="shared" si="77"/>
        <v>-2.6403887217550502E-4</v>
      </c>
      <c r="C139">
        <f t="shared" si="78"/>
        <v>3.1584216218205619E-2</v>
      </c>
      <c r="D139">
        <f t="shared" si="79"/>
        <v>0.19095740034836986</v>
      </c>
      <c r="E139">
        <f t="shared" si="80"/>
        <v>5.7932371832418374E-4</v>
      </c>
      <c r="F139">
        <f t="shared" si="81"/>
        <v>2.7519427970575236E-4</v>
      </c>
      <c r="G139">
        <f t="shared" si="82"/>
        <v>0</v>
      </c>
      <c r="H139">
        <f t="shared" si="83"/>
        <v>-0.11497778876166471</v>
      </c>
      <c r="I139">
        <f t="shared" si="84"/>
        <v>0.20476560299999999</v>
      </c>
      <c r="J139">
        <f>EXP(XMY!K139)</f>
        <v>0.31291990993076524</v>
      </c>
      <c r="K139">
        <f t="shared" si="98"/>
        <v>0.31291990993076518</v>
      </c>
      <c r="N139" s="1">
        <f t="shared" si="99"/>
        <v>2014</v>
      </c>
      <c r="O139">
        <f t="shared" si="85"/>
        <v>-3.4436862651083958E-4</v>
      </c>
      <c r="P139">
        <f t="shared" si="86"/>
        <v>4.1193226849019542E-2</v>
      </c>
      <c r="Q139">
        <f t="shared" si="87"/>
        <v>0.24905324408573656</v>
      </c>
      <c r="R139">
        <f t="shared" si="88"/>
        <v>7.5557402416052066E-4</v>
      </c>
      <c r="S139">
        <f t="shared" si="89"/>
        <v>3.5891789472164486E-4</v>
      </c>
      <c r="T139">
        <f t="shared" si="90"/>
        <v>0</v>
      </c>
      <c r="U139">
        <f t="shared" si="91"/>
        <v>-8.7661231162986852E-2</v>
      </c>
      <c r="V139">
        <f>EXP(XMY!K139)</f>
        <v>0.31291990993076524</v>
      </c>
      <c r="W139">
        <f t="shared" si="92"/>
        <v>0.20476560299999999</v>
      </c>
      <c r="X139">
        <f t="shared" si="93"/>
        <v>0.40812096606414061</v>
      </c>
      <c r="AA139" s="1">
        <f t="shared" si="100"/>
        <v>2014</v>
      </c>
      <c r="AB139" s="3">
        <f t="shared" si="72"/>
        <v>4.0848858222508701E-2</v>
      </c>
      <c r="AC139" s="3">
        <f t="shared" si="73"/>
        <v>0.24980881810989708</v>
      </c>
      <c r="AD139" s="3">
        <f t="shared" si="74"/>
        <v>3.5891789472164486E-4</v>
      </c>
      <c r="AE139" s="3">
        <f t="shared" si="75"/>
        <v>-8.7661231162986852E-2</v>
      </c>
      <c r="AF139" s="3">
        <f t="shared" si="76"/>
        <v>0.10956454686662465</v>
      </c>
      <c r="AG139">
        <f t="shared" si="94"/>
        <v>0.31291990993076524</v>
      </c>
      <c r="AJ139" s="1">
        <f t="shared" si="101"/>
        <v>2014</v>
      </c>
      <c r="AK139">
        <f>EXP(XMY!B139/100)-1</f>
        <v>-1.6817698942865889E-3</v>
      </c>
      <c r="AL139">
        <f>EXP(XMY!C139/100)-1</f>
        <v>0.20117259073546423</v>
      </c>
      <c r="AM139">
        <f>EXP(XMY!D139/100)-1</f>
        <v>1.2162845733701504</v>
      </c>
      <c r="AN139">
        <f>EXP(XMY!E139/100)-1</f>
        <v>3.6899460314168131E-3</v>
      </c>
      <c r="AO139">
        <f>EXP(XMY!F139/100)-1</f>
        <v>1.7528231766623659E-3</v>
      </c>
      <c r="AP139">
        <f>EXP(XMY!G139/100)-1</f>
        <v>0</v>
      </c>
      <c r="AQ139">
        <f t="shared" si="95"/>
        <v>0.20476560299999999</v>
      </c>
      <c r="AR139">
        <f>EXP(XMY!I139/100)-1</f>
        <v>-0.42810525732188942</v>
      </c>
      <c r="AS139">
        <f>EXP(XMY!K139)</f>
        <v>0.31291990993076524</v>
      </c>
      <c r="AT139">
        <f t="shared" si="96"/>
        <v>0</v>
      </c>
    </row>
    <row r="140" spans="1:46" x14ac:dyDescent="0.3">
      <c r="A140" s="1">
        <f t="shared" si="97"/>
        <v>2014.25</v>
      </c>
      <c r="B140">
        <f t="shared" si="77"/>
        <v>-2.6336034095470785E-4</v>
      </c>
      <c r="C140">
        <f t="shared" si="78"/>
        <v>3.1196366336437509E-2</v>
      </c>
      <c r="D140">
        <f t="shared" si="79"/>
        <v>0.19555140600350335</v>
      </c>
      <c r="E140">
        <f t="shared" si="80"/>
        <v>5.810020882745738E-4</v>
      </c>
      <c r="F140">
        <f t="shared" si="81"/>
        <v>7.5866233048054997E-5</v>
      </c>
      <c r="G140">
        <f t="shared" si="82"/>
        <v>0</v>
      </c>
      <c r="H140">
        <f t="shared" si="83"/>
        <v>-0.11519632897837587</v>
      </c>
      <c r="I140">
        <f t="shared" si="84"/>
        <v>0.20476560299999999</v>
      </c>
      <c r="J140">
        <f>EXP(XMY!K140)</f>
        <v>0.3167105543419329</v>
      </c>
      <c r="K140">
        <f t="shared" si="98"/>
        <v>0.3167105543419329</v>
      </c>
      <c r="N140" s="1">
        <f t="shared" si="99"/>
        <v>2014.25</v>
      </c>
      <c r="O140">
        <f t="shared" si="85"/>
        <v>-3.4441635763551051E-4</v>
      </c>
      <c r="P140">
        <f t="shared" si="86"/>
        <v>4.0797862070305738E-2</v>
      </c>
      <c r="Q140">
        <f t="shared" si="87"/>
        <v>0.25573745364269723</v>
      </c>
      <c r="R140">
        <f t="shared" si="88"/>
        <v>7.598206407872474E-4</v>
      </c>
      <c r="S140">
        <f t="shared" si="89"/>
        <v>9.9216045814702245E-5</v>
      </c>
      <c r="T140">
        <f t="shared" si="90"/>
        <v>0</v>
      </c>
      <c r="U140">
        <f t="shared" si="91"/>
        <v>-8.7629047804356056E-2</v>
      </c>
      <c r="V140">
        <f>EXP(XMY!K140)</f>
        <v>0.3167105543419329</v>
      </c>
      <c r="W140">
        <f t="shared" si="92"/>
        <v>0.20476560299999999</v>
      </c>
      <c r="X140">
        <f t="shared" si="93"/>
        <v>0.41418649123761331</v>
      </c>
      <c r="AA140" s="1">
        <f t="shared" si="100"/>
        <v>2014.25</v>
      </c>
      <c r="AB140" s="3">
        <f t="shared" si="72"/>
        <v>4.0453445712670226E-2</v>
      </c>
      <c r="AC140" s="3">
        <f t="shared" si="73"/>
        <v>0.25649727428348446</v>
      </c>
      <c r="AD140" s="3">
        <f t="shared" si="74"/>
        <v>9.9216045814702245E-5</v>
      </c>
      <c r="AE140" s="3">
        <f t="shared" si="75"/>
        <v>-8.7629047804356056E-2</v>
      </c>
      <c r="AF140" s="3">
        <f t="shared" si="76"/>
        <v>0.10728966610431956</v>
      </c>
      <c r="AG140">
        <f t="shared" si="94"/>
        <v>0.3167105543419329</v>
      </c>
      <c r="AJ140" s="1">
        <f t="shared" si="101"/>
        <v>2014.25</v>
      </c>
      <c r="AK140">
        <f>EXP(XMY!B140/100)-1</f>
        <v>-1.6820029955690874E-3</v>
      </c>
      <c r="AL140">
        <f>EXP(XMY!C140/100)-1</f>
        <v>0.19924177436337165</v>
      </c>
      <c r="AM140">
        <f>EXP(XMY!D140/100)-1</f>
        <v>1.2489277979109472</v>
      </c>
      <c r="AN140">
        <f>EXP(XMY!E140/100)-1</f>
        <v>3.7106849473504955E-3</v>
      </c>
      <c r="AO140">
        <f>EXP(XMY!F140/100)-1</f>
        <v>4.8453472829956823E-4</v>
      </c>
      <c r="AP140">
        <f>EXP(XMY!G140/100)-1</f>
        <v>0</v>
      </c>
      <c r="AQ140">
        <f t="shared" si="95"/>
        <v>0.20476560299999999</v>
      </c>
      <c r="AR140">
        <f>EXP(XMY!I140/100)-1</f>
        <v>-0.42794808561844278</v>
      </c>
      <c r="AS140">
        <f>EXP(XMY!K140)</f>
        <v>0.3167105543419329</v>
      </c>
      <c r="AT140">
        <f t="shared" si="96"/>
        <v>0</v>
      </c>
    </row>
    <row r="141" spans="1:46" x14ac:dyDescent="0.3">
      <c r="A141" s="1">
        <f t="shared" si="97"/>
        <v>2014.5</v>
      </c>
      <c r="B141">
        <f t="shared" si="77"/>
        <v>-2.637160076554301E-4</v>
      </c>
      <c r="C141">
        <f t="shared" si="78"/>
        <v>3.1002128731861561E-2</v>
      </c>
      <c r="D141">
        <f t="shared" si="79"/>
        <v>0.1948431290577097</v>
      </c>
      <c r="E141">
        <f t="shared" si="80"/>
        <v>5.2937988983138475E-4</v>
      </c>
      <c r="F141">
        <f t="shared" si="81"/>
        <v>-1.8651342285501277E-4</v>
      </c>
      <c r="G141">
        <f t="shared" si="82"/>
        <v>0</v>
      </c>
      <c r="H141">
        <f t="shared" si="83"/>
        <v>-0.11526174873814868</v>
      </c>
      <c r="I141">
        <f t="shared" si="84"/>
        <v>0.20476560299999999</v>
      </c>
      <c r="J141">
        <f>EXP(XMY!K141)</f>
        <v>0.31542826251074352</v>
      </c>
      <c r="K141">
        <f t="shared" si="98"/>
        <v>0.31542826251074352</v>
      </c>
      <c r="N141" s="1">
        <f t="shared" si="99"/>
        <v>2014.5</v>
      </c>
      <c r="O141">
        <f t="shared" si="85"/>
        <v>-3.4522830998902235E-4</v>
      </c>
      <c r="P141">
        <f t="shared" si="86"/>
        <v>4.0584614499954492E-2</v>
      </c>
      <c r="Q141">
        <f t="shared" si="87"/>
        <v>0.25506742937446047</v>
      </c>
      <c r="R141">
        <f t="shared" si="88"/>
        <v>6.930065654090023E-4</v>
      </c>
      <c r="S141">
        <f t="shared" si="89"/>
        <v>-2.4416308412584191E-4</v>
      </c>
      <c r="T141">
        <f t="shared" si="90"/>
        <v>0</v>
      </c>
      <c r="U141">
        <f t="shared" si="91"/>
        <v>-8.7596893299618464E-2</v>
      </c>
      <c r="V141">
        <f>EXP(XMY!K141)</f>
        <v>0.31542826251074352</v>
      </c>
      <c r="W141">
        <f t="shared" si="92"/>
        <v>0.20476560299999999</v>
      </c>
      <c r="X141">
        <f t="shared" si="93"/>
        <v>0.41292436874609062</v>
      </c>
      <c r="AA141" s="1">
        <f t="shared" si="100"/>
        <v>2014.5</v>
      </c>
      <c r="AB141" s="3">
        <f t="shared" si="72"/>
        <v>4.0239386189965469E-2</v>
      </c>
      <c r="AC141" s="3">
        <f t="shared" si="73"/>
        <v>0.25576043593986947</v>
      </c>
      <c r="AD141" s="3">
        <f t="shared" si="74"/>
        <v>-2.4416308412584191E-4</v>
      </c>
      <c r="AE141" s="3">
        <f t="shared" si="75"/>
        <v>-8.7596893299618464E-2</v>
      </c>
      <c r="AF141" s="3">
        <f t="shared" si="76"/>
        <v>0.10726949676465286</v>
      </c>
      <c r="AG141">
        <f t="shared" si="94"/>
        <v>0.31542826251074352</v>
      </c>
      <c r="AJ141" s="1">
        <f t="shared" si="101"/>
        <v>2014.5</v>
      </c>
      <c r="AK141">
        <f>EXP(XMY!B141/100)-1</f>
        <v>-1.6859682726547698E-3</v>
      </c>
      <c r="AL141">
        <f>EXP(XMY!C141/100)-1</f>
        <v>0.19820035155003302</v>
      </c>
      <c r="AM141">
        <f>EXP(XMY!D141/100)-1</f>
        <v>1.2456556454672736</v>
      </c>
      <c r="AN141">
        <f>EXP(XMY!E141/100)-1</f>
        <v>3.384389542266053E-3</v>
      </c>
      <c r="AO141">
        <f>EXP(XMY!F141/100)-1</f>
        <v>-1.1924028281539156E-3</v>
      </c>
      <c r="AP141">
        <f>EXP(XMY!G141/100)-1</f>
        <v>0</v>
      </c>
      <c r="AQ141">
        <f t="shared" si="95"/>
        <v>0.20476560299999999</v>
      </c>
      <c r="AR141">
        <f>EXP(XMY!I141/100)-1</f>
        <v>-0.42779105482681323</v>
      </c>
      <c r="AS141">
        <f>EXP(XMY!K141)</f>
        <v>0.31542826251074352</v>
      </c>
      <c r="AT141">
        <f t="shared" si="96"/>
        <v>0</v>
      </c>
    </row>
    <row r="142" spans="1:46" x14ac:dyDescent="0.3">
      <c r="A142">
        <v>2014.75</v>
      </c>
      <c r="N142">
        <v>2014.75</v>
      </c>
      <c r="AA142">
        <v>2014.75</v>
      </c>
      <c r="AJ142">
        <v>2014.75</v>
      </c>
    </row>
    <row r="143" spans="1:46" x14ac:dyDescent="0.3">
      <c r="A143">
        <v>2015</v>
      </c>
      <c r="N143">
        <v>2015</v>
      </c>
      <c r="AA143">
        <v>2015</v>
      </c>
      <c r="AJ143">
        <v>2015</v>
      </c>
    </row>
    <row r="144" spans="1:46" x14ac:dyDescent="0.3">
      <c r="A144" t="s">
        <v>81</v>
      </c>
      <c r="B144" t="s">
        <v>82</v>
      </c>
      <c r="C144" t="s">
        <v>83</v>
      </c>
      <c r="D144" t="s">
        <v>84</v>
      </c>
      <c r="E144" t="s">
        <v>85</v>
      </c>
      <c r="F144" t="s">
        <v>86</v>
      </c>
      <c r="G144" t="s">
        <v>87</v>
      </c>
      <c r="H144" t="s">
        <v>88</v>
      </c>
      <c r="I144" t="s">
        <v>99</v>
      </c>
      <c r="J144" t="s">
        <v>95</v>
      </c>
      <c r="K144" t="s">
        <v>101</v>
      </c>
      <c r="N144" s="1"/>
    </row>
    <row r="145" spans="1:14" x14ac:dyDescent="0.3">
      <c r="A145" s="7">
        <f>SUM(B145:I145)</f>
        <v>7.945425803751327E-2</v>
      </c>
      <c r="B145" s="7">
        <f>_xlfn.STDEV.S(B3:B141)</f>
        <v>1.7533796596796655E-4</v>
      </c>
      <c r="C145" s="7">
        <f t="shared" ref="C145:K145" si="102">_xlfn.STDEV.S(C3:C141)</f>
        <v>8.6229058572616108E-3</v>
      </c>
      <c r="D145" s="7">
        <f t="shared" si="102"/>
        <v>6.1380910111051901E-2</v>
      </c>
      <c r="E145" s="7">
        <f t="shared" si="102"/>
        <v>4.5198087614426038E-4</v>
      </c>
      <c r="F145" s="7">
        <f t="shared" si="102"/>
        <v>1.1070205460502606E-3</v>
      </c>
      <c r="G145" s="7">
        <f t="shared" si="102"/>
        <v>0</v>
      </c>
      <c r="H145" s="7">
        <f t="shared" si="102"/>
        <v>7.7161026810366861E-3</v>
      </c>
      <c r="I145" s="7">
        <f t="shared" si="102"/>
        <v>5.8497511321024804E-16</v>
      </c>
      <c r="J145" s="7">
        <f t="shared" si="102"/>
        <v>6.3075475271009415E-2</v>
      </c>
      <c r="K145" s="7">
        <f t="shared" si="102"/>
        <v>6.3075475271009415E-2</v>
      </c>
      <c r="N145" s="1"/>
    </row>
    <row r="146" spans="1:14" x14ac:dyDescent="0.3">
      <c r="A146" s="6">
        <f>SUM(B146:I146)</f>
        <v>39.0296939667262</v>
      </c>
      <c r="B146" s="6">
        <f>_xlfn.VAR.S(B3:B141)*10000</f>
        <v>3.0743402309783792E-4</v>
      </c>
      <c r="C146" s="6">
        <f t="shared" ref="C146:K146" si="103">_xlfn.VAR.S(C3:C141)*10000</f>
        <v>0.74354505423196604</v>
      </c>
      <c r="D146" s="6">
        <f t="shared" si="103"/>
        <v>37.676161260610336</v>
      </c>
      <c r="E146" s="6">
        <f t="shared" si="103"/>
        <v>2.0428671240013325E-3</v>
      </c>
      <c r="F146" s="6">
        <f t="shared" si="103"/>
        <v>1.225494489377417E-2</v>
      </c>
      <c r="G146" s="6">
        <f t="shared" si="103"/>
        <v>0</v>
      </c>
      <c r="H146" s="6">
        <f t="shared" si="103"/>
        <v>0.59538240584301527</v>
      </c>
      <c r="I146" s="6">
        <f t="shared" si="103"/>
        <v>3.4219588307534255E-27</v>
      </c>
      <c r="J146" s="6">
        <f t="shared" si="103"/>
        <v>39.785155806637192</v>
      </c>
      <c r="K146" s="6">
        <f t="shared" si="103"/>
        <v>39.785155806637192</v>
      </c>
      <c r="N146" s="1"/>
    </row>
    <row r="147" spans="1:14" x14ac:dyDescent="0.3">
      <c r="N147" s="1"/>
    </row>
    <row r="148" spans="1:14" x14ac:dyDescent="0.3">
      <c r="A148" s="8">
        <f>A146/$J146*100</f>
        <v>98.101146458788122</v>
      </c>
      <c r="B148" s="8">
        <f t="shared" ref="B148:J148" si="104">B146/$J146*100</f>
        <v>7.7273550113017271E-4</v>
      </c>
      <c r="C148" s="8">
        <f t="shared" si="104"/>
        <v>1.8689006971487681</v>
      </c>
      <c r="D148" s="8">
        <f t="shared" si="104"/>
        <v>94.6990416318163</v>
      </c>
      <c r="E148" s="8">
        <f t="shared" si="104"/>
        <v>5.1347470748387258E-3</v>
      </c>
      <c r="F148" s="8">
        <f t="shared" si="104"/>
        <v>3.0802807341852177E-2</v>
      </c>
      <c r="G148" s="8">
        <f t="shared" si="104"/>
        <v>0</v>
      </c>
      <c r="H148" s="8">
        <f t="shared" si="104"/>
        <v>1.4964938399052095</v>
      </c>
      <c r="I148" s="8">
        <f t="shared" si="104"/>
        <v>8.6010944568993108E-27</v>
      </c>
      <c r="J148" s="8">
        <f t="shared" si="104"/>
        <v>100</v>
      </c>
      <c r="N148" s="1"/>
    </row>
    <row r="149" spans="1:14" x14ac:dyDescent="0.3">
      <c r="N149" s="1"/>
    </row>
    <row r="150" spans="1:14" x14ac:dyDescent="0.3">
      <c r="N150" s="1"/>
    </row>
    <row r="151" spans="1:14" x14ac:dyDescent="0.3">
      <c r="N151" s="1"/>
    </row>
    <row r="152" spans="1:14" x14ac:dyDescent="0.3">
      <c r="N152" s="1"/>
    </row>
    <row r="153" spans="1:14" x14ac:dyDescent="0.3">
      <c r="N153" s="1"/>
    </row>
    <row r="154" spans="1:14" x14ac:dyDescent="0.3">
      <c r="N154" s="1"/>
    </row>
    <row r="155" spans="1:14" x14ac:dyDescent="0.3">
      <c r="N1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48"/>
  <sheetViews>
    <sheetView workbookViewId="0">
      <selection activeCell="B1" sqref="A1:K2"/>
    </sheetView>
  </sheetViews>
  <sheetFormatPr defaultRowHeight="14.4" x14ac:dyDescent="0.3"/>
  <cols>
    <col min="1" max="1" width="9.33203125" bestFit="1" customWidth="1"/>
    <col min="2" max="2" width="10" bestFit="1" customWidth="1"/>
    <col min="3" max="3" width="9.33203125" bestFit="1" customWidth="1"/>
    <col min="4" max="4" width="12" bestFit="1" customWidth="1"/>
    <col min="5" max="10" width="9.33203125" bestFit="1" customWidth="1"/>
  </cols>
  <sheetData>
    <row r="1" spans="1:26" x14ac:dyDescent="0.3">
      <c r="A1" t="s">
        <v>102</v>
      </c>
      <c r="L1" t="s">
        <v>102</v>
      </c>
      <c r="T1" t="s">
        <v>102</v>
      </c>
    </row>
    <row r="2" spans="1:26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94</v>
      </c>
      <c r="J2" t="s">
        <v>89</v>
      </c>
      <c r="L2" t="s">
        <v>81</v>
      </c>
      <c r="M2" t="s">
        <v>90</v>
      </c>
      <c r="N2" t="s">
        <v>91</v>
      </c>
      <c r="O2" t="s">
        <v>92</v>
      </c>
      <c r="P2" t="s">
        <v>88</v>
      </c>
      <c r="Q2" t="s">
        <v>94</v>
      </c>
      <c r="R2" t="s">
        <v>89</v>
      </c>
      <c r="T2" t="s">
        <v>81</v>
      </c>
      <c r="U2" t="s">
        <v>90</v>
      </c>
      <c r="V2" t="s">
        <v>91</v>
      </c>
      <c r="W2" t="s">
        <v>92</v>
      </c>
      <c r="X2" t="s">
        <v>88</v>
      </c>
      <c r="Y2" t="s">
        <v>94</v>
      </c>
      <c r="Z2" t="s">
        <v>89</v>
      </c>
    </row>
    <row r="3" spans="1:26" x14ac:dyDescent="0.3">
      <c r="A3" s="1">
        <v>1980</v>
      </c>
      <c r="B3" s="2">
        <f>0.5*EXIMR!B3*('exp(XMY)ADJ'!B3+'exp(XMY)ADJ'!$I3)</f>
        <v>3.8033670192886373E-9</v>
      </c>
      <c r="C3" s="2">
        <f>0.5*EXIMR!C3*('exp(XMY)ADJ'!C3+'exp(XMY)ADJ'!$I3)</f>
        <v>5.6069471773054075E-3</v>
      </c>
      <c r="D3" s="2">
        <f>0.5*EXIMR!D3*('exp(XMY)ADJ'!D3+'exp(XMY)ADJ'!$I3)</f>
        <v>-4.0530196856743441E-10</v>
      </c>
      <c r="E3" s="2">
        <f>0.5*EXIMR!E3*('exp(XMY)ADJ'!E3+'exp(XMY)ADJ'!$I3)</f>
        <v>-6.5119796190516426E-3</v>
      </c>
      <c r="F3" s="2">
        <f>0.5*EXIMR!F3*('exp(XMY)ADJ'!F3+'exp(XMY)ADJ'!$I3)</f>
        <v>0.19274427441802083</v>
      </c>
      <c r="G3" s="2">
        <f>0.5*EXIMR!G3*('exp(XMY)ADJ'!G3+'exp(XMY)ADJ'!$I3)</f>
        <v>0.27133738200629193</v>
      </c>
      <c r="H3" s="2">
        <f>0.5*EXIMR!H3*('exp(XMY)ADJ'!H3+'exp(XMY)ADJ'!$I3)</f>
        <v>-0.65802013914345225</v>
      </c>
      <c r="I3" s="3">
        <f>J3-SUM(B3:H3)</f>
        <v>-0.21108024654416135</v>
      </c>
      <c r="J3" s="2">
        <v>-0.40592375830698202</v>
      </c>
      <c r="L3" s="1">
        <v>1980</v>
      </c>
      <c r="M3" s="3">
        <f>B3+C3</f>
        <v>5.6069509806724264E-3</v>
      </c>
      <c r="N3" s="3">
        <f>D3+E3+G3</f>
        <v>0.26482540198193832</v>
      </c>
      <c r="O3" s="3">
        <f>F3</f>
        <v>0.19274427441802083</v>
      </c>
      <c r="P3" s="3">
        <f>H3</f>
        <v>-0.65802013914345225</v>
      </c>
      <c r="Q3" s="3">
        <f>I3</f>
        <v>-0.21108024654416135</v>
      </c>
      <c r="R3" s="1">
        <f>J3</f>
        <v>-0.40592375830698202</v>
      </c>
      <c r="T3" s="1">
        <v>1980</v>
      </c>
      <c r="U3" s="3">
        <f>(EXIMR!B3+EXIMR!C3)*('exp(XMY)ADJ'!B3+'exp(XMY)ADJ'!C3+'exp(XMY)ADJ'!I3)/2</f>
        <v>5.6069512044133523E-3</v>
      </c>
      <c r="V3" s="3">
        <f>(EXIMR!D3+EXIMR!E3+EXIMR!G3)*('exp(XMY)ADJ'!D3+'exp(XMY)ADJ'!E3+'exp(XMY)ADJ'!G3+'exp(XMY)ADJ'!I3)/2</f>
        <v>0.26473542342708534</v>
      </c>
      <c r="W3" s="3">
        <f>(EXIMR!F3)*('exp(XMY)ADJ'!F3+'exp(XMY)ADJ'!I3)/2</f>
        <v>0.19274427441802083</v>
      </c>
      <c r="X3" s="3">
        <f>(EXIMR!H3)*('exp(XMY)ADJ'!H3+'exp(XMY)ADJ'!I3)/2</f>
        <v>-0.65802013914345225</v>
      </c>
      <c r="Y3" s="3">
        <f>Z3-SUM(U3:X3)</f>
        <v>-0.21099026821304928</v>
      </c>
      <c r="Z3" s="3">
        <f>J3</f>
        <v>-0.40592375830698202</v>
      </c>
    </row>
    <row r="4" spans="1:26" x14ac:dyDescent="0.3">
      <c r="A4" s="1">
        <f>A3+0.25</f>
        <v>1980.25</v>
      </c>
      <c r="B4" s="2">
        <f>0.5*EXIMR!B4*('exp(XMY)ADJ'!B4+'exp(XMY)ADJ'!$I4)</f>
        <v>-1.9003652256328195E-7</v>
      </c>
      <c r="C4" s="2">
        <f>0.5*EXIMR!C4*('exp(XMY)ADJ'!C4+'exp(XMY)ADJ'!$I4)</f>
        <v>0.5998177487408598</v>
      </c>
      <c r="D4" s="2">
        <f>0.5*EXIMR!D4*('exp(XMY)ADJ'!D4+'exp(XMY)ADJ'!$I4)</f>
        <v>5.7957769410094586E-9</v>
      </c>
      <c r="E4" s="2">
        <f>0.5*EXIMR!E4*('exp(XMY)ADJ'!E4+'exp(XMY)ADJ'!$I4)</f>
        <v>-7.0150131243913315E-4</v>
      </c>
      <c r="F4" s="2">
        <f>0.5*EXIMR!F4*('exp(XMY)ADJ'!F4+'exp(XMY)ADJ'!$I4)</f>
        <v>0.44634149815727148</v>
      </c>
      <c r="G4" s="2">
        <f>0.5*EXIMR!G4*('exp(XMY)ADJ'!G4+'exp(XMY)ADJ'!$I4)</f>
        <v>0.5021902696515016</v>
      </c>
      <c r="H4" s="2">
        <f>0.5*EXIMR!H4*('exp(XMY)ADJ'!H4+'exp(XMY)ADJ'!$I4)</f>
        <v>-0.70683866753070979</v>
      </c>
      <c r="I4" s="3">
        <f t="shared" ref="I4:I67" si="0">J4-SUM(B4:H4)</f>
        <v>-0.72438988079152655</v>
      </c>
      <c r="J4" s="2">
        <v>0.11641928267421174</v>
      </c>
      <c r="L4" s="1">
        <f>L3+0.25</f>
        <v>1980.25</v>
      </c>
      <c r="M4" s="3">
        <f t="shared" ref="M4:M67" si="1">B4+C4</f>
        <v>0.59981755870433728</v>
      </c>
      <c r="N4" s="3">
        <f t="shared" ref="N4:N67" si="2">D4+E4+G4</f>
        <v>0.50148877413483939</v>
      </c>
      <c r="O4" s="3">
        <f t="shared" ref="O4:O67" si="3">F4</f>
        <v>0.44634149815727148</v>
      </c>
      <c r="P4" s="3">
        <f t="shared" ref="P4:P67" si="4">H4</f>
        <v>-0.70683866753070979</v>
      </c>
      <c r="Q4" s="3">
        <f t="shared" ref="Q4:Q67" si="5">I4</f>
        <v>-0.72438988079152655</v>
      </c>
      <c r="R4" s="1">
        <f t="shared" ref="R4:R67" si="6">J4</f>
        <v>0.11641928267421174</v>
      </c>
      <c r="T4" s="1">
        <f>T3+0.25</f>
        <v>1980.25</v>
      </c>
      <c r="U4" s="3">
        <f>(EXIMR!B4+EXIMR!C4)*('exp(XMY)ADJ'!B4+'exp(XMY)ADJ'!C4+'exp(XMY)ADJ'!I4)/2</f>
        <v>0.59981638326860365</v>
      </c>
      <c r="V4" s="3">
        <f>(EXIMR!D4+EXIMR!E4+EXIMR!G4)*('exp(XMY)ADJ'!D4+'exp(XMY)ADJ'!E4+'exp(XMY)ADJ'!G4+'exp(XMY)ADJ'!I4)/2</f>
        <v>0.50597127162652189</v>
      </c>
      <c r="W4" s="3">
        <f>(EXIMR!F4)*('exp(XMY)ADJ'!F4+'exp(XMY)ADJ'!I4)/2</f>
        <v>0.44634149815727148</v>
      </c>
      <c r="X4" s="3">
        <f>(EXIMR!H4)*('exp(XMY)ADJ'!H4+'exp(XMY)ADJ'!I4)/2</f>
        <v>-0.70683866753070979</v>
      </c>
      <c r="Y4" s="3">
        <f t="shared" ref="Y4:Y67" si="7">Z4-SUM(U4:X4)</f>
        <v>-0.72887120284747553</v>
      </c>
      <c r="Z4" s="3">
        <f t="shared" ref="Z4:Z67" si="8">J4</f>
        <v>0.11641928267421174</v>
      </c>
    </row>
    <row r="5" spans="1:26" x14ac:dyDescent="0.3">
      <c r="A5" s="1">
        <f t="shared" ref="A5:A68" si="9">A4+0.25</f>
        <v>1980.5</v>
      </c>
      <c r="B5" s="2">
        <f>0.5*EXIMR!B5*('exp(XMY)ADJ'!B5+'exp(XMY)ADJ'!$I5)</f>
        <v>-2.6710654442945208E-7</v>
      </c>
      <c r="C5" s="2">
        <f>0.5*EXIMR!C5*('exp(XMY)ADJ'!C5+'exp(XMY)ADJ'!$I5)</f>
        <v>1.0655866726911456</v>
      </c>
      <c r="D5" s="2">
        <f>0.5*EXIMR!D5*('exp(XMY)ADJ'!D5+'exp(XMY)ADJ'!$I5)</f>
        <v>-1.0533432643186812E-8</v>
      </c>
      <c r="E5" s="2">
        <f>0.5*EXIMR!E5*('exp(XMY)ADJ'!E5+'exp(XMY)ADJ'!$I5)</f>
        <v>-1.7481479010608598E-2</v>
      </c>
      <c r="F5" s="2">
        <f>0.5*EXIMR!F5*('exp(XMY)ADJ'!F5+'exp(XMY)ADJ'!$I5)</f>
        <v>0.98245906587934029</v>
      </c>
      <c r="G5" s="2">
        <f>0.5*EXIMR!G5*('exp(XMY)ADJ'!G5+'exp(XMY)ADJ'!$I5)</f>
        <v>0.38659055612843951</v>
      </c>
      <c r="H5" s="2">
        <f>0.5*EXIMR!H5*('exp(XMY)ADJ'!H5+'exp(XMY)ADJ'!$I5)</f>
        <v>-0.77677177667823116</v>
      </c>
      <c r="I5" s="3">
        <f t="shared" si="0"/>
        <v>-1.1206071608274273</v>
      </c>
      <c r="J5" s="2">
        <v>0.51977560054268168</v>
      </c>
      <c r="L5" s="1">
        <f t="shared" ref="L5:L68" si="10">L4+0.25</f>
        <v>1980.5</v>
      </c>
      <c r="M5" s="3">
        <f t="shared" si="1"/>
        <v>1.0655864055846012</v>
      </c>
      <c r="N5" s="3">
        <f t="shared" si="2"/>
        <v>0.36910906658439829</v>
      </c>
      <c r="O5" s="3">
        <f t="shared" si="3"/>
        <v>0.98245906587934029</v>
      </c>
      <c r="P5" s="3">
        <f t="shared" si="4"/>
        <v>-0.77677177667823116</v>
      </c>
      <c r="Q5" s="3">
        <f t="shared" si="5"/>
        <v>-1.1206071608274273</v>
      </c>
      <c r="R5" s="1">
        <f t="shared" si="6"/>
        <v>0.51977560054268168</v>
      </c>
      <c r="T5" s="1">
        <f t="shared" ref="T5:T68" si="11">T4+0.25</f>
        <v>1980.5</v>
      </c>
      <c r="U5" s="3">
        <f>(EXIMR!B5+EXIMR!C5)*('exp(XMY)ADJ'!B5+'exp(XMY)ADJ'!C5+'exp(XMY)ADJ'!I5)/2</f>
        <v>1.0655850693450617</v>
      </c>
      <c r="V5" s="3">
        <f>(EXIMR!D5+EXIMR!E5+EXIMR!G5)*('exp(XMY)ADJ'!D5+'exp(XMY)ADJ'!E5+'exp(XMY)ADJ'!G5+'exp(XMY)ADJ'!I5)/2</f>
        <v>0.36388694787660381</v>
      </c>
      <c r="W5" s="3">
        <f>(EXIMR!F5)*('exp(XMY)ADJ'!F5+'exp(XMY)ADJ'!I5)/2</f>
        <v>0.98245906587934029</v>
      </c>
      <c r="X5" s="3">
        <f>(EXIMR!H5)*('exp(XMY)ADJ'!H5+'exp(XMY)ADJ'!I5)/2</f>
        <v>-0.77677177667823116</v>
      </c>
      <c r="Y5" s="3">
        <f t="shared" si="7"/>
        <v>-1.1153837058800928</v>
      </c>
      <c r="Z5" s="3">
        <f t="shared" si="8"/>
        <v>0.51977560054268168</v>
      </c>
    </row>
    <row r="6" spans="1:26" x14ac:dyDescent="0.3">
      <c r="A6" s="1">
        <f t="shared" si="9"/>
        <v>1980.75</v>
      </c>
      <c r="B6" s="2">
        <f>0.5*EXIMR!B6*('exp(XMY)ADJ'!B6+'exp(XMY)ADJ'!$I6)</f>
        <v>-1.791421157125784E-7</v>
      </c>
      <c r="C6" s="2">
        <f>0.5*EXIMR!C6*('exp(XMY)ADJ'!C6+'exp(XMY)ADJ'!$I6)</f>
        <v>0.5496516589753323</v>
      </c>
      <c r="D6" s="2">
        <f>0.5*EXIMR!D6*('exp(XMY)ADJ'!D6+'exp(XMY)ADJ'!$I6)</f>
        <v>-1.432471299835275E-8</v>
      </c>
      <c r="E6" s="2">
        <f>0.5*EXIMR!E6*('exp(XMY)ADJ'!E6+'exp(XMY)ADJ'!$I6)</f>
        <v>4.7000343066559347E-3</v>
      </c>
      <c r="F6" s="2">
        <f>0.5*EXIMR!F6*('exp(XMY)ADJ'!F6+'exp(XMY)ADJ'!$I6)</f>
        <v>1.05441849222294</v>
      </c>
      <c r="G6" s="2">
        <f>0.5*EXIMR!G6*('exp(XMY)ADJ'!G6+'exp(XMY)ADJ'!$I6)</f>
        <v>0.29685714593477236</v>
      </c>
      <c r="H6" s="2">
        <f>0.5*EXIMR!H6*('exp(XMY)ADJ'!H6+'exp(XMY)ADJ'!$I6)</f>
        <v>-0.85457659041907053</v>
      </c>
      <c r="I6" s="3">
        <f t="shared" si="0"/>
        <v>-0.86207071722593831</v>
      </c>
      <c r="J6" s="2">
        <v>0.18897983032786311</v>
      </c>
      <c r="L6" s="1">
        <f t="shared" si="10"/>
        <v>1980.75</v>
      </c>
      <c r="M6" s="3">
        <f t="shared" si="1"/>
        <v>0.54965147983321661</v>
      </c>
      <c r="N6" s="3">
        <f t="shared" si="2"/>
        <v>0.30155716591671528</v>
      </c>
      <c r="O6" s="3">
        <f t="shared" si="3"/>
        <v>1.05441849222294</v>
      </c>
      <c r="P6" s="3">
        <f t="shared" si="4"/>
        <v>-0.85457659041907053</v>
      </c>
      <c r="Q6" s="3">
        <f t="shared" si="5"/>
        <v>-0.86207071722593831</v>
      </c>
      <c r="R6" s="1">
        <f t="shared" si="6"/>
        <v>0.18897983032786311</v>
      </c>
      <c r="T6" s="1">
        <f t="shared" si="11"/>
        <v>1980.75</v>
      </c>
      <c r="U6" s="3">
        <f>(EXIMR!B6+EXIMR!C6)*('exp(XMY)ADJ'!B6+'exp(XMY)ADJ'!C6+'exp(XMY)ADJ'!I6)/2</f>
        <v>0.54965836702166004</v>
      </c>
      <c r="V6" s="3">
        <f>(EXIMR!D6+EXIMR!E6+EXIMR!G6)*('exp(XMY)ADJ'!D6+'exp(XMY)ADJ'!E6+'exp(XMY)ADJ'!G6+'exp(XMY)ADJ'!I6)/2</f>
        <v>0.29432037358783159</v>
      </c>
      <c r="W6" s="3">
        <f>(EXIMR!F6)*('exp(XMY)ADJ'!F6+'exp(XMY)ADJ'!I6)/2</f>
        <v>1.05441849222294</v>
      </c>
      <c r="X6" s="3">
        <f>(EXIMR!H6)*('exp(XMY)ADJ'!H6+'exp(XMY)ADJ'!I6)/2</f>
        <v>-0.85457659041907053</v>
      </c>
      <c r="Y6" s="3">
        <f t="shared" si="7"/>
        <v>-0.854840812085498</v>
      </c>
      <c r="Z6" s="3">
        <f t="shared" si="8"/>
        <v>0.18897983032786311</v>
      </c>
    </row>
    <row r="7" spans="1:26" x14ac:dyDescent="0.3">
      <c r="A7" s="1">
        <f t="shared" si="9"/>
        <v>1981</v>
      </c>
      <c r="B7" s="2">
        <f>0.5*EXIMR!B7*('exp(XMY)ADJ'!B7+'exp(XMY)ADJ'!$I7)</f>
        <v>-1.9771614044147606E-7</v>
      </c>
      <c r="C7" s="2">
        <f>0.5*EXIMR!C7*('exp(XMY)ADJ'!C7+'exp(XMY)ADJ'!$I7)</f>
        <v>0.48933299056957569</v>
      </c>
      <c r="D7" s="2">
        <f>0.5*EXIMR!D7*('exp(XMY)ADJ'!D7+'exp(XMY)ADJ'!$I7)</f>
        <v>5.1896836838120222E-9</v>
      </c>
      <c r="E7" s="2">
        <f>0.5*EXIMR!E7*('exp(XMY)ADJ'!E7+'exp(XMY)ADJ'!$I7)</f>
        <v>1.9708130976089987E-2</v>
      </c>
      <c r="F7" s="2">
        <f>0.5*EXIMR!F7*('exp(XMY)ADJ'!F7+'exp(XMY)ADJ'!$I7)</f>
        <v>0.88553005972611509</v>
      </c>
      <c r="G7" s="2">
        <f>0.5*EXIMR!G7*('exp(XMY)ADJ'!G7+'exp(XMY)ADJ'!$I7)</f>
        <v>0.38031566450757681</v>
      </c>
      <c r="H7" s="2">
        <f>0.5*EXIMR!H7*('exp(XMY)ADJ'!H7+'exp(XMY)ADJ'!$I7)</f>
        <v>-0.89277419577398776</v>
      </c>
      <c r="I7" s="3">
        <f t="shared" si="0"/>
        <v>-0.81729414379435061</v>
      </c>
      <c r="J7" s="2">
        <v>6.4818313684562645E-2</v>
      </c>
      <c r="L7" s="1">
        <f t="shared" si="10"/>
        <v>1981</v>
      </c>
      <c r="M7" s="3">
        <f t="shared" si="1"/>
        <v>0.48933279285343523</v>
      </c>
      <c r="N7" s="3">
        <f t="shared" si="2"/>
        <v>0.40002380067335047</v>
      </c>
      <c r="O7" s="3">
        <f t="shared" si="3"/>
        <v>0.88553005972611509</v>
      </c>
      <c r="P7" s="3">
        <f t="shared" si="4"/>
        <v>-0.89277419577398776</v>
      </c>
      <c r="Q7" s="3">
        <f t="shared" si="5"/>
        <v>-0.81729414379435061</v>
      </c>
      <c r="R7" s="1">
        <f t="shared" si="6"/>
        <v>6.4818313684562645E-2</v>
      </c>
      <c r="T7" s="1">
        <f t="shared" si="11"/>
        <v>1981</v>
      </c>
      <c r="U7" s="3">
        <f>(EXIMR!B7+EXIMR!C7)*('exp(XMY)ADJ'!B7+'exp(XMY)ADJ'!C7+'exp(XMY)ADJ'!I7)/2</f>
        <v>0.4893494810480214</v>
      </c>
      <c r="V7" s="3">
        <f>(EXIMR!D7+EXIMR!E7+EXIMR!G7)*('exp(XMY)ADJ'!D7+'exp(XMY)ADJ'!E7+'exp(XMY)ADJ'!G7+'exp(XMY)ADJ'!I7)/2</f>
        <v>0.4014937568572477</v>
      </c>
      <c r="W7" s="3">
        <f>(EXIMR!F7)*('exp(XMY)ADJ'!F7+'exp(XMY)ADJ'!I7)/2</f>
        <v>0.88553005972611509</v>
      </c>
      <c r="X7" s="3">
        <f>(EXIMR!H7)*('exp(XMY)ADJ'!H7+'exp(XMY)ADJ'!I7)/2</f>
        <v>-0.89277419577398776</v>
      </c>
      <c r="Y7" s="3">
        <f t="shared" si="7"/>
        <v>-0.81878078817283373</v>
      </c>
      <c r="Z7" s="3">
        <f t="shared" si="8"/>
        <v>6.4818313684562645E-2</v>
      </c>
    </row>
    <row r="8" spans="1:26" x14ac:dyDescent="0.3">
      <c r="A8" s="1">
        <f t="shared" si="9"/>
        <v>1981.25</v>
      </c>
      <c r="B8" s="2">
        <f>0.5*EXIMR!B8*('exp(XMY)ADJ'!B8+'exp(XMY)ADJ'!$I8)</f>
        <v>-2.0909437981384138E-7</v>
      </c>
      <c r="C8" s="2">
        <f>0.5*EXIMR!C8*('exp(XMY)ADJ'!C8+'exp(XMY)ADJ'!$I8)</f>
        <v>0.51418303004396915</v>
      </c>
      <c r="D8" s="2">
        <f>0.5*EXIMR!D8*('exp(XMY)ADJ'!D8+'exp(XMY)ADJ'!$I8)</f>
        <v>7.1416281037060033E-10</v>
      </c>
      <c r="E8" s="2">
        <f>0.5*EXIMR!E8*('exp(XMY)ADJ'!E8+'exp(XMY)ADJ'!$I8)</f>
        <v>4.8098365594829745E-2</v>
      </c>
      <c r="F8" s="2">
        <f>0.5*EXIMR!F8*('exp(XMY)ADJ'!F8+'exp(XMY)ADJ'!$I8)</f>
        <v>0.78705307301685634</v>
      </c>
      <c r="G8" s="2">
        <f>0.5*EXIMR!G8*('exp(XMY)ADJ'!G8+'exp(XMY)ADJ'!$I8)</f>
        <v>0.56798788137060208</v>
      </c>
      <c r="H8" s="2">
        <f>0.5*EXIMR!H8*('exp(XMY)ADJ'!H8+'exp(XMY)ADJ'!$I8)</f>
        <v>-0.95135633837362377</v>
      </c>
      <c r="I8" s="3">
        <f t="shared" si="0"/>
        <v>-0.87965225125612534</v>
      </c>
      <c r="J8" s="2">
        <v>8.6313552016291373E-2</v>
      </c>
      <c r="L8" s="1">
        <f t="shared" si="10"/>
        <v>1981.25</v>
      </c>
      <c r="M8" s="3">
        <f t="shared" si="1"/>
        <v>0.51418282094958934</v>
      </c>
      <c r="N8" s="3">
        <f t="shared" si="2"/>
        <v>0.61608624767959463</v>
      </c>
      <c r="O8" s="3">
        <f t="shared" si="3"/>
        <v>0.78705307301685634</v>
      </c>
      <c r="P8" s="3">
        <f t="shared" si="4"/>
        <v>-0.95135633837362377</v>
      </c>
      <c r="Q8" s="3">
        <f t="shared" si="5"/>
        <v>-0.87965225125612534</v>
      </c>
      <c r="R8" s="1">
        <f t="shared" si="6"/>
        <v>8.6313552016291373E-2</v>
      </c>
      <c r="T8" s="1">
        <f t="shared" si="11"/>
        <v>1981.25</v>
      </c>
      <c r="U8" s="3">
        <f>(EXIMR!B8+EXIMR!C8)*('exp(XMY)ADJ'!B8+'exp(XMY)ADJ'!C8+'exp(XMY)ADJ'!I8)/2</f>
        <v>0.51421223579337516</v>
      </c>
      <c r="V8" s="3">
        <f>(EXIMR!D8+EXIMR!E8+EXIMR!G8)*('exp(XMY)ADJ'!D8+'exp(XMY)ADJ'!E8+'exp(XMY)ADJ'!G8+'exp(XMY)ADJ'!I8)/2</f>
        <v>0.61492158476461767</v>
      </c>
      <c r="W8" s="3">
        <f>(EXIMR!F8)*('exp(XMY)ADJ'!F8+'exp(XMY)ADJ'!I8)/2</f>
        <v>0.78705307301685634</v>
      </c>
      <c r="X8" s="3">
        <f>(EXIMR!H8)*('exp(XMY)ADJ'!H8+'exp(XMY)ADJ'!I8)/2</f>
        <v>-0.95135633837362377</v>
      </c>
      <c r="Y8" s="3">
        <f t="shared" si="7"/>
        <v>-0.87851700318493409</v>
      </c>
      <c r="Z8" s="3">
        <f t="shared" si="8"/>
        <v>8.6313552016291373E-2</v>
      </c>
    </row>
    <row r="9" spans="1:26" x14ac:dyDescent="0.3">
      <c r="A9" s="1">
        <f t="shared" si="9"/>
        <v>1981.5</v>
      </c>
      <c r="B9" s="2">
        <f>0.5*EXIMR!B9*('exp(XMY)ADJ'!B9+'exp(XMY)ADJ'!$I9)</f>
        <v>-2.1542466672366277E-7</v>
      </c>
      <c r="C9" s="2">
        <f>0.5*EXIMR!C9*('exp(XMY)ADJ'!C9+'exp(XMY)ADJ'!$I9)</f>
        <v>0.41111415266939444</v>
      </c>
      <c r="D9" s="2">
        <f>0.5*EXIMR!D9*('exp(XMY)ADJ'!D9+'exp(XMY)ADJ'!$I9)</f>
        <v>-6.4530380687487911E-9</v>
      </c>
      <c r="E9" s="2">
        <f>0.5*EXIMR!E9*('exp(XMY)ADJ'!E9+'exp(XMY)ADJ'!$I9)</f>
        <v>5.6087428483389178E-2</v>
      </c>
      <c r="F9" s="2">
        <f>0.5*EXIMR!F9*('exp(XMY)ADJ'!F9+'exp(XMY)ADJ'!$I9)</f>
        <v>1.0293713669582416</v>
      </c>
      <c r="G9" s="2">
        <f>0.5*EXIMR!G9*('exp(XMY)ADJ'!G9+'exp(XMY)ADJ'!$I9)</f>
        <v>0.40855551952276781</v>
      </c>
      <c r="H9" s="2">
        <f>0.5*EXIMR!H9*('exp(XMY)ADJ'!H9+'exp(XMY)ADJ'!$I9)</f>
        <v>-1.0182788320825282</v>
      </c>
      <c r="I9" s="3">
        <f t="shared" si="0"/>
        <v>-0.85755194386513911</v>
      </c>
      <c r="J9" s="2">
        <v>2.9297469808420996E-2</v>
      </c>
      <c r="L9" s="1">
        <f t="shared" si="10"/>
        <v>1981.5</v>
      </c>
      <c r="M9" s="3">
        <f t="shared" si="1"/>
        <v>0.41111393724472772</v>
      </c>
      <c r="N9" s="3">
        <f t="shared" si="2"/>
        <v>0.46464294155311892</v>
      </c>
      <c r="O9" s="3">
        <f t="shared" si="3"/>
        <v>1.0293713669582416</v>
      </c>
      <c r="P9" s="3">
        <f t="shared" si="4"/>
        <v>-1.0182788320825282</v>
      </c>
      <c r="Q9" s="3">
        <f t="shared" si="5"/>
        <v>-0.85755194386513911</v>
      </c>
      <c r="R9" s="1">
        <f t="shared" si="6"/>
        <v>2.9297469808420996E-2</v>
      </c>
      <c r="T9" s="1">
        <f t="shared" si="11"/>
        <v>1981.5</v>
      </c>
      <c r="U9" s="3">
        <f>(EXIMR!B9+EXIMR!C9)*('exp(XMY)ADJ'!B9+'exp(XMY)ADJ'!C9+'exp(XMY)ADJ'!I9)/2</f>
        <v>0.41114798046350914</v>
      </c>
      <c r="V9" s="3">
        <f>(EXIMR!D9+EXIMR!E9+EXIMR!G9)*('exp(XMY)ADJ'!D9+'exp(XMY)ADJ'!E9+'exp(XMY)ADJ'!G9+'exp(XMY)ADJ'!I9)/2</f>
        <v>0.45832253379261778</v>
      </c>
      <c r="W9" s="3">
        <f>(EXIMR!F9)*('exp(XMY)ADJ'!F9+'exp(XMY)ADJ'!I9)/2</f>
        <v>1.0293713669582416</v>
      </c>
      <c r="X9" s="3">
        <f>(EXIMR!H9)*('exp(XMY)ADJ'!H9+'exp(XMY)ADJ'!I9)/2</f>
        <v>-1.0182788320825282</v>
      </c>
      <c r="Y9" s="3">
        <f t="shared" si="7"/>
        <v>-0.8512655793234194</v>
      </c>
      <c r="Z9" s="3">
        <f t="shared" si="8"/>
        <v>2.9297469808420996E-2</v>
      </c>
    </row>
    <row r="10" spans="1:26" x14ac:dyDescent="0.3">
      <c r="A10" s="1">
        <f t="shared" si="9"/>
        <v>1981.75</v>
      </c>
      <c r="B10" s="2">
        <f>0.5*EXIMR!B10*('exp(XMY)ADJ'!B10+'exp(XMY)ADJ'!$I10)</f>
        <v>-2.9983327162538095E-7</v>
      </c>
      <c r="C10" s="2">
        <f>0.5*EXIMR!C10*('exp(XMY)ADJ'!C10+'exp(XMY)ADJ'!$I10)</f>
        <v>0.77187147705931591</v>
      </c>
      <c r="D10" s="2">
        <f>0.5*EXIMR!D10*('exp(XMY)ADJ'!D10+'exp(XMY)ADJ'!$I10)</f>
        <v>1.3708259187941486E-8</v>
      </c>
      <c r="E10" s="2">
        <f>0.5*EXIMR!E10*('exp(XMY)ADJ'!E10+'exp(XMY)ADJ'!$I10)</f>
        <v>-1.0990918401991479E-2</v>
      </c>
      <c r="F10" s="2">
        <f>0.5*EXIMR!F10*('exp(XMY)ADJ'!F10+'exp(XMY)ADJ'!$I10)</f>
        <v>0.70773582277328284</v>
      </c>
      <c r="G10" s="2">
        <f>0.5*EXIMR!G10*('exp(XMY)ADJ'!G10+'exp(XMY)ADJ'!$I10)</f>
        <v>0.30350688108416235</v>
      </c>
      <c r="H10" s="2">
        <f>0.5*EXIMR!H10*('exp(XMY)ADJ'!H10+'exp(XMY)ADJ'!$I10)</f>
        <v>-1.0330816827084974</v>
      </c>
      <c r="I10" s="3">
        <f t="shared" si="0"/>
        <v>-0.8429272003756052</v>
      </c>
      <c r="J10" s="2">
        <v>-0.10388590669434536</v>
      </c>
      <c r="L10" s="1">
        <f t="shared" si="10"/>
        <v>1981.75</v>
      </c>
      <c r="M10" s="3">
        <f t="shared" si="1"/>
        <v>0.77187117722604426</v>
      </c>
      <c r="N10" s="3">
        <f t="shared" si="2"/>
        <v>0.29251597639043003</v>
      </c>
      <c r="O10" s="3">
        <f t="shared" si="3"/>
        <v>0.70773582277328284</v>
      </c>
      <c r="P10" s="3">
        <f t="shared" si="4"/>
        <v>-1.0330816827084974</v>
      </c>
      <c r="Q10" s="3">
        <f t="shared" si="5"/>
        <v>-0.8429272003756052</v>
      </c>
      <c r="R10" s="1">
        <f t="shared" si="6"/>
        <v>-0.10388590669434536</v>
      </c>
      <c r="T10" s="1">
        <f t="shared" si="11"/>
        <v>1981.75</v>
      </c>
      <c r="U10" s="3">
        <f>(EXIMR!B10+EXIMR!C10)*('exp(XMY)ADJ'!B10+'exp(XMY)ADJ'!C10+'exp(XMY)ADJ'!I10)/2</f>
        <v>0.77195059606503069</v>
      </c>
      <c r="V10" s="3">
        <f>(EXIMR!D10+EXIMR!E10+EXIMR!G10)*('exp(XMY)ADJ'!D10+'exp(XMY)ADJ'!E10+'exp(XMY)ADJ'!G10+'exp(XMY)ADJ'!I10)/2</f>
        <v>0.29756805088296395</v>
      </c>
      <c r="W10" s="3">
        <f>(EXIMR!F10)*('exp(XMY)ADJ'!F10+'exp(XMY)ADJ'!I10)/2</f>
        <v>0.70773582277328284</v>
      </c>
      <c r="X10" s="3">
        <f>(EXIMR!H10)*('exp(XMY)ADJ'!H10+'exp(XMY)ADJ'!I10)/2</f>
        <v>-1.0330816827084974</v>
      </c>
      <c r="Y10" s="3">
        <f t="shared" si="7"/>
        <v>-0.8480586937071255</v>
      </c>
      <c r="Z10" s="3">
        <f t="shared" si="8"/>
        <v>-0.10388590669434536</v>
      </c>
    </row>
    <row r="11" spans="1:26" x14ac:dyDescent="0.3">
      <c r="A11" s="1">
        <f t="shared" si="9"/>
        <v>1982</v>
      </c>
      <c r="B11" s="2">
        <f>0.5*EXIMR!B11*('exp(XMY)ADJ'!B11+'exp(XMY)ADJ'!$I11)</f>
        <v>-4.2354893662316188E-7</v>
      </c>
      <c r="C11" s="2">
        <f>0.5*EXIMR!C11*('exp(XMY)ADJ'!C11+'exp(XMY)ADJ'!$I11)</f>
        <v>0.91172511659507349</v>
      </c>
      <c r="D11" s="2">
        <f>0.5*EXIMR!D11*('exp(XMY)ADJ'!D11+'exp(XMY)ADJ'!$I11)</f>
        <v>7.3916274365941266E-10</v>
      </c>
      <c r="E11" s="2">
        <f>0.5*EXIMR!E11*('exp(XMY)ADJ'!E11+'exp(XMY)ADJ'!$I11)</f>
        <v>-4.001462684728078E-3</v>
      </c>
      <c r="F11" s="2">
        <f>0.5*EXIMR!F11*('exp(XMY)ADJ'!F11+'exp(XMY)ADJ'!$I11)</f>
        <v>0.47831542660179621</v>
      </c>
      <c r="G11" s="2">
        <f>0.5*EXIMR!G11*('exp(XMY)ADJ'!G11+'exp(XMY)ADJ'!$I11)</f>
        <v>0.32459784990241863</v>
      </c>
      <c r="H11" s="2">
        <f>0.5*EXIMR!H11*('exp(XMY)ADJ'!H11+'exp(XMY)ADJ'!$I11)</f>
        <v>-1.0910195780967462</v>
      </c>
      <c r="I11" s="3">
        <f t="shared" si="0"/>
        <v>-0.8095741748945795</v>
      </c>
      <c r="J11" s="2">
        <v>-0.18995724538653924</v>
      </c>
      <c r="L11" s="1">
        <f t="shared" si="10"/>
        <v>1982</v>
      </c>
      <c r="M11" s="3">
        <f t="shared" si="1"/>
        <v>0.9117246930461369</v>
      </c>
      <c r="N11" s="3">
        <f t="shared" si="2"/>
        <v>0.3205963879568533</v>
      </c>
      <c r="O11" s="3">
        <f t="shared" si="3"/>
        <v>0.47831542660179621</v>
      </c>
      <c r="P11" s="3">
        <f t="shared" si="4"/>
        <v>-1.0910195780967462</v>
      </c>
      <c r="Q11" s="3">
        <f t="shared" si="5"/>
        <v>-0.8095741748945795</v>
      </c>
      <c r="R11" s="1">
        <f t="shared" si="6"/>
        <v>-0.18995724538653924</v>
      </c>
      <c r="T11" s="1">
        <f t="shared" si="11"/>
        <v>1982</v>
      </c>
      <c r="U11" s="3">
        <f>(EXIMR!B11+EXIMR!C11)*('exp(XMY)ADJ'!B11+'exp(XMY)ADJ'!C11+'exp(XMY)ADJ'!I11)/2</f>
        <v>0.91184138174739371</v>
      </c>
      <c r="V11" s="3">
        <f>(EXIMR!D11+EXIMR!E11+EXIMR!G11)*('exp(XMY)ADJ'!D11+'exp(XMY)ADJ'!E11+'exp(XMY)ADJ'!G11+'exp(XMY)ADJ'!I11)/2</f>
        <v>0.32089313161829475</v>
      </c>
      <c r="W11" s="3">
        <f>(EXIMR!F11)*('exp(XMY)ADJ'!F11+'exp(XMY)ADJ'!I11)/2</f>
        <v>0.47831542660179621</v>
      </c>
      <c r="X11" s="3">
        <f>(EXIMR!H11)*('exp(XMY)ADJ'!H11+'exp(XMY)ADJ'!I11)/2</f>
        <v>-1.0910195780967462</v>
      </c>
      <c r="Y11" s="3">
        <f t="shared" si="7"/>
        <v>-0.80998760725727759</v>
      </c>
      <c r="Z11" s="3">
        <f t="shared" si="8"/>
        <v>-0.18995724538653924</v>
      </c>
    </row>
    <row r="12" spans="1:26" x14ac:dyDescent="0.3">
      <c r="A12" s="1">
        <f t="shared" si="9"/>
        <v>1982.25</v>
      </c>
      <c r="B12" s="2">
        <f>0.5*EXIMR!B12*('exp(XMY)ADJ'!B12+'exp(XMY)ADJ'!$I12)</f>
        <v>-5.3632793756110572E-7</v>
      </c>
      <c r="C12" s="2">
        <f>0.5*EXIMR!C12*('exp(XMY)ADJ'!C12+'exp(XMY)ADJ'!$I12)</f>
        <v>1.0306125202410163</v>
      </c>
      <c r="D12" s="2">
        <f>0.5*EXIMR!D12*('exp(XMY)ADJ'!D12+'exp(XMY)ADJ'!$I12)</f>
        <v>1.5453275906638184E-10</v>
      </c>
      <c r="E12" s="2">
        <f>0.5*EXIMR!E12*('exp(XMY)ADJ'!E12+'exp(XMY)ADJ'!$I12)</f>
        <v>5.5909995788368909E-3</v>
      </c>
      <c r="F12" s="2">
        <f>0.5*EXIMR!F12*('exp(XMY)ADJ'!F12+'exp(XMY)ADJ'!$I12)</f>
        <v>0.7480302068636403</v>
      </c>
      <c r="G12" s="2">
        <f>0.5*EXIMR!G12*('exp(XMY)ADJ'!G12+'exp(XMY)ADJ'!$I12)</f>
        <v>0.24141177403749878</v>
      </c>
      <c r="H12" s="2">
        <f>0.5*EXIMR!H12*('exp(XMY)ADJ'!H12+'exp(XMY)ADJ'!$I12)</f>
        <v>-1.138364845478111</v>
      </c>
      <c r="I12" s="3">
        <f t="shared" si="0"/>
        <v>-0.95090587816014649</v>
      </c>
      <c r="J12" s="2">
        <v>-6.3625759090670156E-2</v>
      </c>
      <c r="L12" s="1">
        <f t="shared" si="10"/>
        <v>1982.25</v>
      </c>
      <c r="M12" s="3">
        <f t="shared" si="1"/>
        <v>1.0306119839130787</v>
      </c>
      <c r="N12" s="3">
        <f t="shared" si="2"/>
        <v>0.24700277377086843</v>
      </c>
      <c r="O12" s="3">
        <f t="shared" si="3"/>
        <v>0.7480302068636403</v>
      </c>
      <c r="P12" s="3">
        <f t="shared" si="4"/>
        <v>-1.138364845478111</v>
      </c>
      <c r="Q12" s="3">
        <f t="shared" si="5"/>
        <v>-0.95090587816014649</v>
      </c>
      <c r="R12" s="1">
        <f t="shared" si="6"/>
        <v>-6.3625759090670156E-2</v>
      </c>
      <c r="T12" s="1">
        <f t="shared" si="11"/>
        <v>1982.25</v>
      </c>
      <c r="U12" s="3">
        <f>(EXIMR!B12+EXIMR!C12)*('exp(XMY)ADJ'!B12+'exp(XMY)ADJ'!C12+'exp(XMY)ADJ'!I12)/2</f>
        <v>1.030774397483571</v>
      </c>
      <c r="V12" s="3">
        <f>(EXIMR!D12+EXIMR!E12+EXIMR!G12)*('exp(XMY)ADJ'!D12+'exp(XMY)ADJ'!E12+'exp(XMY)ADJ'!G12+'exp(XMY)ADJ'!I12)/2</f>
        <v>0.2466937149538812</v>
      </c>
      <c r="W12" s="3">
        <f>(EXIMR!F12)*('exp(XMY)ADJ'!F12+'exp(XMY)ADJ'!I12)/2</f>
        <v>0.7480302068636403</v>
      </c>
      <c r="X12" s="3">
        <f>(EXIMR!H12)*('exp(XMY)ADJ'!H12+'exp(XMY)ADJ'!I12)/2</f>
        <v>-1.138364845478111</v>
      </c>
      <c r="Y12" s="3">
        <f t="shared" si="7"/>
        <v>-0.95075923291365161</v>
      </c>
      <c r="Z12" s="3">
        <f t="shared" si="8"/>
        <v>-6.3625759090670156E-2</v>
      </c>
    </row>
    <row r="13" spans="1:26" x14ac:dyDescent="0.3">
      <c r="A13" s="1">
        <f t="shared" si="9"/>
        <v>1982.5</v>
      </c>
      <c r="B13" s="2">
        <f>0.5*EXIMR!B13*('exp(XMY)ADJ'!B13+'exp(XMY)ADJ'!$I13)</f>
        <v>-6.3245069655462379E-7</v>
      </c>
      <c r="C13" s="2">
        <f>0.5*EXIMR!C13*('exp(XMY)ADJ'!C13+'exp(XMY)ADJ'!$I13)</f>
        <v>0.96825057437351103</v>
      </c>
      <c r="D13" s="2">
        <f>0.5*EXIMR!D13*('exp(XMY)ADJ'!D13+'exp(XMY)ADJ'!$I13)</f>
        <v>4.5869107026490935E-9</v>
      </c>
      <c r="E13" s="2">
        <f>0.5*EXIMR!E13*('exp(XMY)ADJ'!E13+'exp(XMY)ADJ'!$I13)</f>
        <v>-2.1480472743081141E-3</v>
      </c>
      <c r="F13" s="2">
        <f>0.5*EXIMR!F13*('exp(XMY)ADJ'!F13+'exp(XMY)ADJ'!$I13)</f>
        <v>-0.20599456156466692</v>
      </c>
      <c r="G13" s="2">
        <f>0.5*EXIMR!G13*('exp(XMY)ADJ'!G13+'exp(XMY)ADJ'!$I13)</f>
        <v>0.41858268003578941</v>
      </c>
      <c r="H13" s="2">
        <f>0.5*EXIMR!H13*('exp(XMY)ADJ'!H13+'exp(XMY)ADJ'!$I13)</f>
        <v>-1.1741207185689393</v>
      </c>
      <c r="I13" s="3">
        <f t="shared" si="0"/>
        <v>-0.58922877759732362</v>
      </c>
      <c r="J13" s="2">
        <v>-0.58465947845972333</v>
      </c>
      <c r="L13" s="1">
        <f t="shared" si="10"/>
        <v>1982.5</v>
      </c>
      <c r="M13" s="3">
        <f t="shared" si="1"/>
        <v>0.96824994192281444</v>
      </c>
      <c r="N13" s="3">
        <f t="shared" si="2"/>
        <v>0.41643463734839198</v>
      </c>
      <c r="O13" s="3">
        <f t="shared" si="3"/>
        <v>-0.20599456156466692</v>
      </c>
      <c r="P13" s="3">
        <f t="shared" si="4"/>
        <v>-1.1741207185689393</v>
      </c>
      <c r="Q13" s="3">
        <f t="shared" si="5"/>
        <v>-0.58922877759732362</v>
      </c>
      <c r="R13" s="1">
        <f t="shared" si="6"/>
        <v>-0.58465947845972333</v>
      </c>
      <c r="T13" s="1">
        <f t="shared" si="11"/>
        <v>1982.5</v>
      </c>
      <c r="U13" s="3">
        <f>(EXIMR!B13+EXIMR!C13)*('exp(XMY)ADJ'!B13+'exp(XMY)ADJ'!C13+'exp(XMY)ADJ'!I13)/2</f>
        <v>0.96843973708211173</v>
      </c>
      <c r="V13" s="3">
        <f>(EXIMR!D13+EXIMR!E13+EXIMR!G13)*('exp(XMY)ADJ'!D13+'exp(XMY)ADJ'!E13+'exp(XMY)ADJ'!G13+'exp(XMY)ADJ'!I13)/2</f>
        <v>0.41823631259813765</v>
      </c>
      <c r="W13" s="3">
        <f>(EXIMR!F13)*('exp(XMY)ADJ'!F13+'exp(XMY)ADJ'!I13)/2</f>
        <v>-0.20599456156466692</v>
      </c>
      <c r="X13" s="3">
        <f>(EXIMR!H13)*('exp(XMY)ADJ'!H13+'exp(XMY)ADJ'!I13)/2</f>
        <v>-1.1741207185689393</v>
      </c>
      <c r="Y13" s="3">
        <f t="shared" si="7"/>
        <v>-0.5912202480063663</v>
      </c>
      <c r="Z13" s="3">
        <f t="shared" si="8"/>
        <v>-0.58465947845972333</v>
      </c>
    </row>
    <row r="14" spans="1:26" x14ac:dyDescent="0.3">
      <c r="A14" s="1">
        <f t="shared" si="9"/>
        <v>1982.75</v>
      </c>
      <c r="B14" s="2">
        <f>0.5*EXIMR!B14*('exp(XMY)ADJ'!B14+'exp(XMY)ADJ'!$I14)</f>
        <v>-7.4225621703973852E-7</v>
      </c>
      <c r="C14" s="2">
        <f>0.5*EXIMR!C14*('exp(XMY)ADJ'!C14+'exp(XMY)ADJ'!$I14)</f>
        <v>1.1501786003601386</v>
      </c>
      <c r="D14" s="2">
        <f>0.5*EXIMR!D14*('exp(XMY)ADJ'!D14+'exp(XMY)ADJ'!$I14)</f>
        <v>-1.2919955305131304E-8</v>
      </c>
      <c r="E14" s="2">
        <f>0.5*EXIMR!E14*('exp(XMY)ADJ'!E14+'exp(XMY)ADJ'!$I14)</f>
        <v>-3.8707816116754917E-2</v>
      </c>
      <c r="F14" s="2">
        <f>0.5*EXIMR!F14*('exp(XMY)ADJ'!F14+'exp(XMY)ADJ'!$I14)</f>
        <v>-0.27616699751358009</v>
      </c>
      <c r="G14" s="2">
        <f>0.5*EXIMR!G14*('exp(XMY)ADJ'!G14+'exp(XMY)ADJ'!$I14)</f>
        <v>0.36044337038669694</v>
      </c>
      <c r="H14" s="2">
        <f>0.5*EXIMR!H14*('exp(XMY)ADJ'!H14+'exp(XMY)ADJ'!$I14)</f>
        <v>-1.2361037845167375</v>
      </c>
      <c r="I14" s="3">
        <f t="shared" si="0"/>
        <v>-0.57057154432484658</v>
      </c>
      <c r="J14" s="2">
        <v>-0.61092892690125578</v>
      </c>
      <c r="L14" s="1">
        <f t="shared" si="10"/>
        <v>1982.75</v>
      </c>
      <c r="M14" s="3">
        <f t="shared" si="1"/>
        <v>1.1501778581039217</v>
      </c>
      <c r="N14" s="3">
        <f t="shared" si="2"/>
        <v>0.32173554134998672</v>
      </c>
      <c r="O14" s="3">
        <f t="shared" si="3"/>
        <v>-0.27616699751358009</v>
      </c>
      <c r="P14" s="3">
        <f t="shared" si="4"/>
        <v>-1.2361037845167375</v>
      </c>
      <c r="Q14" s="3">
        <f t="shared" si="5"/>
        <v>-0.57057154432484658</v>
      </c>
      <c r="R14" s="1">
        <f t="shared" si="6"/>
        <v>-0.61092892690125578</v>
      </c>
      <c r="T14" s="1">
        <f t="shared" si="11"/>
        <v>1982.75</v>
      </c>
      <c r="U14" s="3">
        <f>(EXIMR!B14+EXIMR!C14)*('exp(XMY)ADJ'!B14+'exp(XMY)ADJ'!C14+'exp(XMY)ADJ'!I14)/2</f>
        <v>1.1504642348024576</v>
      </c>
      <c r="V14" s="3">
        <f>(EXIMR!D14+EXIMR!E14+EXIMR!G14)*('exp(XMY)ADJ'!D14+'exp(XMY)ADJ'!E14+'exp(XMY)ADJ'!G14+'exp(XMY)ADJ'!I14)/2</f>
        <v>0.31460464098012347</v>
      </c>
      <c r="W14" s="3">
        <f>(EXIMR!F14)*('exp(XMY)ADJ'!F14+'exp(XMY)ADJ'!I14)/2</f>
        <v>-0.27616699751358009</v>
      </c>
      <c r="X14" s="3">
        <f>(EXIMR!H14)*('exp(XMY)ADJ'!H14+'exp(XMY)ADJ'!I14)/2</f>
        <v>-1.2361037845167375</v>
      </c>
      <c r="Y14" s="3">
        <f t="shared" si="7"/>
        <v>-0.56372702065351932</v>
      </c>
      <c r="Z14" s="3">
        <f t="shared" si="8"/>
        <v>-0.61092892690125578</v>
      </c>
    </row>
    <row r="15" spans="1:26" x14ac:dyDescent="0.3">
      <c r="A15" s="1">
        <f t="shared" si="9"/>
        <v>1983</v>
      </c>
      <c r="B15" s="2">
        <f>0.5*EXIMR!B15*('exp(XMY)ADJ'!B15+'exp(XMY)ADJ'!$I15)</f>
        <v>-7.306487894117804E-7</v>
      </c>
      <c r="C15" s="2">
        <f>0.5*EXIMR!C15*('exp(XMY)ADJ'!C15+'exp(XMY)ADJ'!$I15)</f>
        <v>1.1634858219652551</v>
      </c>
      <c r="D15" s="2">
        <f>0.5*EXIMR!D15*('exp(XMY)ADJ'!D15+'exp(XMY)ADJ'!$I15)</f>
        <v>-1.1725895000279711E-8</v>
      </c>
      <c r="E15" s="2">
        <f>0.5*EXIMR!E15*('exp(XMY)ADJ'!E15+'exp(XMY)ADJ'!$I15)</f>
        <v>-6.8625307298653765E-2</v>
      </c>
      <c r="F15" s="2">
        <f>0.5*EXIMR!F15*('exp(XMY)ADJ'!F15+'exp(XMY)ADJ'!$I15)</f>
        <v>0.11371134895466041</v>
      </c>
      <c r="G15" s="2">
        <f>0.5*EXIMR!G15*('exp(XMY)ADJ'!G15+'exp(XMY)ADJ'!$I15)</f>
        <v>-5.5637530091975709E-3</v>
      </c>
      <c r="H15" s="2">
        <f>0.5*EXIMR!H15*('exp(XMY)ADJ'!H15+'exp(XMY)ADJ'!$I15)</f>
        <v>-1.2807034043902528</v>
      </c>
      <c r="I15" s="3">
        <f t="shared" si="0"/>
        <v>-0.56864488300682137</v>
      </c>
      <c r="J15" s="2">
        <v>-0.64634091915969449</v>
      </c>
      <c r="L15" s="1">
        <f t="shared" si="10"/>
        <v>1983</v>
      </c>
      <c r="M15" s="3">
        <f t="shared" si="1"/>
        <v>1.1634850913164656</v>
      </c>
      <c r="N15" s="3">
        <f t="shared" si="2"/>
        <v>-7.4189072033746334E-2</v>
      </c>
      <c r="O15" s="3">
        <f t="shared" si="3"/>
        <v>0.11371134895466041</v>
      </c>
      <c r="P15" s="3">
        <f t="shared" si="4"/>
        <v>-1.2807034043902528</v>
      </c>
      <c r="Q15" s="3">
        <f t="shared" si="5"/>
        <v>-0.56864488300682137</v>
      </c>
      <c r="R15" s="1">
        <f t="shared" si="6"/>
        <v>-0.64634091915969449</v>
      </c>
      <c r="T15" s="1">
        <f t="shared" si="11"/>
        <v>1983</v>
      </c>
      <c r="U15" s="3">
        <f>(EXIMR!B15+EXIMR!C15)*('exp(XMY)ADJ'!B15+'exp(XMY)ADJ'!C15+'exp(XMY)ADJ'!I15)/2</f>
        <v>1.1638493510236931</v>
      </c>
      <c r="V15" s="3">
        <f>(EXIMR!D15+EXIMR!E15+EXIMR!G15)*('exp(XMY)ADJ'!D15+'exp(XMY)ADJ'!E15+'exp(XMY)ADJ'!G15+'exp(XMY)ADJ'!I15)/2</f>
        <v>-7.2661525774281296E-2</v>
      </c>
      <c r="W15" s="3">
        <f>(EXIMR!F15)*('exp(XMY)ADJ'!F15+'exp(XMY)ADJ'!I15)/2</f>
        <v>0.11371134895466041</v>
      </c>
      <c r="X15" s="3">
        <f>(EXIMR!H15)*('exp(XMY)ADJ'!H15+'exp(XMY)ADJ'!I15)/2</f>
        <v>-1.2807034043902528</v>
      </c>
      <c r="Y15" s="3">
        <f t="shared" si="7"/>
        <v>-0.57053668897351395</v>
      </c>
      <c r="Z15" s="3">
        <f t="shared" si="8"/>
        <v>-0.64634091915969449</v>
      </c>
    </row>
    <row r="16" spans="1:26" x14ac:dyDescent="0.3">
      <c r="A16" s="1">
        <f t="shared" si="9"/>
        <v>1983.25</v>
      </c>
      <c r="B16" s="2">
        <f>0.5*EXIMR!B16*('exp(XMY)ADJ'!B16+'exp(XMY)ADJ'!$I16)</f>
        <v>-6.4020575265570412E-7</v>
      </c>
      <c r="C16" s="2">
        <f>0.5*EXIMR!C16*('exp(XMY)ADJ'!C16+'exp(XMY)ADJ'!$I16)</f>
        <v>1.0256088971685409</v>
      </c>
      <c r="D16" s="2">
        <f>0.5*EXIMR!D16*('exp(XMY)ADJ'!D16+'exp(XMY)ADJ'!$I16)</f>
        <v>-3.1747845526199588E-9</v>
      </c>
      <c r="E16" s="2">
        <f>0.5*EXIMR!E16*('exp(XMY)ADJ'!E16+'exp(XMY)ADJ'!$I16)</f>
        <v>-6.7942230371726628E-2</v>
      </c>
      <c r="F16" s="2">
        <f>0.5*EXIMR!F16*('exp(XMY)ADJ'!F16+'exp(XMY)ADJ'!$I16)</f>
        <v>-0.50034000842011395</v>
      </c>
      <c r="G16" s="2">
        <f>0.5*EXIMR!G16*('exp(XMY)ADJ'!G16+'exp(XMY)ADJ'!$I16)</f>
        <v>7.9731344603867521E-2</v>
      </c>
      <c r="H16" s="2">
        <f>0.5*EXIMR!H16*('exp(XMY)ADJ'!H16+'exp(XMY)ADJ'!$I16)</f>
        <v>-1.3087778414959494</v>
      </c>
      <c r="I16" s="3">
        <f t="shared" si="0"/>
        <v>-0.28625494480257752</v>
      </c>
      <c r="J16" s="2">
        <v>-1.0579754266984964</v>
      </c>
      <c r="L16" s="1">
        <f t="shared" si="10"/>
        <v>1983.25</v>
      </c>
      <c r="M16" s="3">
        <f t="shared" si="1"/>
        <v>1.0256082569627882</v>
      </c>
      <c r="N16" s="3">
        <f t="shared" si="2"/>
        <v>1.1789111057356347E-2</v>
      </c>
      <c r="O16" s="3">
        <f t="shared" si="3"/>
        <v>-0.50034000842011395</v>
      </c>
      <c r="P16" s="3">
        <f t="shared" si="4"/>
        <v>-1.3087778414959494</v>
      </c>
      <c r="Q16" s="3">
        <f t="shared" si="5"/>
        <v>-0.28625494480257752</v>
      </c>
      <c r="R16" s="1">
        <f t="shared" si="6"/>
        <v>-1.0579754266984964</v>
      </c>
      <c r="T16" s="1">
        <f t="shared" si="11"/>
        <v>1983.25</v>
      </c>
      <c r="U16" s="3">
        <f>(EXIMR!B16+EXIMR!C16)*('exp(XMY)ADJ'!B16+'exp(XMY)ADJ'!C16+'exp(XMY)ADJ'!I16)/2</f>
        <v>1.0260043181273455</v>
      </c>
      <c r="V16" s="3">
        <f>(EXIMR!D16+EXIMR!E16+EXIMR!G16)*('exp(XMY)ADJ'!D16+'exp(XMY)ADJ'!E16+'exp(XMY)ADJ'!G16+'exp(XMY)ADJ'!I16)/2</f>
        <v>1.1451707664639573E-2</v>
      </c>
      <c r="W16" s="3">
        <f>(EXIMR!F16)*('exp(XMY)ADJ'!F16+'exp(XMY)ADJ'!I16)/2</f>
        <v>-0.50034000842011395</v>
      </c>
      <c r="X16" s="3">
        <f>(EXIMR!H16)*('exp(XMY)ADJ'!H16+'exp(XMY)ADJ'!I16)/2</f>
        <v>-1.3087778414959494</v>
      </c>
      <c r="Y16" s="3">
        <f t="shared" si="7"/>
        <v>-0.28631360257441818</v>
      </c>
      <c r="Z16" s="3">
        <f t="shared" si="8"/>
        <v>-1.0579754266984964</v>
      </c>
    </row>
    <row r="17" spans="1:26" x14ac:dyDescent="0.3">
      <c r="A17" s="1">
        <f t="shared" si="9"/>
        <v>1983.5</v>
      </c>
      <c r="B17" s="2">
        <f>0.5*EXIMR!B17*('exp(XMY)ADJ'!B17+'exp(XMY)ADJ'!$I17)</f>
        <v>-5.1026540649588865E-7</v>
      </c>
      <c r="C17" s="2">
        <f>0.5*EXIMR!C17*('exp(XMY)ADJ'!C17+'exp(XMY)ADJ'!$I17)</f>
        <v>0.72107349990551395</v>
      </c>
      <c r="D17" s="2">
        <f>0.5*EXIMR!D17*('exp(XMY)ADJ'!D17+'exp(XMY)ADJ'!$I17)</f>
        <v>7.4656082429301771E-9</v>
      </c>
      <c r="E17" s="2">
        <f>0.5*EXIMR!E17*('exp(XMY)ADJ'!E17+'exp(XMY)ADJ'!$I17)</f>
        <v>-6.299518965710417E-2</v>
      </c>
      <c r="F17" s="2">
        <f>0.5*EXIMR!F17*('exp(XMY)ADJ'!F17+'exp(XMY)ADJ'!$I17)</f>
        <v>-0.81987294408215128</v>
      </c>
      <c r="G17" s="2">
        <f>0.5*EXIMR!G17*('exp(XMY)ADJ'!G17+'exp(XMY)ADJ'!$I17)</f>
        <v>0.13593563311422502</v>
      </c>
      <c r="H17" s="2">
        <f>0.5*EXIMR!H17*('exp(XMY)ADJ'!H17+'exp(XMY)ADJ'!$I17)</f>
        <v>-1.3354266912210297</v>
      </c>
      <c r="I17" s="3">
        <f t="shared" si="0"/>
        <v>-5.4721308513171696E-2</v>
      </c>
      <c r="J17" s="2">
        <v>-1.4160075032535162</v>
      </c>
      <c r="L17" s="1">
        <f t="shared" si="10"/>
        <v>1983.5</v>
      </c>
      <c r="M17" s="3">
        <f t="shared" si="1"/>
        <v>0.72107298964010746</v>
      </c>
      <c r="N17" s="3">
        <f t="shared" si="2"/>
        <v>7.2940450922729091E-2</v>
      </c>
      <c r="O17" s="3">
        <f t="shared" si="3"/>
        <v>-0.81987294408215128</v>
      </c>
      <c r="P17" s="3">
        <f t="shared" si="4"/>
        <v>-1.3354266912210297</v>
      </c>
      <c r="Q17" s="3">
        <f t="shared" si="5"/>
        <v>-5.4721308513171696E-2</v>
      </c>
      <c r="R17" s="1">
        <f t="shared" si="6"/>
        <v>-1.4160075032535162</v>
      </c>
      <c r="T17" s="1">
        <f t="shared" si="11"/>
        <v>1983.5</v>
      </c>
      <c r="U17" s="3">
        <f>(EXIMR!B17+EXIMR!C17)*('exp(XMY)ADJ'!B17+'exp(XMY)ADJ'!C17+'exp(XMY)ADJ'!I17)/2</f>
        <v>0.72140794917580675</v>
      </c>
      <c r="V17" s="3">
        <f>(EXIMR!D17+EXIMR!E17+EXIMR!G17)*('exp(XMY)ADJ'!D17+'exp(XMY)ADJ'!E17+'exp(XMY)ADJ'!G17+'exp(XMY)ADJ'!I17)/2</f>
        <v>7.3032140545883528E-2</v>
      </c>
      <c r="W17" s="3">
        <f>(EXIMR!F17)*('exp(XMY)ADJ'!F17+'exp(XMY)ADJ'!I17)/2</f>
        <v>-0.81987294408215128</v>
      </c>
      <c r="X17" s="3">
        <f>(EXIMR!H17)*('exp(XMY)ADJ'!H17+'exp(XMY)ADJ'!I17)/2</f>
        <v>-1.3354266912210297</v>
      </c>
      <c r="Y17" s="3">
        <f t="shared" si="7"/>
        <v>-5.5147957672025516E-2</v>
      </c>
      <c r="Z17" s="3">
        <f t="shared" si="8"/>
        <v>-1.4160075032535162</v>
      </c>
    </row>
    <row r="18" spans="1:26" x14ac:dyDescent="0.3">
      <c r="A18" s="1">
        <f t="shared" si="9"/>
        <v>1983.75</v>
      </c>
      <c r="B18" s="2">
        <f>0.5*EXIMR!B18*('exp(XMY)ADJ'!B18+'exp(XMY)ADJ'!$I18)</f>
        <v>-4.0348213031055003E-7</v>
      </c>
      <c r="C18" s="2">
        <f>0.5*EXIMR!C18*('exp(XMY)ADJ'!C18+'exp(XMY)ADJ'!$I18)</f>
        <v>0.6283518169585609</v>
      </c>
      <c r="D18" s="2">
        <f>0.5*EXIMR!D18*('exp(XMY)ADJ'!D18+'exp(XMY)ADJ'!$I18)</f>
        <v>1.0074276237130427E-8</v>
      </c>
      <c r="E18" s="2">
        <f>0.5*EXIMR!E18*('exp(XMY)ADJ'!E18+'exp(XMY)ADJ'!$I18)</f>
        <v>-7.7898181578156062E-2</v>
      </c>
      <c r="F18" s="2">
        <f>0.5*EXIMR!F18*('exp(XMY)ADJ'!F18+'exp(XMY)ADJ'!$I18)</f>
        <v>-0.75946399952242505</v>
      </c>
      <c r="G18" s="2">
        <f>0.5*EXIMR!G18*('exp(XMY)ADJ'!G18+'exp(XMY)ADJ'!$I18)</f>
        <v>-3.8575899492649196E-2</v>
      </c>
      <c r="H18" s="2">
        <f>0.5*EXIMR!H18*('exp(XMY)ADJ'!H18+'exp(XMY)ADJ'!$I18)</f>
        <v>-1.3662542599988106</v>
      </c>
      <c r="I18" s="3">
        <f t="shared" si="0"/>
        <v>2.9527497045715556E-2</v>
      </c>
      <c r="J18" s="2">
        <v>-1.5843134199956186</v>
      </c>
      <c r="L18" s="1">
        <f t="shared" si="10"/>
        <v>1983.75</v>
      </c>
      <c r="M18" s="3">
        <f t="shared" si="1"/>
        <v>0.62835141347643064</v>
      </c>
      <c r="N18" s="3">
        <f t="shared" si="2"/>
        <v>-0.11647407099652902</v>
      </c>
      <c r="O18" s="3">
        <f t="shared" si="3"/>
        <v>-0.75946399952242505</v>
      </c>
      <c r="P18" s="3">
        <f t="shared" si="4"/>
        <v>-1.3662542599988106</v>
      </c>
      <c r="Q18" s="3">
        <f t="shared" si="5"/>
        <v>2.9527497045715556E-2</v>
      </c>
      <c r="R18" s="1">
        <f t="shared" si="6"/>
        <v>-1.5843134199956186</v>
      </c>
      <c r="T18" s="1">
        <f t="shared" si="11"/>
        <v>1983.75</v>
      </c>
      <c r="U18" s="3">
        <f>(EXIMR!B18+EXIMR!C18)*('exp(XMY)ADJ'!B18+'exp(XMY)ADJ'!C18+'exp(XMY)ADJ'!I18)/2</f>
        <v>0.62868877717673699</v>
      </c>
      <c r="V18" s="3">
        <f>(EXIMR!D18+EXIMR!E18+EXIMR!G18)*('exp(XMY)ADJ'!D18+'exp(XMY)ADJ'!E18+'exp(XMY)ADJ'!G18+'exp(XMY)ADJ'!I18)/2</f>
        <v>-0.11803453565890412</v>
      </c>
      <c r="W18" s="3">
        <f>(EXIMR!F18)*('exp(XMY)ADJ'!F18+'exp(XMY)ADJ'!I18)/2</f>
        <v>-0.75946399952242505</v>
      </c>
      <c r="X18" s="3">
        <f>(EXIMR!H18)*('exp(XMY)ADJ'!H18+'exp(XMY)ADJ'!I18)/2</f>
        <v>-1.3662542599988106</v>
      </c>
      <c r="Y18" s="3">
        <f t="shared" si="7"/>
        <v>3.0750598007784014E-2</v>
      </c>
      <c r="Z18" s="3">
        <f t="shared" si="8"/>
        <v>-1.5843134199956186</v>
      </c>
    </row>
    <row r="19" spans="1:26" x14ac:dyDescent="0.3">
      <c r="A19" s="1">
        <f t="shared" si="9"/>
        <v>1984</v>
      </c>
      <c r="B19" s="2">
        <f>0.5*EXIMR!B19*('exp(XMY)ADJ'!B19+'exp(XMY)ADJ'!$I19)</f>
        <v>-2.7471997455249008E-7</v>
      </c>
      <c r="C19" s="2">
        <f>0.5*EXIMR!C19*('exp(XMY)ADJ'!C19+'exp(XMY)ADJ'!$I19)</f>
        <v>0.42819043622101416</v>
      </c>
      <c r="D19" s="2">
        <f>0.5*EXIMR!D19*('exp(XMY)ADJ'!D19+'exp(XMY)ADJ'!$I19)</f>
        <v>2.48259790276398E-8</v>
      </c>
      <c r="E19" s="2">
        <f>0.5*EXIMR!E19*('exp(XMY)ADJ'!E19+'exp(XMY)ADJ'!$I19)</f>
        <v>-9.5273000111056355E-2</v>
      </c>
      <c r="F19" s="2">
        <f>0.5*EXIMR!F19*('exp(XMY)ADJ'!F19+'exp(XMY)ADJ'!$I19)</f>
        <v>-1.1160353900733191</v>
      </c>
      <c r="G19" s="2">
        <f>0.5*EXIMR!G19*('exp(XMY)ADJ'!G19+'exp(XMY)ADJ'!$I19)</f>
        <v>9.7888861493556426E-3</v>
      </c>
      <c r="H19" s="2">
        <f>0.5*EXIMR!H19*('exp(XMY)ADJ'!H19+'exp(XMY)ADJ'!$I19)</f>
        <v>-1.3776152594521349</v>
      </c>
      <c r="I19" s="3">
        <f t="shared" si="0"/>
        <v>0.19595199378446559</v>
      </c>
      <c r="J19" s="2">
        <v>-1.9549925833756705</v>
      </c>
      <c r="L19" s="1">
        <f t="shared" si="10"/>
        <v>1984</v>
      </c>
      <c r="M19" s="3">
        <f t="shared" si="1"/>
        <v>0.42819016150103961</v>
      </c>
      <c r="N19" s="3">
        <f t="shared" si="2"/>
        <v>-8.5484089135721697E-2</v>
      </c>
      <c r="O19" s="3">
        <f t="shared" si="3"/>
        <v>-1.1160353900733191</v>
      </c>
      <c r="P19" s="3">
        <f t="shared" si="4"/>
        <v>-1.3776152594521349</v>
      </c>
      <c r="Q19" s="3">
        <f t="shared" si="5"/>
        <v>0.19595199378446559</v>
      </c>
      <c r="R19" s="1">
        <f t="shared" si="6"/>
        <v>-1.9549925833756705</v>
      </c>
      <c r="T19" s="1">
        <f t="shared" si="11"/>
        <v>1984</v>
      </c>
      <c r="U19" s="3">
        <f>(EXIMR!B19+EXIMR!C19)*('exp(XMY)ADJ'!B19+'exp(XMY)ADJ'!C19+'exp(XMY)ADJ'!I19)/2</f>
        <v>0.42844353307289579</v>
      </c>
      <c r="V19" s="3">
        <f>(EXIMR!D19+EXIMR!E19+EXIMR!G19)*('exp(XMY)ADJ'!D19+'exp(XMY)ADJ'!E19+'exp(XMY)ADJ'!G19+'exp(XMY)ADJ'!I19)/2</f>
        <v>-8.8805004640186702E-2</v>
      </c>
      <c r="W19" s="3">
        <f>(EXIMR!F19)*('exp(XMY)ADJ'!F19+'exp(XMY)ADJ'!I19)/2</f>
        <v>-1.1160353900733191</v>
      </c>
      <c r="X19" s="3">
        <f>(EXIMR!H19)*('exp(XMY)ADJ'!H19+'exp(XMY)ADJ'!I19)/2</f>
        <v>-1.3776152594521349</v>
      </c>
      <c r="Y19" s="3">
        <f t="shared" si="7"/>
        <v>0.19901953771707448</v>
      </c>
      <c r="Z19" s="3">
        <f t="shared" si="8"/>
        <v>-1.9549925833756705</v>
      </c>
    </row>
    <row r="20" spans="1:26" x14ac:dyDescent="0.3">
      <c r="A20" s="1">
        <f t="shared" si="9"/>
        <v>1984.25</v>
      </c>
      <c r="B20" s="2">
        <f>0.5*EXIMR!B20*('exp(XMY)ADJ'!B20+'exp(XMY)ADJ'!$I20)</f>
        <v>-1.9593686431025157E-7</v>
      </c>
      <c r="C20" s="2">
        <f>0.5*EXIMR!C20*('exp(XMY)ADJ'!C20+'exp(XMY)ADJ'!$I20)</f>
        <v>0.47408751729565618</v>
      </c>
      <c r="D20" s="2">
        <f>0.5*EXIMR!D20*('exp(XMY)ADJ'!D20+'exp(XMY)ADJ'!$I20)</f>
        <v>3.228769673491205E-8</v>
      </c>
      <c r="E20" s="2">
        <f>0.5*EXIMR!E20*('exp(XMY)ADJ'!E20+'exp(XMY)ADJ'!$I20)</f>
        <v>-0.10153137036403094</v>
      </c>
      <c r="F20" s="2">
        <f>0.5*EXIMR!F20*('exp(XMY)ADJ'!F20+'exp(XMY)ADJ'!$I20)</f>
        <v>-1.2968019424988773</v>
      </c>
      <c r="G20" s="2">
        <f>0.5*EXIMR!G20*('exp(XMY)ADJ'!G20+'exp(XMY)ADJ'!$I20)</f>
        <v>3.9706157189487716E-2</v>
      </c>
      <c r="H20" s="2">
        <f>0.5*EXIMR!H20*('exp(XMY)ADJ'!H20+'exp(XMY)ADJ'!$I20)</f>
        <v>-1.3917050411669543</v>
      </c>
      <c r="I20" s="3">
        <f t="shared" si="0"/>
        <v>0.18414586707401748</v>
      </c>
      <c r="J20" s="2">
        <v>-2.0920989761198689</v>
      </c>
      <c r="L20" s="1">
        <f t="shared" si="10"/>
        <v>1984.25</v>
      </c>
      <c r="M20" s="3">
        <f t="shared" si="1"/>
        <v>0.47408732135879189</v>
      </c>
      <c r="N20" s="3">
        <f t="shared" si="2"/>
        <v>-6.1825180886846486E-2</v>
      </c>
      <c r="O20" s="3">
        <f t="shared" si="3"/>
        <v>-1.2968019424988773</v>
      </c>
      <c r="P20" s="3">
        <f t="shared" si="4"/>
        <v>-1.3917050411669543</v>
      </c>
      <c r="Q20" s="3">
        <f t="shared" si="5"/>
        <v>0.18414586707401748</v>
      </c>
      <c r="R20" s="1">
        <f t="shared" si="6"/>
        <v>-2.0920989761198689</v>
      </c>
      <c r="T20" s="1">
        <f t="shared" si="11"/>
        <v>1984.25</v>
      </c>
      <c r="U20" s="3">
        <f>(EXIMR!B20+EXIMR!C20)*('exp(XMY)ADJ'!B20+'exp(XMY)ADJ'!C20+'exp(XMY)ADJ'!I20)/2</f>
        <v>0.47438535937362952</v>
      </c>
      <c r="V20" s="3">
        <f>(EXIMR!D20+EXIMR!E20+EXIMR!G20)*('exp(XMY)ADJ'!D20+'exp(XMY)ADJ'!E20+'exp(XMY)ADJ'!G20+'exp(XMY)ADJ'!I20)/2</f>
        <v>-6.5277897738477086E-2</v>
      </c>
      <c r="W20" s="3">
        <f>(EXIMR!F20)*('exp(XMY)ADJ'!F20+'exp(XMY)ADJ'!I20)/2</f>
        <v>-1.2968019424988773</v>
      </c>
      <c r="X20" s="3">
        <f>(EXIMR!H20)*('exp(XMY)ADJ'!H20+'exp(XMY)ADJ'!I20)/2</f>
        <v>-1.3917050411669543</v>
      </c>
      <c r="Y20" s="3">
        <f t="shared" si="7"/>
        <v>0.18730054591080991</v>
      </c>
      <c r="Z20" s="3">
        <f t="shared" si="8"/>
        <v>-2.0920989761198689</v>
      </c>
    </row>
    <row r="21" spans="1:26" x14ac:dyDescent="0.3">
      <c r="A21" s="1">
        <f t="shared" si="9"/>
        <v>1984.5</v>
      </c>
      <c r="B21" s="2">
        <f>0.5*EXIMR!B21*('exp(XMY)ADJ'!B21+'exp(XMY)ADJ'!$I21)</f>
        <v>-1.5737710603484906E-7</v>
      </c>
      <c r="C21" s="2">
        <f>0.5*EXIMR!C21*('exp(XMY)ADJ'!C21+'exp(XMY)ADJ'!$I21)</f>
        <v>0.58961620403129944</v>
      </c>
      <c r="D21" s="2">
        <f>0.5*EXIMR!D21*('exp(XMY)ADJ'!D21+'exp(XMY)ADJ'!$I21)</f>
        <v>3.6970981233044166E-8</v>
      </c>
      <c r="E21" s="2">
        <f>0.5*EXIMR!E21*('exp(XMY)ADJ'!E21+'exp(XMY)ADJ'!$I21)</f>
        <v>-8.980821676993346E-2</v>
      </c>
      <c r="F21" s="2">
        <f>0.5*EXIMR!F21*('exp(XMY)ADJ'!F21+'exp(XMY)ADJ'!$I21)</f>
        <v>-1.4750996742193934</v>
      </c>
      <c r="G21" s="2">
        <f>0.5*EXIMR!G21*('exp(XMY)ADJ'!G21+'exp(XMY)ADJ'!$I21)</f>
        <v>0.11050141260655467</v>
      </c>
      <c r="H21" s="2">
        <f>0.5*EXIMR!H21*('exp(XMY)ADJ'!H21+'exp(XMY)ADJ'!$I21)</f>
        <v>-1.408219886496469</v>
      </c>
      <c r="I21" s="3">
        <f t="shared" si="0"/>
        <v>0.12618299294891333</v>
      </c>
      <c r="J21" s="2">
        <v>-2.1468272883051531</v>
      </c>
      <c r="L21" s="1">
        <f t="shared" si="10"/>
        <v>1984.5</v>
      </c>
      <c r="M21" s="3">
        <f t="shared" si="1"/>
        <v>0.58961604665419343</v>
      </c>
      <c r="N21" s="3">
        <f t="shared" si="2"/>
        <v>2.0693232807602449E-2</v>
      </c>
      <c r="O21" s="3">
        <f t="shared" si="3"/>
        <v>-1.4750996742193934</v>
      </c>
      <c r="P21" s="3">
        <f t="shared" si="4"/>
        <v>-1.408219886496469</v>
      </c>
      <c r="Q21" s="3">
        <f t="shared" si="5"/>
        <v>0.12618299294891333</v>
      </c>
      <c r="R21" s="1">
        <f t="shared" si="6"/>
        <v>-2.1468272883051531</v>
      </c>
      <c r="T21" s="1">
        <f t="shared" si="11"/>
        <v>1984.5</v>
      </c>
      <c r="U21" s="3">
        <f>(EXIMR!B21+EXIMR!C21)*('exp(XMY)ADJ'!B21+'exp(XMY)ADJ'!C21+'exp(XMY)ADJ'!I21)/2</f>
        <v>0.5899987878740055</v>
      </c>
      <c r="V21" s="3">
        <f>(EXIMR!D21+EXIMR!E21+EXIMR!G21)*('exp(XMY)ADJ'!D21+'exp(XMY)ADJ'!E21+'exp(XMY)ADJ'!G21+'exp(XMY)ADJ'!I21)/2</f>
        <v>2.1451396146606346E-2</v>
      </c>
      <c r="W21" s="3">
        <f>(EXIMR!F21)*('exp(XMY)ADJ'!F21+'exp(XMY)ADJ'!I21)/2</f>
        <v>-1.4750996742193934</v>
      </c>
      <c r="X21" s="3">
        <f>(EXIMR!H21)*('exp(XMY)ADJ'!H21+'exp(XMY)ADJ'!I21)/2</f>
        <v>-1.408219886496469</v>
      </c>
      <c r="Y21" s="3">
        <f t="shared" si="7"/>
        <v>0.12504208839009756</v>
      </c>
      <c r="Z21" s="3">
        <f t="shared" si="8"/>
        <v>-2.1468272883051531</v>
      </c>
    </row>
    <row r="22" spans="1:26" x14ac:dyDescent="0.3">
      <c r="A22" s="1">
        <f t="shared" si="9"/>
        <v>1984.75</v>
      </c>
      <c r="B22" s="2">
        <f>0.5*EXIMR!B22*('exp(XMY)ADJ'!B22+'exp(XMY)ADJ'!$I22)</f>
        <v>-1.6213881449160469E-7</v>
      </c>
      <c r="C22" s="2">
        <f>0.5*EXIMR!C22*('exp(XMY)ADJ'!C22+'exp(XMY)ADJ'!$I22)</f>
        <v>0.66984757448643839</v>
      </c>
      <c r="D22" s="2">
        <f>0.5*EXIMR!D22*('exp(XMY)ADJ'!D22+'exp(XMY)ADJ'!$I22)</f>
        <v>4.551985673233079E-8</v>
      </c>
      <c r="E22" s="2">
        <f>0.5*EXIMR!E22*('exp(XMY)ADJ'!E22+'exp(XMY)ADJ'!$I22)</f>
        <v>-0.11110564796568152</v>
      </c>
      <c r="F22" s="2">
        <f>0.5*EXIMR!F22*('exp(XMY)ADJ'!F22+'exp(XMY)ADJ'!$I22)</f>
        <v>-1.6100257119165315</v>
      </c>
      <c r="G22" s="2">
        <f>0.5*EXIMR!G22*('exp(XMY)ADJ'!G22+'exp(XMY)ADJ'!$I22)</f>
        <v>0.15092022049511564</v>
      </c>
      <c r="H22" s="2">
        <f>0.5*EXIMR!H22*('exp(XMY)ADJ'!H22+'exp(XMY)ADJ'!$I22)</f>
        <v>-1.4199050674585498</v>
      </c>
      <c r="I22" s="3">
        <f t="shared" si="0"/>
        <v>7.6669104445277192E-2</v>
      </c>
      <c r="J22" s="2">
        <v>-2.2435996445328894</v>
      </c>
      <c r="L22" s="1">
        <f t="shared" si="10"/>
        <v>1984.75</v>
      </c>
      <c r="M22" s="3">
        <f t="shared" si="1"/>
        <v>0.66984741234762391</v>
      </c>
      <c r="N22" s="3">
        <f t="shared" si="2"/>
        <v>3.9814618049290845E-2</v>
      </c>
      <c r="O22" s="3">
        <f t="shared" si="3"/>
        <v>-1.6100257119165315</v>
      </c>
      <c r="P22" s="3">
        <f t="shared" si="4"/>
        <v>-1.4199050674585498</v>
      </c>
      <c r="Q22" s="3">
        <f t="shared" si="5"/>
        <v>7.6669104445277192E-2</v>
      </c>
      <c r="R22" s="1">
        <f t="shared" si="6"/>
        <v>-2.2435996445328894</v>
      </c>
      <c r="T22" s="1">
        <f t="shared" si="11"/>
        <v>1984.75</v>
      </c>
      <c r="U22" s="3">
        <f>(EXIMR!B22+EXIMR!C22)*('exp(XMY)ADJ'!B22+'exp(XMY)ADJ'!C22+'exp(XMY)ADJ'!I22)/2</f>
        <v>0.6702854343838538</v>
      </c>
      <c r="V22" s="3">
        <f>(EXIMR!D22+EXIMR!E22+EXIMR!G22)*('exp(XMY)ADJ'!D22+'exp(XMY)ADJ'!E22+'exp(XMY)ADJ'!G22+'exp(XMY)ADJ'!I22)/2</f>
        <v>4.2145120334595713E-2</v>
      </c>
      <c r="W22" s="3">
        <f>(EXIMR!F22)*('exp(XMY)ADJ'!F22+'exp(XMY)ADJ'!I22)/2</f>
        <v>-1.6100257119165315</v>
      </c>
      <c r="X22" s="3">
        <f>(EXIMR!H22)*('exp(XMY)ADJ'!H22+'exp(XMY)ADJ'!I22)/2</f>
        <v>-1.4199050674585498</v>
      </c>
      <c r="Y22" s="3">
        <f t="shared" si="7"/>
        <v>7.3900580123742454E-2</v>
      </c>
      <c r="Z22" s="3">
        <f t="shared" si="8"/>
        <v>-2.2435996445328894</v>
      </c>
    </row>
    <row r="23" spans="1:26" x14ac:dyDescent="0.3">
      <c r="A23" s="1">
        <f t="shared" si="9"/>
        <v>1985</v>
      </c>
      <c r="B23" s="2">
        <f>0.5*EXIMR!B23*('exp(XMY)ADJ'!B23+'exp(XMY)ADJ'!$I23)</f>
        <v>-1.4473364369406759E-7</v>
      </c>
      <c r="C23" s="2">
        <f>0.5*EXIMR!C23*('exp(XMY)ADJ'!C23+'exp(XMY)ADJ'!$I23)</f>
        <v>0.93873895444650268</v>
      </c>
      <c r="D23" s="2">
        <f>0.5*EXIMR!D23*('exp(XMY)ADJ'!D23+'exp(XMY)ADJ'!$I23)</f>
        <v>2.9567661857983308E-8</v>
      </c>
      <c r="E23" s="2">
        <f>0.5*EXIMR!E23*('exp(XMY)ADJ'!E23+'exp(XMY)ADJ'!$I23)</f>
        <v>-0.11997447284465118</v>
      </c>
      <c r="F23" s="2">
        <f>0.5*EXIMR!F23*('exp(XMY)ADJ'!F23+'exp(XMY)ADJ'!$I23)</f>
        <v>-1.5020043565538368</v>
      </c>
      <c r="G23" s="2">
        <f>0.5*EXIMR!G23*('exp(XMY)ADJ'!G23+'exp(XMY)ADJ'!$I23)</f>
        <v>0.1025963359958573</v>
      </c>
      <c r="H23" s="2">
        <f>0.5*EXIMR!H23*('exp(XMY)ADJ'!H23+'exp(XMY)ADJ'!$I23)</f>
        <v>-1.4596739199639037</v>
      </c>
      <c r="I23" s="3">
        <f t="shared" si="0"/>
        <v>-2.3772608479723178E-2</v>
      </c>
      <c r="J23" s="2">
        <v>-2.0640901825657365</v>
      </c>
      <c r="L23" s="1">
        <f t="shared" si="10"/>
        <v>1985</v>
      </c>
      <c r="M23" s="3">
        <f t="shared" si="1"/>
        <v>0.93873880971285895</v>
      </c>
      <c r="N23" s="3">
        <f t="shared" si="2"/>
        <v>-1.7378107281132024E-2</v>
      </c>
      <c r="O23" s="3">
        <f t="shared" si="3"/>
        <v>-1.5020043565538368</v>
      </c>
      <c r="P23" s="3">
        <f t="shared" si="4"/>
        <v>-1.4596739199639037</v>
      </c>
      <c r="Q23" s="3">
        <f t="shared" si="5"/>
        <v>-2.3772608479723178E-2</v>
      </c>
      <c r="R23" s="1">
        <f t="shared" si="6"/>
        <v>-2.0640901825657365</v>
      </c>
      <c r="T23" s="1">
        <f t="shared" si="11"/>
        <v>1985</v>
      </c>
      <c r="U23" s="3">
        <f>(EXIMR!B23+EXIMR!C23)*('exp(XMY)ADJ'!B23+'exp(XMY)ADJ'!C23+'exp(XMY)ADJ'!I23)/2</f>
        <v>0.9393571100257756</v>
      </c>
      <c r="V23" s="3">
        <f>(EXIMR!D23+EXIMR!E23+EXIMR!G23)*('exp(XMY)ADJ'!D23+'exp(XMY)ADJ'!E23+'exp(XMY)ADJ'!G23+'exp(XMY)ADJ'!I23)/2</f>
        <v>-1.9082823119172098E-2</v>
      </c>
      <c r="W23" s="3">
        <f>(EXIMR!F23)*('exp(XMY)ADJ'!F23+'exp(XMY)ADJ'!I23)/2</f>
        <v>-1.5020043565538368</v>
      </c>
      <c r="X23" s="3">
        <f>(EXIMR!H23)*('exp(XMY)ADJ'!H23+'exp(XMY)ADJ'!I23)/2</f>
        <v>-1.4596739199639037</v>
      </c>
      <c r="Y23" s="3">
        <f t="shared" si="7"/>
        <v>-2.2686192954599615E-2</v>
      </c>
      <c r="Z23" s="3">
        <f t="shared" si="8"/>
        <v>-2.0640901825657365</v>
      </c>
    </row>
    <row r="24" spans="1:26" x14ac:dyDescent="0.3">
      <c r="A24" s="1">
        <f t="shared" si="9"/>
        <v>1985.25</v>
      </c>
      <c r="B24" s="2">
        <f>0.5*EXIMR!B24*('exp(XMY)ADJ'!B24+'exp(XMY)ADJ'!$I24)</f>
        <v>-1.4672610295142024E-7</v>
      </c>
      <c r="C24" s="2">
        <f>0.5*EXIMR!C24*('exp(XMY)ADJ'!C24+'exp(XMY)ADJ'!$I24)</f>
        <v>0.92669810719507828</v>
      </c>
      <c r="D24" s="2">
        <f>0.5*EXIMR!D24*('exp(XMY)ADJ'!D24+'exp(XMY)ADJ'!$I24)</f>
        <v>4.5493427919380006E-8</v>
      </c>
      <c r="E24" s="2">
        <f>0.5*EXIMR!E24*('exp(XMY)ADJ'!E24+'exp(XMY)ADJ'!$I24)</f>
        <v>-0.1748854467978275</v>
      </c>
      <c r="F24" s="2">
        <f>0.5*EXIMR!F24*('exp(XMY)ADJ'!F24+'exp(XMY)ADJ'!$I24)</f>
        <v>-1.9651645249813496</v>
      </c>
      <c r="G24" s="2">
        <f>0.5*EXIMR!G24*('exp(XMY)ADJ'!G24+'exp(XMY)ADJ'!$I24)</f>
        <v>0.15628480579576853</v>
      </c>
      <c r="H24" s="2">
        <f>0.5*EXIMR!H24*('exp(XMY)ADJ'!H24+'exp(XMY)ADJ'!$I24)</f>
        <v>-1.4631664887363669</v>
      </c>
      <c r="I24" s="3">
        <f t="shared" si="0"/>
        <v>8.3323544621777046E-2</v>
      </c>
      <c r="J24" s="2">
        <v>-2.4369101041355954</v>
      </c>
      <c r="L24" s="1">
        <f t="shared" si="10"/>
        <v>1985.25</v>
      </c>
      <c r="M24" s="3">
        <f t="shared" si="1"/>
        <v>0.92669796046897535</v>
      </c>
      <c r="N24" s="3">
        <f t="shared" si="2"/>
        <v>-1.8600595508631051E-2</v>
      </c>
      <c r="O24" s="3">
        <f t="shared" si="3"/>
        <v>-1.9651645249813496</v>
      </c>
      <c r="P24" s="3">
        <f t="shared" si="4"/>
        <v>-1.4631664887363669</v>
      </c>
      <c r="Q24" s="3">
        <f t="shared" si="5"/>
        <v>8.3323544621777046E-2</v>
      </c>
      <c r="R24" s="1">
        <f t="shared" si="6"/>
        <v>-2.4369101041355954</v>
      </c>
      <c r="T24" s="1">
        <f t="shared" si="11"/>
        <v>1985.25</v>
      </c>
      <c r="U24" s="3">
        <f>(EXIMR!B24+EXIMR!C24)*('exp(XMY)ADJ'!B24+'exp(XMY)ADJ'!C24+'exp(XMY)ADJ'!I24)/2</f>
        <v>0.927296679385056</v>
      </c>
      <c r="V24" s="3">
        <f>(EXIMR!D24+EXIMR!E24+EXIMR!G24)*('exp(XMY)ADJ'!D24+'exp(XMY)ADJ'!E24+'exp(XMY)ADJ'!G24+'exp(XMY)ADJ'!I24)/2</f>
        <v>-2.094633783449687E-2</v>
      </c>
      <c r="W24" s="3">
        <f>(EXIMR!F24)*('exp(XMY)ADJ'!F24+'exp(XMY)ADJ'!I24)/2</f>
        <v>-1.9651645249813496</v>
      </c>
      <c r="X24" s="3">
        <f>(EXIMR!H24)*('exp(XMY)ADJ'!H24+'exp(XMY)ADJ'!I24)/2</f>
        <v>-1.4631664887363669</v>
      </c>
      <c r="Y24" s="3">
        <f t="shared" si="7"/>
        <v>8.507056803156221E-2</v>
      </c>
      <c r="Z24" s="3">
        <f t="shared" si="8"/>
        <v>-2.4369101041355954</v>
      </c>
    </row>
    <row r="25" spans="1:26" x14ac:dyDescent="0.3">
      <c r="A25" s="1">
        <f t="shared" si="9"/>
        <v>1985.5</v>
      </c>
      <c r="B25" s="2">
        <f>0.5*EXIMR!B25*('exp(XMY)ADJ'!B25+'exp(XMY)ADJ'!$I25)</f>
        <v>-1.6969627759003038E-7</v>
      </c>
      <c r="C25" s="2">
        <f>0.5*EXIMR!C25*('exp(XMY)ADJ'!C25+'exp(XMY)ADJ'!$I25)</f>
        <v>1.0023652492702773</v>
      </c>
      <c r="D25" s="2">
        <f>0.5*EXIMR!D25*('exp(XMY)ADJ'!D25+'exp(XMY)ADJ'!$I25)</f>
        <v>3.2056145866496576E-8</v>
      </c>
      <c r="E25" s="2">
        <f>0.5*EXIMR!E25*('exp(XMY)ADJ'!E25+'exp(XMY)ADJ'!$I25)</f>
        <v>-0.20823841928533143</v>
      </c>
      <c r="F25" s="2">
        <f>0.5*EXIMR!F25*('exp(XMY)ADJ'!F25+'exp(XMY)ADJ'!$I25)</f>
        <v>-1.9813155185504554</v>
      </c>
      <c r="G25" s="2">
        <f>0.5*EXIMR!G25*('exp(XMY)ADJ'!G25+'exp(XMY)ADJ'!$I25)</f>
        <v>0.13315214544926704</v>
      </c>
      <c r="H25" s="2">
        <f>0.5*EXIMR!H25*('exp(XMY)ADJ'!H25+'exp(XMY)ADJ'!$I25)</f>
        <v>-1.5006405375936724</v>
      </c>
      <c r="I25" s="3">
        <f t="shared" si="0"/>
        <v>0.11772978511507803</v>
      </c>
      <c r="J25" s="2">
        <v>-2.4369474332349688</v>
      </c>
      <c r="L25" s="1">
        <f t="shared" si="10"/>
        <v>1985.5</v>
      </c>
      <c r="M25" s="3">
        <f t="shared" si="1"/>
        <v>1.0023650795739996</v>
      </c>
      <c r="N25" s="3">
        <f t="shared" si="2"/>
        <v>-7.5086241779918517E-2</v>
      </c>
      <c r="O25" s="3">
        <f t="shared" si="3"/>
        <v>-1.9813155185504554</v>
      </c>
      <c r="P25" s="3">
        <f t="shared" si="4"/>
        <v>-1.5006405375936724</v>
      </c>
      <c r="Q25" s="3">
        <f t="shared" si="5"/>
        <v>0.11772978511507803</v>
      </c>
      <c r="R25" s="1">
        <f t="shared" si="6"/>
        <v>-2.4369474332349688</v>
      </c>
      <c r="T25" s="1">
        <f t="shared" si="11"/>
        <v>1985.5</v>
      </c>
      <c r="U25" s="3">
        <f>(EXIMR!B25+EXIMR!C25)*('exp(XMY)ADJ'!B25+'exp(XMY)ADJ'!C25+'exp(XMY)ADJ'!I25)/2</f>
        <v>1.0030090915999512</v>
      </c>
      <c r="V25" s="3">
        <f>(EXIMR!D25+EXIMR!E25+EXIMR!G25)*('exp(XMY)ADJ'!D25+'exp(XMY)ADJ'!E25+'exp(XMY)ADJ'!G25+'exp(XMY)ADJ'!I25)/2</f>
        <v>-8.0720289473667994E-2</v>
      </c>
      <c r="W25" s="3">
        <f>(EXIMR!F25)*('exp(XMY)ADJ'!F25+'exp(XMY)ADJ'!I25)/2</f>
        <v>-1.9813155185504554</v>
      </c>
      <c r="X25" s="3">
        <f>(EXIMR!H25)*('exp(XMY)ADJ'!H25+'exp(XMY)ADJ'!I25)/2</f>
        <v>-1.5006405375936724</v>
      </c>
      <c r="Y25" s="3">
        <f t="shared" si="7"/>
        <v>0.12271982078287591</v>
      </c>
      <c r="Z25" s="3">
        <f t="shared" si="8"/>
        <v>-2.4369474332349688</v>
      </c>
    </row>
    <row r="26" spans="1:26" x14ac:dyDescent="0.3">
      <c r="A26" s="1">
        <f t="shared" si="9"/>
        <v>1985.75</v>
      </c>
      <c r="B26" s="2">
        <f>0.5*EXIMR!B26*('exp(XMY)ADJ'!B26+'exp(XMY)ADJ'!$I26)</f>
        <v>-1.551172999296131E-7</v>
      </c>
      <c r="C26" s="2">
        <f>0.5*EXIMR!C26*('exp(XMY)ADJ'!C26+'exp(XMY)ADJ'!$I26)</f>
        <v>0.9926776201638321</v>
      </c>
      <c r="D26" s="2">
        <f>0.5*EXIMR!D26*('exp(XMY)ADJ'!D26+'exp(XMY)ADJ'!$I26)</f>
        <v>5.1517195071992854E-8</v>
      </c>
      <c r="E26" s="2">
        <f>0.5*EXIMR!E26*('exp(XMY)ADJ'!E26+'exp(XMY)ADJ'!$I26)</f>
        <v>-0.2373986031201403</v>
      </c>
      <c r="F26" s="2">
        <f>0.5*EXIMR!F26*('exp(XMY)ADJ'!F26+'exp(XMY)ADJ'!$I26)</f>
        <v>-2.0830848456551698</v>
      </c>
      <c r="G26" s="2">
        <f>0.5*EXIMR!G26*('exp(XMY)ADJ'!G26+'exp(XMY)ADJ'!$I26)</f>
        <v>0.22396282384425956</v>
      </c>
      <c r="H26" s="2">
        <f>0.5*EXIMR!H26*('exp(XMY)ADJ'!H26+'exp(XMY)ADJ'!$I26)</f>
        <v>-1.4995057799902767</v>
      </c>
      <c r="I26" s="3">
        <f t="shared" si="0"/>
        <v>3.8126487588655333E-2</v>
      </c>
      <c r="J26" s="2">
        <v>-2.5652224007689446</v>
      </c>
      <c r="L26" s="1">
        <f t="shared" si="10"/>
        <v>1985.75</v>
      </c>
      <c r="M26" s="3">
        <f t="shared" si="1"/>
        <v>0.9926774650465322</v>
      </c>
      <c r="N26" s="3">
        <f t="shared" si="2"/>
        <v>-1.3435727758685678E-2</v>
      </c>
      <c r="O26" s="3">
        <f t="shared" si="3"/>
        <v>-2.0830848456551698</v>
      </c>
      <c r="P26" s="3">
        <f t="shared" si="4"/>
        <v>-1.4995057799902767</v>
      </c>
      <c r="Q26" s="3">
        <f t="shared" si="5"/>
        <v>3.8126487588655333E-2</v>
      </c>
      <c r="R26" s="1">
        <f t="shared" si="6"/>
        <v>-2.5652224007689446</v>
      </c>
      <c r="T26" s="1">
        <f t="shared" si="11"/>
        <v>1985.75</v>
      </c>
      <c r="U26" s="3">
        <f>(EXIMR!B26+EXIMR!C26)*('exp(XMY)ADJ'!B26+'exp(XMY)ADJ'!C26+'exp(XMY)ADJ'!I26)/2</f>
        <v>0.99329558589901024</v>
      </c>
      <c r="V26" s="3">
        <f>(EXIMR!D26+EXIMR!E26+EXIMR!G26)*('exp(XMY)ADJ'!D26+'exp(XMY)ADJ'!E26+'exp(XMY)ADJ'!G26+'exp(XMY)ADJ'!I26)/2</f>
        <v>-1.5347250890962271E-2</v>
      </c>
      <c r="W26" s="3">
        <f>(EXIMR!F26)*('exp(XMY)ADJ'!F26+'exp(XMY)ADJ'!I26)/2</f>
        <v>-2.0830848456551698</v>
      </c>
      <c r="X26" s="3">
        <f>(EXIMR!H26)*('exp(XMY)ADJ'!H26+'exp(XMY)ADJ'!I26)/2</f>
        <v>-1.4995057799902767</v>
      </c>
      <c r="Y26" s="3">
        <f t="shared" si="7"/>
        <v>3.9419889868454128E-2</v>
      </c>
      <c r="Z26" s="3">
        <f t="shared" si="8"/>
        <v>-2.5652224007689446</v>
      </c>
    </row>
    <row r="27" spans="1:26" x14ac:dyDescent="0.3">
      <c r="A27" s="1">
        <f t="shared" si="9"/>
        <v>1986</v>
      </c>
      <c r="B27" s="2">
        <f>0.5*EXIMR!B27*('exp(XMY)ADJ'!B27+'exp(XMY)ADJ'!$I27)</f>
        <v>-1.4864179911710532E-7</v>
      </c>
      <c r="C27" s="2">
        <f>0.5*EXIMR!C27*('exp(XMY)ADJ'!C27+'exp(XMY)ADJ'!$I27)</f>
        <v>1.0613231247480603</v>
      </c>
      <c r="D27" s="2">
        <f>0.5*EXIMR!D27*('exp(XMY)ADJ'!D27+'exp(XMY)ADJ'!$I27)</f>
        <v>4.8499325193374304E-8</v>
      </c>
      <c r="E27" s="2">
        <f>0.5*EXIMR!E27*('exp(XMY)ADJ'!E27+'exp(XMY)ADJ'!$I27)</f>
        <v>-0.24138116507344143</v>
      </c>
      <c r="F27" s="2">
        <f>0.5*EXIMR!F27*('exp(XMY)ADJ'!F27+'exp(XMY)ADJ'!$I27)</f>
        <v>-1.685318081749019</v>
      </c>
      <c r="G27" s="2">
        <f>0.5*EXIMR!G27*('exp(XMY)ADJ'!G27+'exp(XMY)ADJ'!$I27)</f>
        <v>0.14451301772156214</v>
      </c>
      <c r="H27" s="2">
        <f>0.5*EXIMR!H27*('exp(XMY)ADJ'!H27+'exp(XMY)ADJ'!$I27)</f>
        <v>-1.5229573302687491</v>
      </c>
      <c r="I27" s="3">
        <f t="shared" si="0"/>
        <v>-0.11633320567445926</v>
      </c>
      <c r="J27" s="2">
        <v>-2.3601537404385202</v>
      </c>
      <c r="L27" s="1">
        <f t="shared" si="10"/>
        <v>1986</v>
      </c>
      <c r="M27" s="3">
        <f t="shared" si="1"/>
        <v>1.0613229761062613</v>
      </c>
      <c r="N27" s="3">
        <f t="shared" si="2"/>
        <v>-9.6868098852554096E-2</v>
      </c>
      <c r="O27" s="3">
        <f t="shared" si="3"/>
        <v>-1.685318081749019</v>
      </c>
      <c r="P27" s="3">
        <f t="shared" si="4"/>
        <v>-1.5229573302687491</v>
      </c>
      <c r="Q27" s="3">
        <f t="shared" si="5"/>
        <v>-0.11633320567445926</v>
      </c>
      <c r="R27" s="1">
        <f t="shared" si="6"/>
        <v>-2.3601537404385202</v>
      </c>
      <c r="T27" s="1">
        <f t="shared" si="11"/>
        <v>1986</v>
      </c>
      <c r="U27" s="3">
        <f>(EXIMR!B27+EXIMR!C27)*('exp(XMY)ADJ'!B27+'exp(XMY)ADJ'!C27+'exp(XMY)ADJ'!I27)/2</f>
        <v>1.0619724923226626</v>
      </c>
      <c r="V27" s="3">
        <f>(EXIMR!D27+EXIMR!E27+EXIMR!G27)*('exp(XMY)ADJ'!D27+'exp(XMY)ADJ'!E27+'exp(XMY)ADJ'!G27+'exp(XMY)ADJ'!I27)/2</f>
        <v>-0.10603526212018445</v>
      </c>
      <c r="W27" s="3">
        <f>(EXIMR!F27)*('exp(XMY)ADJ'!F27+'exp(XMY)ADJ'!I27)/2</f>
        <v>-1.685318081749019</v>
      </c>
      <c r="X27" s="3">
        <f>(EXIMR!H27)*('exp(XMY)ADJ'!H27+'exp(XMY)ADJ'!I27)/2</f>
        <v>-1.5229573302687491</v>
      </c>
      <c r="Y27" s="3">
        <f t="shared" si="7"/>
        <v>-0.10781555862323033</v>
      </c>
      <c r="Z27" s="3">
        <f t="shared" si="8"/>
        <v>-2.3601537404385202</v>
      </c>
    </row>
    <row r="28" spans="1:26" x14ac:dyDescent="0.3">
      <c r="A28" s="1">
        <f t="shared" si="9"/>
        <v>1986.25</v>
      </c>
      <c r="B28" s="2">
        <f>0.5*EXIMR!B28*('exp(XMY)ADJ'!B28+'exp(XMY)ADJ'!$I28)</f>
        <v>-1.8803951409241346E-7</v>
      </c>
      <c r="C28" s="2">
        <f>0.5*EXIMR!C28*('exp(XMY)ADJ'!C28+'exp(XMY)ADJ'!$I28)</f>
        <v>1.1794240815394488</v>
      </c>
      <c r="D28" s="2">
        <f>0.5*EXIMR!D28*('exp(XMY)ADJ'!D28+'exp(XMY)ADJ'!$I28)</f>
        <v>6.7319259296364211E-8</v>
      </c>
      <c r="E28" s="2">
        <f>0.5*EXIMR!E28*('exp(XMY)ADJ'!E28+'exp(XMY)ADJ'!$I28)</f>
        <v>-0.24318825024661153</v>
      </c>
      <c r="F28" s="2">
        <f>0.5*EXIMR!F28*('exp(XMY)ADJ'!F28+'exp(XMY)ADJ'!$I28)</f>
        <v>-1.6960288183910028</v>
      </c>
      <c r="G28" s="2">
        <f>0.5*EXIMR!G28*('exp(XMY)ADJ'!G28+'exp(XMY)ADJ'!$I28)</f>
        <v>-0.23073380394617524</v>
      </c>
      <c r="H28" s="2">
        <f>0.5*EXIMR!H28*('exp(XMY)ADJ'!H28+'exp(XMY)ADJ'!$I28)</f>
        <v>-1.5186304022456592</v>
      </c>
      <c r="I28" s="3">
        <f t="shared" si="0"/>
        <v>-0.13146353922280873</v>
      </c>
      <c r="J28" s="2">
        <v>-2.6406208532330635</v>
      </c>
      <c r="L28" s="1">
        <f t="shared" si="10"/>
        <v>1986.25</v>
      </c>
      <c r="M28" s="3">
        <f t="shared" si="1"/>
        <v>1.1794238934999346</v>
      </c>
      <c r="N28" s="3">
        <f t="shared" si="2"/>
        <v>-0.47392198687352749</v>
      </c>
      <c r="O28" s="3">
        <f t="shared" si="3"/>
        <v>-1.6960288183910028</v>
      </c>
      <c r="P28" s="3">
        <f t="shared" si="4"/>
        <v>-1.5186304022456592</v>
      </c>
      <c r="Q28" s="3">
        <f t="shared" si="5"/>
        <v>-0.13146353922280873</v>
      </c>
      <c r="R28" s="1">
        <f t="shared" si="6"/>
        <v>-2.6406208532330635</v>
      </c>
      <c r="T28" s="1">
        <f t="shared" si="11"/>
        <v>1986.25</v>
      </c>
      <c r="U28" s="3">
        <f>(EXIMR!B28+EXIMR!C28)*('exp(XMY)ADJ'!B28+'exp(XMY)ADJ'!C28+'exp(XMY)ADJ'!I28)/2</f>
        <v>1.180119060523168</v>
      </c>
      <c r="V28" s="3">
        <f>(EXIMR!D28+EXIMR!E28+EXIMR!G28)*('exp(XMY)ADJ'!D28+'exp(XMY)ADJ'!E28+'exp(XMY)ADJ'!G28+'exp(XMY)ADJ'!I28)/2</f>
        <v>-0.52881321979969609</v>
      </c>
      <c r="W28" s="3">
        <f>(EXIMR!F28)*('exp(XMY)ADJ'!F28+'exp(XMY)ADJ'!I28)/2</f>
        <v>-1.6960288183910028</v>
      </c>
      <c r="X28" s="3">
        <f>(EXIMR!H28)*('exp(XMY)ADJ'!H28+'exp(XMY)ADJ'!I28)/2</f>
        <v>-1.5186304022456592</v>
      </c>
      <c r="Y28" s="3">
        <f t="shared" si="7"/>
        <v>-7.7267473319873492E-2</v>
      </c>
      <c r="Z28" s="3">
        <f t="shared" si="8"/>
        <v>-2.6406208532330635</v>
      </c>
    </row>
    <row r="29" spans="1:26" x14ac:dyDescent="0.3">
      <c r="A29" s="1">
        <f t="shared" si="9"/>
        <v>1986.5</v>
      </c>
      <c r="B29" s="2">
        <f>0.5*EXIMR!B29*('exp(XMY)ADJ'!B29+'exp(XMY)ADJ'!$I29)</f>
        <v>-1.9100079490767931E-7</v>
      </c>
      <c r="C29" s="2">
        <f>0.5*EXIMR!C29*('exp(XMY)ADJ'!C29+'exp(XMY)ADJ'!$I29)</f>
        <v>1.16459925398789</v>
      </c>
      <c r="D29" s="2">
        <f>0.5*EXIMR!D29*('exp(XMY)ADJ'!D29+'exp(XMY)ADJ'!$I29)</f>
        <v>7.8052397654713297E-8</v>
      </c>
      <c r="E29" s="2">
        <f>0.5*EXIMR!E29*('exp(XMY)ADJ'!E29+'exp(XMY)ADJ'!$I29)</f>
        <v>-0.22658921955582587</v>
      </c>
      <c r="F29" s="2">
        <f>0.5*EXIMR!F29*('exp(XMY)ADJ'!F29+'exp(XMY)ADJ'!$I29)</f>
        <v>-1.7830970923082394</v>
      </c>
      <c r="G29" s="2">
        <f>0.5*EXIMR!G29*('exp(XMY)ADJ'!G29+'exp(XMY)ADJ'!$I29)</f>
        <v>-0.15503965138469189</v>
      </c>
      <c r="H29" s="2">
        <f>0.5*EXIMR!H29*('exp(XMY)ADJ'!H29+'exp(XMY)ADJ'!$I29)</f>
        <v>-1.5237349686269943</v>
      </c>
      <c r="I29" s="3">
        <f t="shared" si="0"/>
        <v>-0.19976678519959457</v>
      </c>
      <c r="J29" s="2">
        <v>-2.7236285760358534</v>
      </c>
      <c r="L29" s="1">
        <f t="shared" si="10"/>
        <v>1986.5</v>
      </c>
      <c r="M29" s="3">
        <f t="shared" si="1"/>
        <v>1.164599062987095</v>
      </c>
      <c r="N29" s="3">
        <f t="shared" si="2"/>
        <v>-0.38162879288812013</v>
      </c>
      <c r="O29" s="3">
        <f t="shared" si="3"/>
        <v>-1.7830970923082394</v>
      </c>
      <c r="P29" s="3">
        <f t="shared" si="4"/>
        <v>-1.5237349686269943</v>
      </c>
      <c r="Q29" s="3">
        <f t="shared" si="5"/>
        <v>-0.19976678519959457</v>
      </c>
      <c r="R29" s="1">
        <f t="shared" si="6"/>
        <v>-2.7236285760358534</v>
      </c>
      <c r="T29" s="1">
        <f t="shared" si="11"/>
        <v>1986.5</v>
      </c>
      <c r="U29" s="3">
        <f>(EXIMR!B29+EXIMR!C29)*('exp(XMY)ADJ'!B29+'exp(XMY)ADJ'!C29+'exp(XMY)ADJ'!I29)/2</f>
        <v>1.1652668095804639</v>
      </c>
      <c r="V29" s="3">
        <f>(EXIMR!D29+EXIMR!E29+EXIMR!G29)*('exp(XMY)ADJ'!D29+'exp(XMY)ADJ'!E29+'exp(XMY)ADJ'!G29+'exp(XMY)ADJ'!I29)/2</f>
        <v>-0.43251970879555052</v>
      </c>
      <c r="W29" s="3">
        <f>(EXIMR!F29)*('exp(XMY)ADJ'!F29+'exp(XMY)ADJ'!I29)/2</f>
        <v>-1.7830970923082394</v>
      </c>
      <c r="X29" s="3">
        <f>(EXIMR!H29)*('exp(XMY)ADJ'!H29+'exp(XMY)ADJ'!I29)/2</f>
        <v>-1.5237349686269943</v>
      </c>
      <c r="Y29" s="3">
        <f t="shared" si="7"/>
        <v>-0.14954361588553322</v>
      </c>
      <c r="Z29" s="3">
        <f t="shared" si="8"/>
        <v>-2.7236285760358534</v>
      </c>
    </row>
    <row r="30" spans="1:26" x14ac:dyDescent="0.3">
      <c r="A30" s="1">
        <f t="shared" si="9"/>
        <v>1986.75</v>
      </c>
      <c r="B30" s="2">
        <f>0.5*EXIMR!B30*('exp(XMY)ADJ'!B30+'exp(XMY)ADJ'!$I30)</f>
        <v>-1.7422985740523039E-7</v>
      </c>
      <c r="C30" s="2">
        <f>0.5*EXIMR!C30*('exp(XMY)ADJ'!C30+'exp(XMY)ADJ'!$I30)</f>
        <v>1.1444881339835504</v>
      </c>
      <c r="D30" s="2">
        <f>0.5*EXIMR!D30*('exp(XMY)ADJ'!D30+'exp(XMY)ADJ'!$I30)</f>
        <v>8.1256164469783169E-8</v>
      </c>
      <c r="E30" s="2">
        <f>0.5*EXIMR!E30*('exp(XMY)ADJ'!E30+'exp(XMY)ADJ'!$I30)</f>
        <v>-0.188949852315941</v>
      </c>
      <c r="F30" s="2">
        <f>0.5*EXIMR!F30*('exp(XMY)ADJ'!F30+'exp(XMY)ADJ'!$I30)</f>
        <v>-1.5176500629478284</v>
      </c>
      <c r="G30" s="2">
        <f>0.5*EXIMR!G30*('exp(XMY)ADJ'!G30+'exp(XMY)ADJ'!$I30)</f>
        <v>-0.10046666331292196</v>
      </c>
      <c r="H30" s="2">
        <f>0.5*EXIMR!H30*('exp(XMY)ADJ'!H30+'exp(XMY)ADJ'!$I30)</f>
        <v>-1.5375722671363659</v>
      </c>
      <c r="I30" s="3">
        <f t="shared" si="0"/>
        <v>-0.3463825525360793</v>
      </c>
      <c r="J30" s="2">
        <v>-2.5465333572392792</v>
      </c>
      <c r="L30" s="1">
        <f t="shared" si="10"/>
        <v>1986.75</v>
      </c>
      <c r="M30" s="3">
        <f t="shared" si="1"/>
        <v>1.144487959753693</v>
      </c>
      <c r="N30" s="3">
        <f t="shared" si="2"/>
        <v>-0.28941643437269848</v>
      </c>
      <c r="O30" s="3">
        <f t="shared" si="3"/>
        <v>-1.5176500629478284</v>
      </c>
      <c r="P30" s="3">
        <f t="shared" si="4"/>
        <v>-1.5375722671363659</v>
      </c>
      <c r="Q30" s="3">
        <f t="shared" si="5"/>
        <v>-0.3463825525360793</v>
      </c>
      <c r="R30" s="1">
        <f t="shared" si="6"/>
        <v>-2.5465333572392792</v>
      </c>
      <c r="T30" s="1">
        <f t="shared" si="11"/>
        <v>1986.75</v>
      </c>
      <c r="U30" s="3">
        <f>(EXIMR!B30+EXIMR!C30)*('exp(XMY)ADJ'!B30+'exp(XMY)ADJ'!C30+'exp(XMY)ADJ'!I30)/2</f>
        <v>1.1451324430732528</v>
      </c>
      <c r="V30" s="3">
        <f>(EXIMR!D30+EXIMR!E30+EXIMR!G30)*('exp(XMY)ADJ'!D30+'exp(XMY)ADJ'!E30+'exp(XMY)ADJ'!G30+'exp(XMY)ADJ'!I30)/2</f>
        <v>-0.33046791100801004</v>
      </c>
      <c r="W30" s="3">
        <f>(EXIMR!F30)*('exp(XMY)ADJ'!F30+'exp(XMY)ADJ'!I30)/2</f>
        <v>-1.5176500629478284</v>
      </c>
      <c r="X30" s="3">
        <f>(EXIMR!H30)*('exp(XMY)ADJ'!H30+'exp(XMY)ADJ'!I30)/2</f>
        <v>-1.5375722671363659</v>
      </c>
      <c r="Y30" s="3">
        <f t="shared" si="7"/>
        <v>-0.30597555922032793</v>
      </c>
      <c r="Z30" s="3">
        <f t="shared" si="8"/>
        <v>-2.5465333572392792</v>
      </c>
    </row>
    <row r="31" spans="1:26" x14ac:dyDescent="0.3">
      <c r="A31" s="1">
        <f t="shared" si="9"/>
        <v>1987</v>
      </c>
      <c r="B31" s="2">
        <f>0.5*EXIMR!B31*('exp(XMY)ADJ'!B31+'exp(XMY)ADJ'!$I31)</f>
        <v>-1.2993436626299252E-7</v>
      </c>
      <c r="C31" s="2">
        <f>0.5*EXIMR!C31*('exp(XMY)ADJ'!C31+'exp(XMY)ADJ'!$I31)</f>
        <v>1.0970682463931303</v>
      </c>
      <c r="D31" s="2">
        <f>0.5*EXIMR!D31*('exp(XMY)ADJ'!D31+'exp(XMY)ADJ'!$I31)</f>
        <v>6.4426152740942236E-8</v>
      </c>
      <c r="E31" s="2">
        <f>0.5*EXIMR!E31*('exp(XMY)ADJ'!E31+'exp(XMY)ADJ'!$I31)</f>
        <v>-0.19790911842682563</v>
      </c>
      <c r="F31" s="2">
        <f>0.5*EXIMR!F31*('exp(XMY)ADJ'!F31+'exp(XMY)ADJ'!$I31)</f>
        <v>-1.4669053764520226</v>
      </c>
      <c r="G31" s="2">
        <f>0.5*EXIMR!G31*('exp(XMY)ADJ'!G31+'exp(XMY)ADJ'!$I31)</f>
        <v>9.0770592215805995E-3</v>
      </c>
      <c r="H31" s="2">
        <f>0.5*EXIMR!H31*('exp(XMY)ADJ'!H31+'exp(XMY)ADJ'!$I31)</f>
        <v>-1.5720880834292073</v>
      </c>
      <c r="I31" s="3">
        <f t="shared" si="0"/>
        <v>-0.32748017623727099</v>
      </c>
      <c r="J31" s="2">
        <v>-2.4582375144388289</v>
      </c>
      <c r="L31" s="1">
        <f t="shared" si="10"/>
        <v>1987</v>
      </c>
      <c r="M31" s="3">
        <f t="shared" si="1"/>
        <v>1.0970681164587641</v>
      </c>
      <c r="N31" s="3">
        <f t="shared" si="2"/>
        <v>-0.18883199477909229</v>
      </c>
      <c r="O31" s="3">
        <f t="shared" si="3"/>
        <v>-1.4669053764520226</v>
      </c>
      <c r="P31" s="3">
        <f t="shared" si="4"/>
        <v>-1.5720880834292073</v>
      </c>
      <c r="Q31" s="3">
        <f t="shared" si="5"/>
        <v>-0.32748017623727099</v>
      </c>
      <c r="R31" s="1">
        <f t="shared" si="6"/>
        <v>-2.4582375144388289</v>
      </c>
      <c r="T31" s="1">
        <f t="shared" si="11"/>
        <v>1987</v>
      </c>
      <c r="U31" s="3">
        <f>(EXIMR!B31+EXIMR!C31)*('exp(XMY)ADJ'!B31+'exp(XMY)ADJ'!C31+'exp(XMY)ADJ'!I31)/2</f>
        <v>1.0976850287064175</v>
      </c>
      <c r="V31" s="3">
        <f>(EXIMR!D31+EXIMR!E31+EXIMR!G31)*('exp(XMY)ADJ'!D31+'exp(XMY)ADJ'!E31+'exp(XMY)ADJ'!G31+'exp(XMY)ADJ'!I31)/2</f>
        <v>-0.21252471831933817</v>
      </c>
      <c r="W31" s="3">
        <f>(EXIMR!F31)*('exp(XMY)ADJ'!F31+'exp(XMY)ADJ'!I31)/2</f>
        <v>-1.4669053764520226</v>
      </c>
      <c r="X31" s="3">
        <f>(EXIMR!H31)*('exp(XMY)ADJ'!H31+'exp(XMY)ADJ'!I31)/2</f>
        <v>-1.5720880834292073</v>
      </c>
      <c r="Y31" s="3">
        <f t="shared" si="7"/>
        <v>-0.30440436494467837</v>
      </c>
      <c r="Z31" s="3">
        <f t="shared" si="8"/>
        <v>-2.4582375144388289</v>
      </c>
    </row>
    <row r="32" spans="1:26" x14ac:dyDescent="0.3">
      <c r="A32" s="1">
        <f t="shared" si="9"/>
        <v>1987.25</v>
      </c>
      <c r="B32" s="2">
        <f>0.5*EXIMR!B32*('exp(XMY)ADJ'!B32+'exp(XMY)ADJ'!$I32)</f>
        <v>-6.927854216923627E-8</v>
      </c>
      <c r="C32" s="2">
        <f>0.5*EXIMR!C32*('exp(XMY)ADJ'!C32+'exp(XMY)ADJ'!$I32)</f>
        <v>1.0628424657482225</v>
      </c>
      <c r="D32" s="2">
        <f>0.5*EXIMR!D32*('exp(XMY)ADJ'!D32+'exp(XMY)ADJ'!$I32)</f>
        <v>7.6248367602181123E-8</v>
      </c>
      <c r="E32" s="2">
        <f>0.5*EXIMR!E32*('exp(XMY)ADJ'!E32+'exp(XMY)ADJ'!$I32)</f>
        <v>-0.18853749827909302</v>
      </c>
      <c r="F32" s="2">
        <f>0.5*EXIMR!F32*('exp(XMY)ADJ'!F32+'exp(XMY)ADJ'!$I32)</f>
        <v>-1.2738622819505963</v>
      </c>
      <c r="G32" s="2">
        <f>0.5*EXIMR!G32*('exp(XMY)ADJ'!G32+'exp(XMY)ADJ'!$I32)</f>
        <v>3.8572848831247543E-2</v>
      </c>
      <c r="H32" s="2">
        <f>0.5*EXIMR!H32*('exp(XMY)ADJ'!H32+'exp(XMY)ADJ'!$I32)</f>
        <v>-1.5784280596877089</v>
      </c>
      <c r="I32" s="3">
        <f t="shared" si="0"/>
        <v>-0.447133224542972</v>
      </c>
      <c r="J32" s="2">
        <v>-2.3865457429110748</v>
      </c>
      <c r="L32" s="1">
        <f t="shared" si="10"/>
        <v>1987.25</v>
      </c>
      <c r="M32" s="3">
        <f t="shared" si="1"/>
        <v>1.0628423964696803</v>
      </c>
      <c r="N32" s="3">
        <f t="shared" si="2"/>
        <v>-0.1499645731994779</v>
      </c>
      <c r="O32" s="3">
        <f t="shared" si="3"/>
        <v>-1.2738622819505963</v>
      </c>
      <c r="P32" s="3">
        <f t="shared" si="4"/>
        <v>-1.5784280596877089</v>
      </c>
      <c r="Q32" s="3">
        <f t="shared" si="5"/>
        <v>-0.447133224542972</v>
      </c>
      <c r="R32" s="1">
        <f t="shared" si="6"/>
        <v>-2.3865457429110748</v>
      </c>
      <c r="T32" s="1">
        <f t="shared" si="11"/>
        <v>1987.25</v>
      </c>
      <c r="U32" s="3">
        <f>(EXIMR!B32+EXIMR!C32)*('exp(XMY)ADJ'!B32+'exp(XMY)ADJ'!C32+'exp(XMY)ADJ'!I32)/2</f>
        <v>1.0634288295194787</v>
      </c>
      <c r="V32" s="3">
        <f>(EXIMR!D32+EXIMR!E32+EXIMR!G32)*('exp(XMY)ADJ'!D32+'exp(XMY)ADJ'!E32+'exp(XMY)ADJ'!G32+'exp(XMY)ADJ'!I32)/2</f>
        <v>-0.17086162807304303</v>
      </c>
      <c r="W32" s="3">
        <f>(EXIMR!F32)*('exp(XMY)ADJ'!F32+'exp(XMY)ADJ'!I32)/2</f>
        <v>-1.2738622819505963</v>
      </c>
      <c r="X32" s="3">
        <f>(EXIMR!H32)*('exp(XMY)ADJ'!H32+'exp(XMY)ADJ'!I32)/2</f>
        <v>-1.5784280596877089</v>
      </c>
      <c r="Y32" s="3">
        <f t="shared" si="7"/>
        <v>-0.42682260271920525</v>
      </c>
      <c r="Z32" s="3">
        <f t="shared" si="8"/>
        <v>-2.3865457429110748</v>
      </c>
    </row>
    <row r="33" spans="1:26" x14ac:dyDescent="0.3">
      <c r="A33" s="1">
        <f t="shared" si="9"/>
        <v>1987.5</v>
      </c>
      <c r="B33" s="2">
        <f>0.5*EXIMR!B33*('exp(XMY)ADJ'!B33+'exp(XMY)ADJ'!$I33)</f>
        <v>3.7674894331252686E-9</v>
      </c>
      <c r="C33" s="2">
        <f>0.5*EXIMR!C33*('exp(XMY)ADJ'!C33+'exp(XMY)ADJ'!$I33)</f>
        <v>1.0710451117448998</v>
      </c>
      <c r="D33" s="2">
        <f>0.5*EXIMR!D33*('exp(XMY)ADJ'!D33+'exp(XMY)ADJ'!$I33)</f>
        <v>8.3073330497451132E-8</v>
      </c>
      <c r="E33" s="2">
        <f>0.5*EXIMR!E33*('exp(XMY)ADJ'!E33+'exp(XMY)ADJ'!$I33)</f>
        <v>-0.15540525118070958</v>
      </c>
      <c r="F33" s="2">
        <f>0.5*EXIMR!F33*('exp(XMY)ADJ'!F33+'exp(XMY)ADJ'!$I33)</f>
        <v>-1.1560041358769801</v>
      </c>
      <c r="G33" s="2">
        <f>0.5*EXIMR!G33*('exp(XMY)ADJ'!G33+'exp(XMY)ADJ'!$I33)</f>
        <v>0.154355834561718</v>
      </c>
      <c r="H33" s="2">
        <f>0.5*EXIMR!H33*('exp(XMY)ADJ'!H33+'exp(XMY)ADJ'!$I33)</f>
        <v>-1.5874013973492391</v>
      </c>
      <c r="I33" s="3">
        <f t="shared" si="0"/>
        <v>-0.57814551019651739</v>
      </c>
      <c r="J33" s="2">
        <v>-2.2515552614560086</v>
      </c>
      <c r="L33" s="1">
        <f t="shared" si="10"/>
        <v>1987.5</v>
      </c>
      <c r="M33" s="3">
        <f t="shared" si="1"/>
        <v>1.0710451155123892</v>
      </c>
      <c r="N33" s="3">
        <f t="shared" si="2"/>
        <v>-1.0493335456610853E-3</v>
      </c>
      <c r="O33" s="3">
        <f t="shared" si="3"/>
        <v>-1.1560041358769801</v>
      </c>
      <c r="P33" s="3">
        <f t="shared" si="4"/>
        <v>-1.5874013973492391</v>
      </c>
      <c r="Q33" s="3">
        <f t="shared" si="5"/>
        <v>-0.57814551019651739</v>
      </c>
      <c r="R33" s="1">
        <f t="shared" si="6"/>
        <v>-2.2515552614560086</v>
      </c>
      <c r="T33" s="1">
        <f t="shared" si="11"/>
        <v>1987.5</v>
      </c>
      <c r="U33" s="3">
        <f>(EXIMR!B33+EXIMR!C33)*('exp(XMY)ADJ'!B33+'exp(XMY)ADJ'!C33+'exp(XMY)ADJ'!I33)/2</f>
        <v>1.0716232634685721</v>
      </c>
      <c r="V33" s="3">
        <f>(EXIMR!D33+EXIMR!E33+EXIMR!G33)*('exp(XMY)ADJ'!D33+'exp(XMY)ADJ'!E33+'exp(XMY)ADJ'!G33+'exp(XMY)ADJ'!I33)/2</f>
        <v>-1.2126114328139402E-3</v>
      </c>
      <c r="W33" s="3">
        <f>(EXIMR!F33)*('exp(XMY)ADJ'!F33+'exp(XMY)ADJ'!I33)/2</f>
        <v>-1.1560041358769801</v>
      </c>
      <c r="X33" s="3">
        <f>(EXIMR!H33)*('exp(XMY)ADJ'!H33+'exp(XMY)ADJ'!I33)/2</f>
        <v>-1.5874013973492391</v>
      </c>
      <c r="Y33" s="3">
        <f t="shared" si="7"/>
        <v>-0.57856038026554746</v>
      </c>
      <c r="Z33" s="3">
        <f t="shared" si="8"/>
        <v>-2.2515552614560086</v>
      </c>
    </row>
    <row r="34" spans="1:26" x14ac:dyDescent="0.3">
      <c r="A34" s="1">
        <f t="shared" si="9"/>
        <v>1987.75</v>
      </c>
      <c r="B34" s="2">
        <f>0.5*EXIMR!B34*('exp(XMY)ADJ'!B34+'exp(XMY)ADJ'!$I34)</f>
        <v>1.2042769388294396E-7</v>
      </c>
      <c r="C34" s="2">
        <f>0.5*EXIMR!C34*('exp(XMY)ADJ'!C34+'exp(XMY)ADJ'!$I34)</f>
        <v>1.1328456245497389</v>
      </c>
      <c r="D34" s="2">
        <f>0.5*EXIMR!D34*('exp(XMY)ADJ'!D34+'exp(XMY)ADJ'!$I34)</f>
        <v>7.9848520250312657E-8</v>
      </c>
      <c r="E34" s="2">
        <f>0.5*EXIMR!E34*('exp(XMY)ADJ'!E34+'exp(XMY)ADJ'!$I34)</f>
        <v>-0.17304138588274207</v>
      </c>
      <c r="F34" s="2">
        <f>0.5*EXIMR!F34*('exp(XMY)ADJ'!F34+'exp(XMY)ADJ'!$I34)</f>
        <v>-0.85289351213609632</v>
      </c>
      <c r="G34" s="2">
        <f>0.5*EXIMR!G34*('exp(XMY)ADJ'!G34+'exp(XMY)ADJ'!$I34)</f>
        <v>-1.1412927269281644E-2</v>
      </c>
      <c r="H34" s="2">
        <f>0.5*EXIMR!H34*('exp(XMY)ADJ'!H34+'exp(XMY)ADJ'!$I34)</f>
        <v>-1.6049557487069779</v>
      </c>
      <c r="I34" s="3">
        <f t="shared" si="0"/>
        <v>-0.64735389945770705</v>
      </c>
      <c r="J34" s="2">
        <v>-2.156811648626852</v>
      </c>
      <c r="L34" s="1">
        <f t="shared" si="10"/>
        <v>1987.75</v>
      </c>
      <c r="M34" s="3">
        <f t="shared" si="1"/>
        <v>1.1328457449774327</v>
      </c>
      <c r="N34" s="3">
        <f t="shared" si="2"/>
        <v>-0.18445423330350347</v>
      </c>
      <c r="O34" s="3">
        <f t="shared" si="3"/>
        <v>-0.85289351213609632</v>
      </c>
      <c r="P34" s="3">
        <f t="shared" si="4"/>
        <v>-1.6049557487069779</v>
      </c>
      <c r="Q34" s="3">
        <f t="shared" si="5"/>
        <v>-0.64735389945770705</v>
      </c>
      <c r="R34" s="1">
        <f t="shared" si="6"/>
        <v>-2.156811648626852</v>
      </c>
      <c r="T34" s="1">
        <f t="shared" si="11"/>
        <v>1987.75</v>
      </c>
      <c r="U34" s="3">
        <f>(EXIMR!B34+EXIMR!C34)*('exp(XMY)ADJ'!B34+'exp(XMY)ADJ'!C34+'exp(XMY)ADJ'!I34)/2</f>
        <v>1.1334421400234722</v>
      </c>
      <c r="V34" s="3">
        <f>(EXIMR!D34+EXIMR!E34+EXIMR!G34)*('exp(XMY)ADJ'!D34+'exp(XMY)ADJ'!E34+'exp(XMY)ADJ'!G34+'exp(XMY)ADJ'!I34)/2</f>
        <v>-0.21173530051506897</v>
      </c>
      <c r="W34" s="3">
        <f>(EXIMR!F34)*('exp(XMY)ADJ'!F34+'exp(XMY)ADJ'!I34)/2</f>
        <v>-0.85289351213609632</v>
      </c>
      <c r="X34" s="3">
        <f>(EXIMR!H34)*('exp(XMY)ADJ'!H34+'exp(XMY)ADJ'!I34)/2</f>
        <v>-1.6049557487069779</v>
      </c>
      <c r="Y34" s="3">
        <f t="shared" si="7"/>
        <v>-0.62066922729218099</v>
      </c>
      <c r="Z34" s="3">
        <f t="shared" si="8"/>
        <v>-2.156811648626852</v>
      </c>
    </row>
    <row r="35" spans="1:26" x14ac:dyDescent="0.3">
      <c r="A35" s="1">
        <f t="shared" si="9"/>
        <v>1988</v>
      </c>
      <c r="B35" s="2">
        <f>0.5*EXIMR!B35*('exp(XMY)ADJ'!B35+'exp(XMY)ADJ'!$I35)</f>
        <v>1.7684262324954226E-7</v>
      </c>
      <c r="C35" s="2">
        <f>0.5*EXIMR!C35*('exp(XMY)ADJ'!C35+'exp(XMY)ADJ'!$I35)</f>
        <v>1.4218014812807123</v>
      </c>
      <c r="D35" s="2">
        <f>0.5*EXIMR!D35*('exp(XMY)ADJ'!D35+'exp(XMY)ADJ'!$I35)</f>
        <v>8.4741634239265024E-8</v>
      </c>
      <c r="E35" s="2">
        <f>0.5*EXIMR!E35*('exp(XMY)ADJ'!E35+'exp(XMY)ADJ'!$I35)</f>
        <v>-0.16799526390893002</v>
      </c>
      <c r="F35" s="2">
        <f>0.5*EXIMR!F35*('exp(XMY)ADJ'!F35+'exp(XMY)ADJ'!$I35)</f>
        <v>-0.40126783114208359</v>
      </c>
      <c r="G35" s="2">
        <f>0.5*EXIMR!G35*('exp(XMY)ADJ'!G35+'exp(XMY)ADJ'!$I35)</f>
        <v>-0.10423617482779757</v>
      </c>
      <c r="H35" s="2">
        <f>0.5*EXIMR!H35*('exp(XMY)ADJ'!H35+'exp(XMY)ADJ'!$I35)</f>
        <v>-1.6118191716763857</v>
      </c>
      <c r="I35" s="3">
        <f t="shared" si="0"/>
        <v>-0.91354341564536146</v>
      </c>
      <c r="J35" s="2">
        <v>-1.7770601143355886</v>
      </c>
      <c r="L35" s="1">
        <f t="shared" si="10"/>
        <v>1988</v>
      </c>
      <c r="M35" s="3">
        <f t="shared" si="1"/>
        <v>1.4218016581233355</v>
      </c>
      <c r="N35" s="3">
        <f t="shared" si="2"/>
        <v>-0.27223135399509335</v>
      </c>
      <c r="O35" s="3">
        <f t="shared" si="3"/>
        <v>-0.40126783114208359</v>
      </c>
      <c r="P35" s="3">
        <f t="shared" si="4"/>
        <v>-1.6118191716763857</v>
      </c>
      <c r="Q35" s="3">
        <f t="shared" si="5"/>
        <v>-0.91354341564536146</v>
      </c>
      <c r="R35" s="1">
        <f t="shared" si="6"/>
        <v>-1.7770601143355886</v>
      </c>
      <c r="T35" s="1">
        <f t="shared" si="11"/>
        <v>1988</v>
      </c>
      <c r="U35" s="3">
        <f>(EXIMR!B35+EXIMR!C35)*('exp(XMY)ADJ'!B35+'exp(XMY)ADJ'!C35+'exp(XMY)ADJ'!I35)/2</f>
        <v>1.4225136165811865</v>
      </c>
      <c r="V35" s="3">
        <f>(EXIMR!D35+EXIMR!E35+EXIMR!G35)*('exp(XMY)ADJ'!D35+'exp(XMY)ADJ'!E35+'exp(XMY)ADJ'!G35+'exp(XMY)ADJ'!I35)/2</f>
        <v>-0.31444709265248239</v>
      </c>
      <c r="W35" s="3">
        <f>(EXIMR!F35)*('exp(XMY)ADJ'!F35+'exp(XMY)ADJ'!I35)/2</f>
        <v>-0.40126783114208359</v>
      </c>
      <c r="X35" s="3">
        <f>(EXIMR!H35)*('exp(XMY)ADJ'!H35+'exp(XMY)ADJ'!I35)/2</f>
        <v>-1.6118191716763857</v>
      </c>
      <c r="Y35" s="3">
        <f t="shared" si="7"/>
        <v>-0.8720396354458233</v>
      </c>
      <c r="Z35" s="3">
        <f t="shared" si="8"/>
        <v>-1.7770601143355886</v>
      </c>
    </row>
    <row r="36" spans="1:26" x14ac:dyDescent="0.3">
      <c r="A36" s="1">
        <f t="shared" si="9"/>
        <v>1988.25</v>
      </c>
      <c r="B36" s="2">
        <f>0.5*EXIMR!B36*('exp(XMY)ADJ'!B36+'exp(XMY)ADJ'!$I36)</f>
        <v>1.971220336626155E-7</v>
      </c>
      <c r="C36" s="2">
        <f>0.5*EXIMR!C36*('exp(XMY)ADJ'!C36+'exp(XMY)ADJ'!$I36)</f>
        <v>1.5194113802049563</v>
      </c>
      <c r="D36" s="2">
        <f>0.5*EXIMR!D36*('exp(XMY)ADJ'!D36+'exp(XMY)ADJ'!$I36)</f>
        <v>7.8089623257490752E-8</v>
      </c>
      <c r="E36" s="2">
        <f>0.5*EXIMR!E36*('exp(XMY)ADJ'!E36+'exp(XMY)ADJ'!$I36)</f>
        <v>-0.14515688820254516</v>
      </c>
      <c r="F36" s="2">
        <f>0.5*EXIMR!F36*('exp(XMY)ADJ'!F36+'exp(XMY)ADJ'!$I36)</f>
        <v>-2.0606130827337348E-2</v>
      </c>
      <c r="G36" s="2">
        <f>0.5*EXIMR!G36*('exp(XMY)ADJ'!G36+'exp(XMY)ADJ'!$I36)</f>
        <v>-0.16672146641261507</v>
      </c>
      <c r="H36" s="2">
        <f>0.5*EXIMR!H36*('exp(XMY)ADJ'!H36+'exp(XMY)ADJ'!$I36)</f>
        <v>-1.6328781212532688</v>
      </c>
      <c r="I36" s="3">
        <f t="shared" si="0"/>
        <v>-1.0495371715497326</v>
      </c>
      <c r="J36" s="2">
        <v>-1.4954881228288859</v>
      </c>
      <c r="L36" s="1">
        <f t="shared" si="10"/>
        <v>1988.25</v>
      </c>
      <c r="M36" s="3">
        <f t="shared" si="1"/>
        <v>1.5194115773269898</v>
      </c>
      <c r="N36" s="3">
        <f t="shared" si="2"/>
        <v>-0.31187827652553696</v>
      </c>
      <c r="O36" s="3">
        <f t="shared" si="3"/>
        <v>-2.0606130827337348E-2</v>
      </c>
      <c r="P36" s="3">
        <f t="shared" si="4"/>
        <v>-1.6328781212532688</v>
      </c>
      <c r="Q36" s="3">
        <f t="shared" si="5"/>
        <v>-1.0495371715497326</v>
      </c>
      <c r="R36" s="1">
        <f t="shared" si="6"/>
        <v>-1.4954881228288859</v>
      </c>
      <c r="T36" s="1">
        <f t="shared" si="11"/>
        <v>1988.25</v>
      </c>
      <c r="U36" s="3">
        <f>(EXIMR!B36+EXIMR!C36)*('exp(XMY)ADJ'!B36+'exp(XMY)ADJ'!C36+'exp(XMY)ADJ'!I36)/2</f>
        <v>1.5201303114804705</v>
      </c>
      <c r="V36" s="3">
        <f>(EXIMR!D36+EXIMR!E36+EXIMR!G36)*('exp(XMY)ADJ'!D36+'exp(XMY)ADJ'!E36+'exp(XMY)ADJ'!G36+'exp(XMY)ADJ'!I36)/2</f>
        <v>-0.35839608112264282</v>
      </c>
      <c r="W36" s="3">
        <f>(EXIMR!F36)*('exp(XMY)ADJ'!F36+'exp(XMY)ADJ'!I36)/2</f>
        <v>-2.0606130827337348E-2</v>
      </c>
      <c r="X36" s="3">
        <f>(EXIMR!H36)*('exp(XMY)ADJ'!H36+'exp(XMY)ADJ'!I36)/2</f>
        <v>-1.6328781212532688</v>
      </c>
      <c r="Y36" s="3">
        <f t="shared" si="7"/>
        <v>-1.0037381011061075</v>
      </c>
      <c r="Z36" s="3">
        <f t="shared" si="8"/>
        <v>-1.4954881228288859</v>
      </c>
    </row>
    <row r="37" spans="1:26" x14ac:dyDescent="0.3">
      <c r="A37" s="1">
        <f t="shared" si="9"/>
        <v>1988.5</v>
      </c>
      <c r="B37" s="2">
        <f>0.5*EXIMR!B37*('exp(XMY)ADJ'!B37+'exp(XMY)ADJ'!$I37)</f>
        <v>2.1358251931458353E-7</v>
      </c>
      <c r="C37" s="2">
        <f>0.5*EXIMR!C37*('exp(XMY)ADJ'!C37+'exp(XMY)ADJ'!$I37)</f>
        <v>1.6875352078481782</v>
      </c>
      <c r="D37" s="2">
        <f>0.5*EXIMR!D37*('exp(XMY)ADJ'!D37+'exp(XMY)ADJ'!$I37)</f>
        <v>8.9797708659397925E-8</v>
      </c>
      <c r="E37" s="2">
        <f>0.5*EXIMR!E37*('exp(XMY)ADJ'!E37+'exp(XMY)ADJ'!$I37)</f>
        <v>-0.10408097520345246</v>
      </c>
      <c r="F37" s="2">
        <f>0.5*EXIMR!F37*('exp(XMY)ADJ'!F37+'exp(XMY)ADJ'!$I37)</f>
        <v>-0.14180175546186113</v>
      </c>
      <c r="G37" s="2">
        <f>0.5*EXIMR!G37*('exp(XMY)ADJ'!G37+'exp(XMY)ADJ'!$I37)</f>
        <v>-0.25255993033391522</v>
      </c>
      <c r="H37" s="2">
        <f>0.5*EXIMR!H37*('exp(XMY)ADJ'!H37+'exp(XMY)ADJ'!$I37)</f>
        <v>-1.633421534477862</v>
      </c>
      <c r="I37" s="3">
        <f t="shared" si="0"/>
        <v>-1.105872352755096</v>
      </c>
      <c r="J37" s="2">
        <v>-1.5502010370037806</v>
      </c>
      <c r="L37" s="1">
        <f t="shared" si="10"/>
        <v>1988.5</v>
      </c>
      <c r="M37" s="3">
        <f t="shared" si="1"/>
        <v>1.6875354214306975</v>
      </c>
      <c r="N37" s="3">
        <f t="shared" si="2"/>
        <v>-0.356640815739659</v>
      </c>
      <c r="O37" s="3">
        <f t="shared" si="3"/>
        <v>-0.14180175546186113</v>
      </c>
      <c r="P37" s="3">
        <f t="shared" si="4"/>
        <v>-1.633421534477862</v>
      </c>
      <c r="Q37" s="3">
        <f t="shared" si="5"/>
        <v>-1.105872352755096</v>
      </c>
      <c r="R37" s="1">
        <f t="shared" si="6"/>
        <v>-1.5502010370037806</v>
      </c>
      <c r="T37" s="1">
        <f t="shared" si="11"/>
        <v>1988.5</v>
      </c>
      <c r="U37" s="3">
        <f>(EXIMR!B37+EXIMR!C37)*('exp(XMY)ADJ'!B37+'exp(XMY)ADJ'!C37+'exp(XMY)ADJ'!I37)/2</f>
        <v>1.6882647904168906</v>
      </c>
      <c r="V37" s="3">
        <f>(EXIMR!D37+EXIMR!E37+EXIMR!G37)*('exp(XMY)ADJ'!D37+'exp(XMY)ADJ'!E37+'exp(XMY)ADJ'!G37+'exp(XMY)ADJ'!I37)/2</f>
        <v>-0.41463034009845884</v>
      </c>
      <c r="W37" s="3">
        <f>(EXIMR!F37)*('exp(XMY)ADJ'!F37+'exp(XMY)ADJ'!I37)/2</f>
        <v>-0.14180175546186113</v>
      </c>
      <c r="X37" s="3">
        <f>(EXIMR!H37)*('exp(XMY)ADJ'!H37+'exp(XMY)ADJ'!I37)/2</f>
        <v>-1.633421534477862</v>
      </c>
      <c r="Y37" s="3">
        <f t="shared" si="7"/>
        <v>-1.0486121973824893</v>
      </c>
      <c r="Z37" s="3">
        <f t="shared" si="8"/>
        <v>-1.5502010370037806</v>
      </c>
    </row>
    <row r="38" spans="1:26" x14ac:dyDescent="0.3">
      <c r="A38" s="1">
        <f t="shared" si="9"/>
        <v>1988.75</v>
      </c>
      <c r="B38" s="2">
        <f>0.5*EXIMR!B38*('exp(XMY)ADJ'!B38+'exp(XMY)ADJ'!$I38)</f>
        <v>2.3911166578553124E-7</v>
      </c>
      <c r="C38" s="2">
        <f>0.5*EXIMR!C38*('exp(XMY)ADJ'!C38+'exp(XMY)ADJ'!$I38)</f>
        <v>1.7442911616005989</v>
      </c>
      <c r="D38" s="2">
        <f>0.5*EXIMR!D38*('exp(XMY)ADJ'!D38+'exp(XMY)ADJ'!$I38)</f>
        <v>1.0150553346767872E-7</v>
      </c>
      <c r="E38" s="2">
        <f>0.5*EXIMR!E38*('exp(XMY)ADJ'!E38+'exp(XMY)ADJ'!$I38)</f>
        <v>-0.13053762674520192</v>
      </c>
      <c r="F38" s="2">
        <f>0.5*EXIMR!F38*('exp(XMY)ADJ'!F38+'exp(XMY)ADJ'!$I38)</f>
        <v>-0.12816000426574528</v>
      </c>
      <c r="G38" s="2">
        <f>0.5*EXIMR!G38*('exp(XMY)ADJ'!G38+'exp(XMY)ADJ'!$I38)</f>
        <v>-0.26655513123920943</v>
      </c>
      <c r="H38" s="2">
        <f>0.5*EXIMR!H38*('exp(XMY)ADJ'!H38+'exp(XMY)ADJ'!$I38)</f>
        <v>-1.6334298607075404</v>
      </c>
      <c r="I38" s="3">
        <f t="shared" si="0"/>
        <v>-1.1665223048029856</v>
      </c>
      <c r="J38" s="2">
        <v>-1.5809134255428843</v>
      </c>
      <c r="L38" s="1">
        <f t="shared" si="10"/>
        <v>1988.75</v>
      </c>
      <c r="M38" s="3">
        <f t="shared" si="1"/>
        <v>1.7442914007122647</v>
      </c>
      <c r="N38" s="3">
        <f t="shared" si="2"/>
        <v>-0.39709265647887787</v>
      </c>
      <c r="O38" s="3">
        <f t="shared" si="3"/>
        <v>-0.12816000426574528</v>
      </c>
      <c r="P38" s="3">
        <f t="shared" si="4"/>
        <v>-1.6334298607075404</v>
      </c>
      <c r="Q38" s="3">
        <f t="shared" si="5"/>
        <v>-1.1665223048029856</v>
      </c>
      <c r="R38" s="1">
        <f t="shared" si="6"/>
        <v>-1.5809134255428843</v>
      </c>
      <c r="T38" s="1">
        <f t="shared" si="11"/>
        <v>1988.75</v>
      </c>
      <c r="U38" s="3">
        <f>(EXIMR!B38+EXIMR!C38)*('exp(XMY)ADJ'!B38+'exp(XMY)ADJ'!C38+'exp(XMY)ADJ'!I38)/2</f>
        <v>1.7449698498446873</v>
      </c>
      <c r="V38" s="3">
        <f>(EXIMR!D38+EXIMR!E38+EXIMR!G38)*('exp(XMY)ADJ'!D38+'exp(XMY)ADJ'!E38+'exp(XMY)ADJ'!G38+'exp(XMY)ADJ'!I38)/2</f>
        <v>-0.46801691185408961</v>
      </c>
      <c r="W38" s="3">
        <f>(EXIMR!F38)*('exp(XMY)ADJ'!F38+'exp(XMY)ADJ'!I38)/2</f>
        <v>-0.12816000426574528</v>
      </c>
      <c r="X38" s="3">
        <f>(EXIMR!H38)*('exp(XMY)ADJ'!H38+'exp(XMY)ADJ'!I38)/2</f>
        <v>-1.6334298607075404</v>
      </c>
      <c r="Y38" s="3">
        <f t="shared" si="7"/>
        <v>-1.0962764985601963</v>
      </c>
      <c r="Z38" s="3">
        <f t="shared" si="8"/>
        <v>-1.5809134255428843</v>
      </c>
    </row>
    <row r="39" spans="1:26" x14ac:dyDescent="0.3">
      <c r="A39" s="1">
        <f t="shared" si="9"/>
        <v>1989</v>
      </c>
      <c r="B39" s="2">
        <f>0.5*EXIMR!B39*('exp(XMY)ADJ'!B39+'exp(XMY)ADJ'!$I39)</f>
        <v>2.5240592019735502E-7</v>
      </c>
      <c r="C39" s="2">
        <f>0.5*EXIMR!C39*('exp(XMY)ADJ'!C39+'exp(XMY)ADJ'!$I39)</f>
        <v>1.867626820862351</v>
      </c>
      <c r="D39" s="2">
        <f>0.5*EXIMR!D39*('exp(XMY)ADJ'!D39+'exp(XMY)ADJ'!$I39)</f>
        <v>1.0487160339350362E-7</v>
      </c>
      <c r="E39" s="2">
        <f>0.5*EXIMR!E39*('exp(XMY)ADJ'!E39+'exp(XMY)ADJ'!$I39)</f>
        <v>-0.10698789962863163</v>
      </c>
      <c r="F39" s="2">
        <f>0.5*EXIMR!F39*('exp(XMY)ADJ'!F39+'exp(XMY)ADJ'!$I39)</f>
        <v>-8.9939237949778331E-2</v>
      </c>
      <c r="G39" s="2">
        <f>0.5*EXIMR!G39*('exp(XMY)ADJ'!G39+'exp(XMY)ADJ'!$I39)</f>
        <v>-0.16154637858149448</v>
      </c>
      <c r="H39" s="2">
        <f>0.5*EXIMR!H39*('exp(XMY)ADJ'!H39+'exp(XMY)ADJ'!$I39)</f>
        <v>-1.6400623219139694</v>
      </c>
      <c r="I39" s="3">
        <f t="shared" si="0"/>
        <v>-1.2865474128770851</v>
      </c>
      <c r="J39" s="2">
        <v>-1.4174560728110843</v>
      </c>
      <c r="L39" s="1">
        <f t="shared" si="10"/>
        <v>1989</v>
      </c>
      <c r="M39" s="3">
        <f t="shared" si="1"/>
        <v>1.8676270732682712</v>
      </c>
      <c r="N39" s="3">
        <f t="shared" si="2"/>
        <v>-0.2685341733385227</v>
      </c>
      <c r="O39" s="3">
        <f t="shared" si="3"/>
        <v>-8.9939237949778331E-2</v>
      </c>
      <c r="P39" s="3">
        <f t="shared" si="4"/>
        <v>-1.6400623219139694</v>
      </c>
      <c r="Q39" s="3">
        <f t="shared" si="5"/>
        <v>-1.2865474128770851</v>
      </c>
      <c r="R39" s="1">
        <f t="shared" si="6"/>
        <v>-1.4174560728110843</v>
      </c>
      <c r="T39" s="1">
        <f t="shared" si="11"/>
        <v>1989</v>
      </c>
      <c r="U39" s="3">
        <f>(EXIMR!B39+EXIMR!C39)*('exp(XMY)ADJ'!B39+'exp(XMY)ADJ'!C39+'exp(XMY)ADJ'!I39)/2</f>
        <v>1.8682706612115241</v>
      </c>
      <c r="V39" s="3">
        <f>(EXIMR!D39+EXIMR!E39+EXIMR!G39)*('exp(XMY)ADJ'!D39+'exp(XMY)ADJ'!E39+'exp(XMY)ADJ'!G39+'exp(XMY)ADJ'!I39)/2</f>
        <v>-0.31828070343046594</v>
      </c>
      <c r="W39" s="3">
        <f>(EXIMR!F39)*('exp(XMY)ADJ'!F39+'exp(XMY)ADJ'!I39)/2</f>
        <v>-8.9939237949778331E-2</v>
      </c>
      <c r="X39" s="3">
        <f>(EXIMR!H39)*('exp(XMY)ADJ'!H39+'exp(XMY)ADJ'!I39)/2</f>
        <v>-1.6400623219139694</v>
      </c>
      <c r="Y39" s="3">
        <f t="shared" si="7"/>
        <v>-1.2374444707283947</v>
      </c>
      <c r="Z39" s="3">
        <f t="shared" si="8"/>
        <v>-1.4174560728110843</v>
      </c>
    </row>
    <row r="40" spans="1:26" x14ac:dyDescent="0.3">
      <c r="A40" s="1">
        <f t="shared" si="9"/>
        <v>1989.25</v>
      </c>
      <c r="B40" s="2">
        <f>0.5*EXIMR!B40*('exp(XMY)ADJ'!B40+'exp(XMY)ADJ'!$I40)</f>
        <v>2.499188222917124E-7</v>
      </c>
      <c r="C40" s="2">
        <f>0.5*EXIMR!C40*('exp(XMY)ADJ'!C40+'exp(XMY)ADJ'!$I40)</f>
        <v>2.2048581287204265</v>
      </c>
      <c r="D40" s="2">
        <f>0.5*EXIMR!D40*('exp(XMY)ADJ'!D40+'exp(XMY)ADJ'!$I40)</f>
        <v>1.2009540797824376E-7</v>
      </c>
      <c r="E40" s="2">
        <f>0.5*EXIMR!E40*('exp(XMY)ADJ'!E40+'exp(XMY)ADJ'!$I40)</f>
        <v>-8.2881375979782457E-2</v>
      </c>
      <c r="F40" s="2">
        <f>0.5*EXIMR!F40*('exp(XMY)ADJ'!F40+'exp(XMY)ADJ'!$I40)</f>
        <v>-0.21929197284880544</v>
      </c>
      <c r="G40" s="2">
        <f>0.5*EXIMR!G40*('exp(XMY)ADJ'!G40+'exp(XMY)ADJ'!$I40)</f>
        <v>5.0043080844613785E-2</v>
      </c>
      <c r="H40" s="2">
        <f>0.5*EXIMR!H40*('exp(XMY)ADJ'!H40+'exp(XMY)ADJ'!$I40)</f>
        <v>-1.6339548966249717</v>
      </c>
      <c r="I40" s="3">
        <f t="shared" si="0"/>
        <v>-1.4941343170993975</v>
      </c>
      <c r="J40" s="2">
        <v>-1.1753609829736869</v>
      </c>
      <c r="L40" s="1">
        <f t="shared" si="10"/>
        <v>1989.25</v>
      </c>
      <c r="M40" s="3">
        <f t="shared" si="1"/>
        <v>2.2048583786392486</v>
      </c>
      <c r="N40" s="3">
        <f t="shared" si="2"/>
        <v>-3.2838175039760692E-2</v>
      </c>
      <c r="O40" s="3">
        <f t="shared" si="3"/>
        <v>-0.21929197284880544</v>
      </c>
      <c r="P40" s="3">
        <f t="shared" si="4"/>
        <v>-1.6339548966249717</v>
      </c>
      <c r="Q40" s="3">
        <f t="shared" si="5"/>
        <v>-1.4941343170993975</v>
      </c>
      <c r="R40" s="1">
        <f t="shared" si="6"/>
        <v>-1.1753609829736869</v>
      </c>
      <c r="T40" s="1">
        <f t="shared" si="11"/>
        <v>1989.25</v>
      </c>
      <c r="U40" s="3">
        <f>(EXIMR!B40+EXIMR!C40)*('exp(XMY)ADJ'!B40+'exp(XMY)ADJ'!C40+'exp(XMY)ADJ'!I40)/2</f>
        <v>2.2055096116063662</v>
      </c>
      <c r="V40" s="3">
        <f>(EXIMR!D40+EXIMR!E40+EXIMR!G40)*('exp(XMY)ADJ'!D40+'exp(XMY)ADJ'!E40+'exp(XMY)ADJ'!G40+'exp(XMY)ADJ'!I40)/2</f>
        <v>-3.9480732340148407E-2</v>
      </c>
      <c r="W40" s="3">
        <f>(EXIMR!F40)*('exp(XMY)ADJ'!F40+'exp(XMY)ADJ'!I40)/2</f>
        <v>-0.21929197284880544</v>
      </c>
      <c r="X40" s="3">
        <f>(EXIMR!H40)*('exp(XMY)ADJ'!H40+'exp(XMY)ADJ'!I40)/2</f>
        <v>-1.6339548966249717</v>
      </c>
      <c r="Y40" s="3">
        <f t="shared" si="7"/>
        <v>-1.4881429927661276</v>
      </c>
      <c r="Z40" s="3">
        <f t="shared" si="8"/>
        <v>-1.1753609829736869</v>
      </c>
    </row>
    <row r="41" spans="1:26" x14ac:dyDescent="0.3">
      <c r="A41" s="1">
        <f t="shared" si="9"/>
        <v>1989.5</v>
      </c>
      <c r="B41" s="2">
        <f>0.5*EXIMR!B41*('exp(XMY)ADJ'!B41+'exp(XMY)ADJ'!$I41)</f>
        <v>2.0570060702257989E-7</v>
      </c>
      <c r="C41" s="2">
        <f>0.5*EXIMR!C41*('exp(XMY)ADJ'!C41+'exp(XMY)ADJ'!$I41)</f>
        <v>2.3977866947851467</v>
      </c>
      <c r="D41" s="2">
        <f>0.5*EXIMR!D41*('exp(XMY)ADJ'!D41+'exp(XMY)ADJ'!$I41)</f>
        <v>1.2261518656650564E-7</v>
      </c>
      <c r="E41" s="2">
        <f>0.5*EXIMR!E41*('exp(XMY)ADJ'!E41+'exp(XMY)ADJ'!$I41)</f>
        <v>-9.001786972532054E-2</v>
      </c>
      <c r="F41" s="2">
        <f>0.5*EXIMR!F41*('exp(XMY)ADJ'!F41+'exp(XMY)ADJ'!$I41)</f>
        <v>-0.12957043867557488</v>
      </c>
      <c r="G41" s="2">
        <f>0.5*EXIMR!G41*('exp(XMY)ADJ'!G41+'exp(XMY)ADJ'!$I41)</f>
        <v>-6.3909880518773859E-2</v>
      </c>
      <c r="H41" s="2">
        <f>0.5*EXIMR!H41*('exp(XMY)ADJ'!H41+'exp(XMY)ADJ'!$I41)</f>
        <v>-1.639707247690732</v>
      </c>
      <c r="I41" s="3">
        <f t="shared" si="0"/>
        <v>-1.5754808605944812</v>
      </c>
      <c r="J41" s="2">
        <v>-1.1008992741039418</v>
      </c>
      <c r="L41" s="1">
        <f t="shared" si="10"/>
        <v>1989.5</v>
      </c>
      <c r="M41" s="3">
        <f t="shared" si="1"/>
        <v>2.3977869004857539</v>
      </c>
      <c r="N41" s="3">
        <f t="shared" si="2"/>
        <v>-0.15392762762890783</v>
      </c>
      <c r="O41" s="3">
        <f t="shared" si="3"/>
        <v>-0.12957043867557488</v>
      </c>
      <c r="P41" s="3">
        <f t="shared" si="4"/>
        <v>-1.639707247690732</v>
      </c>
      <c r="Q41" s="3">
        <f t="shared" si="5"/>
        <v>-1.5754808605944812</v>
      </c>
      <c r="R41" s="1">
        <f t="shared" si="6"/>
        <v>-1.1008992741039418</v>
      </c>
      <c r="T41" s="1">
        <f t="shared" si="11"/>
        <v>1989.5</v>
      </c>
      <c r="U41" s="3">
        <f>(EXIMR!B41+EXIMR!C41)*('exp(XMY)ADJ'!B41+'exp(XMY)ADJ'!C41+'exp(XMY)ADJ'!I41)/2</f>
        <v>2.3983848349388488</v>
      </c>
      <c r="V41" s="3">
        <f>(EXIMR!D41+EXIMR!E41+EXIMR!G41)*('exp(XMY)ADJ'!D41+'exp(XMY)ADJ'!E41+'exp(XMY)ADJ'!G41+'exp(XMY)ADJ'!I41)/2</f>
        <v>-0.18640813445797444</v>
      </c>
      <c r="W41" s="3">
        <f>(EXIMR!F41)*('exp(XMY)ADJ'!F41+'exp(XMY)ADJ'!I41)/2</f>
        <v>-0.12957043867557488</v>
      </c>
      <c r="X41" s="3">
        <f>(EXIMR!H41)*('exp(XMY)ADJ'!H41+'exp(XMY)ADJ'!I41)/2</f>
        <v>-1.639707247690732</v>
      </c>
      <c r="Y41" s="3">
        <f t="shared" si="7"/>
        <v>-1.5435982882185093</v>
      </c>
      <c r="Z41" s="3">
        <f t="shared" si="8"/>
        <v>-1.1008992741039418</v>
      </c>
    </row>
    <row r="42" spans="1:26" x14ac:dyDescent="0.3">
      <c r="A42" s="1">
        <f t="shared" si="9"/>
        <v>1989.75</v>
      </c>
      <c r="B42" s="2">
        <f>0.5*EXIMR!B42*('exp(XMY)ADJ'!B42+'exp(XMY)ADJ'!$I42)</f>
        <v>1.977373079985949E-7</v>
      </c>
      <c r="C42" s="2">
        <f>0.5*EXIMR!C42*('exp(XMY)ADJ'!C42+'exp(XMY)ADJ'!$I42)</f>
        <v>2.3905682370439338</v>
      </c>
      <c r="D42" s="2">
        <f>0.5*EXIMR!D42*('exp(XMY)ADJ'!D42+'exp(XMY)ADJ'!$I42)</f>
        <v>1.3257213391676558E-7</v>
      </c>
      <c r="E42" s="2">
        <f>0.5*EXIMR!E42*('exp(XMY)ADJ'!E42+'exp(XMY)ADJ'!$I42)</f>
        <v>-0.10522807568126034</v>
      </c>
      <c r="F42" s="2">
        <f>0.5*EXIMR!F42*('exp(XMY)ADJ'!F42+'exp(XMY)ADJ'!$I42)</f>
        <v>-0.17272460042163848</v>
      </c>
      <c r="G42" s="2">
        <f>0.5*EXIMR!G42*('exp(XMY)ADJ'!G42+'exp(XMY)ADJ'!$I42)</f>
        <v>-8.50422884427726E-3</v>
      </c>
      <c r="H42" s="2">
        <f>0.5*EXIMR!H42*('exp(XMY)ADJ'!H42+'exp(XMY)ADJ'!$I42)</f>
        <v>-1.6413314348876589</v>
      </c>
      <c r="I42" s="3">
        <f t="shared" si="0"/>
        <v>-1.6045058181216414</v>
      </c>
      <c r="J42" s="2">
        <v>-1.1417255906031005</v>
      </c>
      <c r="L42" s="1">
        <f t="shared" si="10"/>
        <v>1989.75</v>
      </c>
      <c r="M42" s="3">
        <f t="shared" si="1"/>
        <v>2.3905684347812417</v>
      </c>
      <c r="N42" s="3">
        <f t="shared" si="2"/>
        <v>-0.11373217195340368</v>
      </c>
      <c r="O42" s="3">
        <f t="shared" si="3"/>
        <v>-0.17272460042163848</v>
      </c>
      <c r="P42" s="3">
        <f t="shared" si="4"/>
        <v>-1.6413314348876589</v>
      </c>
      <c r="Q42" s="3">
        <f t="shared" si="5"/>
        <v>-1.6045058181216414</v>
      </c>
      <c r="R42" s="1">
        <f t="shared" si="6"/>
        <v>-1.1417255906031005</v>
      </c>
      <c r="T42" s="1">
        <f t="shared" si="11"/>
        <v>1989.75</v>
      </c>
      <c r="U42" s="3">
        <f>(EXIMR!B42+EXIMR!C42)*('exp(XMY)ADJ'!B42+'exp(XMY)ADJ'!C42+'exp(XMY)ADJ'!I42)/2</f>
        <v>2.3910601188239973</v>
      </c>
      <c r="V42" s="3">
        <f>(EXIMR!D42+EXIMR!E42+EXIMR!G42)*('exp(XMY)ADJ'!D42+'exp(XMY)ADJ'!E42+'exp(XMY)ADJ'!G42+'exp(XMY)ADJ'!I42)/2</f>
        <v>-0.13929771287040729</v>
      </c>
      <c r="W42" s="3">
        <f>(EXIMR!F42)*('exp(XMY)ADJ'!F42+'exp(XMY)ADJ'!I42)/2</f>
        <v>-0.17272460042163848</v>
      </c>
      <c r="X42" s="3">
        <f>(EXIMR!H42)*('exp(XMY)ADJ'!H42+'exp(XMY)ADJ'!I42)/2</f>
        <v>-1.6413314348876589</v>
      </c>
      <c r="Y42" s="3">
        <f t="shared" si="7"/>
        <v>-1.5794319612473935</v>
      </c>
      <c r="Z42" s="3">
        <f t="shared" si="8"/>
        <v>-1.1417255906031005</v>
      </c>
    </row>
    <row r="43" spans="1:26" x14ac:dyDescent="0.3">
      <c r="A43" s="1">
        <f t="shared" si="9"/>
        <v>1990</v>
      </c>
      <c r="B43" s="2">
        <f>0.5*EXIMR!B43*('exp(XMY)ADJ'!B43+'exp(XMY)ADJ'!$I43)</f>
        <v>2.0696783658639391E-7</v>
      </c>
      <c r="C43" s="2">
        <f>0.5*EXIMR!C43*('exp(XMY)ADJ'!C43+'exp(XMY)ADJ'!$I43)</f>
        <v>2.3833766254133972</v>
      </c>
      <c r="D43" s="2">
        <f>0.5*EXIMR!D43*('exp(XMY)ADJ'!D43+'exp(XMY)ADJ'!$I43)</f>
        <v>1.5212608765956486E-7</v>
      </c>
      <c r="E43" s="2">
        <f>0.5*EXIMR!E43*('exp(XMY)ADJ'!E43+'exp(XMY)ADJ'!$I43)</f>
        <v>-0.10531196592711525</v>
      </c>
      <c r="F43" s="2">
        <f>0.5*EXIMR!F43*('exp(XMY)ADJ'!F43+'exp(XMY)ADJ'!$I43)</f>
        <v>-0.16794585588984778</v>
      </c>
      <c r="G43" s="2">
        <f>0.5*EXIMR!G43*('exp(XMY)ADJ'!G43+'exp(XMY)ADJ'!$I43)</f>
        <v>0.13163989474351487</v>
      </c>
      <c r="H43" s="2">
        <f>0.5*EXIMR!H43*('exp(XMY)ADJ'!H43+'exp(XMY)ADJ'!$I43)</f>
        <v>-1.635400581875734</v>
      </c>
      <c r="I43" s="3">
        <f t="shared" si="0"/>
        <v>-1.6882320477820847</v>
      </c>
      <c r="J43" s="2">
        <v>-1.0818735722239454</v>
      </c>
      <c r="L43" s="1">
        <f t="shared" si="10"/>
        <v>1990</v>
      </c>
      <c r="M43" s="3">
        <f t="shared" si="1"/>
        <v>2.3833768323812339</v>
      </c>
      <c r="N43" s="3">
        <f t="shared" si="2"/>
        <v>2.6328080942487272E-2</v>
      </c>
      <c r="O43" s="3">
        <f t="shared" si="3"/>
        <v>-0.16794585588984778</v>
      </c>
      <c r="P43" s="3">
        <f t="shared" si="4"/>
        <v>-1.635400581875734</v>
      </c>
      <c r="Q43" s="3">
        <f t="shared" si="5"/>
        <v>-1.6882320477820847</v>
      </c>
      <c r="R43" s="1">
        <f t="shared" si="6"/>
        <v>-1.0818735722239454</v>
      </c>
      <c r="T43" s="1">
        <f t="shared" si="11"/>
        <v>1990</v>
      </c>
      <c r="U43" s="3">
        <f>(EXIMR!B43+EXIMR!C43)*('exp(XMY)ADJ'!B43+'exp(XMY)ADJ'!C43+'exp(XMY)ADJ'!I43)/2</f>
        <v>2.3837704063801488</v>
      </c>
      <c r="V43" s="3">
        <f>(EXIMR!D43+EXIMR!E43+EXIMR!G43)*('exp(XMY)ADJ'!D43+'exp(XMY)ADJ'!E43+'exp(XMY)ADJ'!G43+'exp(XMY)ADJ'!I43)/2</f>
        <v>3.3119904628515467E-2</v>
      </c>
      <c r="W43" s="3">
        <f>(EXIMR!F43)*('exp(XMY)ADJ'!F43+'exp(XMY)ADJ'!I43)/2</f>
        <v>-0.16794585588984778</v>
      </c>
      <c r="X43" s="3">
        <f>(EXIMR!H43)*('exp(XMY)ADJ'!H43+'exp(XMY)ADJ'!I43)/2</f>
        <v>-1.635400581875734</v>
      </c>
      <c r="Y43" s="3">
        <f t="shared" si="7"/>
        <v>-1.6954174454670277</v>
      </c>
      <c r="Z43" s="3">
        <f t="shared" si="8"/>
        <v>-1.0818735722239454</v>
      </c>
    </row>
    <row r="44" spans="1:26" x14ac:dyDescent="0.3">
      <c r="A44" s="1">
        <f t="shared" si="9"/>
        <v>1990.25</v>
      </c>
      <c r="B44" s="2">
        <f>0.5*EXIMR!B44*('exp(XMY)ADJ'!B44+'exp(XMY)ADJ'!$I44)</f>
        <v>2.1775448782663316E-7</v>
      </c>
      <c r="C44" s="2">
        <f>0.5*EXIMR!C44*('exp(XMY)ADJ'!C44+'exp(XMY)ADJ'!$I44)</f>
        <v>2.4725046750820789</v>
      </c>
      <c r="D44" s="2">
        <f>0.5*EXIMR!D44*('exp(XMY)ADJ'!D44+'exp(XMY)ADJ'!$I44)</f>
        <v>1.4330701668365891E-7</v>
      </c>
      <c r="E44" s="2">
        <f>0.5*EXIMR!E44*('exp(XMY)ADJ'!E44+'exp(XMY)ADJ'!$I44)</f>
        <v>-9.682047372664522E-2</v>
      </c>
      <c r="F44" s="2">
        <f>0.5*EXIMR!F44*('exp(XMY)ADJ'!F44+'exp(XMY)ADJ'!$I44)</f>
        <v>0.11851906615001605</v>
      </c>
      <c r="G44" s="2">
        <f>0.5*EXIMR!G44*('exp(XMY)ADJ'!G44+'exp(XMY)ADJ'!$I44)</f>
        <v>-7.765531748268284E-2</v>
      </c>
      <c r="H44" s="2">
        <f>0.5*EXIMR!H44*('exp(XMY)ADJ'!H44+'exp(XMY)ADJ'!$I44)</f>
        <v>-1.6489217978688968</v>
      </c>
      <c r="I44" s="3">
        <f t="shared" si="0"/>
        <v>-1.7359787883883073</v>
      </c>
      <c r="J44" s="2">
        <v>-0.96835227517293276</v>
      </c>
      <c r="L44" s="1">
        <f t="shared" si="10"/>
        <v>1990.25</v>
      </c>
      <c r="M44" s="3">
        <f t="shared" si="1"/>
        <v>2.4725048928365667</v>
      </c>
      <c r="N44" s="3">
        <f t="shared" si="2"/>
        <v>-0.17447564790231138</v>
      </c>
      <c r="O44" s="3">
        <f t="shared" si="3"/>
        <v>0.11851906615001605</v>
      </c>
      <c r="P44" s="3">
        <f t="shared" si="4"/>
        <v>-1.6489217978688968</v>
      </c>
      <c r="Q44" s="3">
        <f t="shared" si="5"/>
        <v>-1.7359787883883073</v>
      </c>
      <c r="R44" s="1">
        <f t="shared" si="6"/>
        <v>-0.96835227517293276</v>
      </c>
      <c r="T44" s="1">
        <f t="shared" si="11"/>
        <v>1990.25</v>
      </c>
      <c r="U44" s="3">
        <f>(EXIMR!B44+EXIMR!C44)*('exp(XMY)ADJ'!B44+'exp(XMY)ADJ'!C44+'exp(XMY)ADJ'!I44)/2</f>
        <v>2.4728253049994833</v>
      </c>
      <c r="V44" s="3">
        <f>(EXIMR!D44+EXIMR!E44+EXIMR!G44)*('exp(XMY)ADJ'!D44+'exp(XMY)ADJ'!E44+'exp(XMY)ADJ'!G44+'exp(XMY)ADJ'!I44)/2</f>
        <v>-0.21738526895418295</v>
      </c>
      <c r="W44" s="3">
        <f>(EXIMR!F44)*('exp(XMY)ADJ'!F44+'exp(XMY)ADJ'!I44)/2</f>
        <v>0.11851906615001605</v>
      </c>
      <c r="X44" s="3">
        <f>(EXIMR!H44)*('exp(XMY)ADJ'!H44+'exp(XMY)ADJ'!I44)/2</f>
        <v>-1.6489217978688968</v>
      </c>
      <c r="Y44" s="3">
        <f t="shared" si="7"/>
        <v>-1.6933895794993523</v>
      </c>
      <c r="Z44" s="3">
        <f t="shared" si="8"/>
        <v>-0.96835227517293276</v>
      </c>
    </row>
    <row r="45" spans="1:26" x14ac:dyDescent="0.3">
      <c r="A45" s="1">
        <f t="shared" si="9"/>
        <v>1990.5</v>
      </c>
      <c r="B45" s="2">
        <f>0.5*EXIMR!B45*('exp(XMY)ADJ'!B45+'exp(XMY)ADJ'!$I45)</f>
        <v>2.2731449656372154E-7</v>
      </c>
      <c r="C45" s="2">
        <f>0.5*EXIMR!C45*('exp(XMY)ADJ'!C45+'exp(XMY)ADJ'!$I45)</f>
        <v>2.5243779758723917</v>
      </c>
      <c r="D45" s="2">
        <f>0.5*EXIMR!D45*('exp(XMY)ADJ'!D45+'exp(XMY)ADJ'!$I45)</f>
        <v>1.37067659336444E-7</v>
      </c>
      <c r="E45" s="2">
        <f>0.5*EXIMR!E45*('exp(XMY)ADJ'!E45+'exp(XMY)ADJ'!$I45)</f>
        <v>-0.12017336089689373</v>
      </c>
      <c r="F45" s="2">
        <f>0.5*EXIMR!F45*('exp(XMY)ADJ'!F45+'exp(XMY)ADJ'!$I45)</f>
        <v>0.14010822407585874</v>
      </c>
      <c r="G45" s="2">
        <f>0.5*EXIMR!G45*('exp(XMY)ADJ'!G45+'exp(XMY)ADJ'!$I45)</f>
        <v>1.8949026914146724E-2</v>
      </c>
      <c r="H45" s="2">
        <f>0.5*EXIMR!H45*('exp(XMY)ADJ'!H45+'exp(XMY)ADJ'!$I45)</f>
        <v>-1.6619827305971777</v>
      </c>
      <c r="I45" s="3">
        <f t="shared" si="0"/>
        <v>-1.7762508968743642</v>
      </c>
      <c r="J45" s="2">
        <v>-0.87497139712388228</v>
      </c>
      <c r="L45" s="1">
        <f t="shared" si="10"/>
        <v>1990.5</v>
      </c>
      <c r="M45" s="3">
        <f t="shared" si="1"/>
        <v>2.5243782031868882</v>
      </c>
      <c r="N45" s="3">
        <f t="shared" si="2"/>
        <v>-0.10122419691508767</v>
      </c>
      <c r="O45" s="3">
        <f t="shared" si="3"/>
        <v>0.14010822407585874</v>
      </c>
      <c r="P45" s="3">
        <f t="shared" si="4"/>
        <v>-1.6619827305971777</v>
      </c>
      <c r="Q45" s="3">
        <f t="shared" si="5"/>
        <v>-1.7762508968743642</v>
      </c>
      <c r="R45" s="1">
        <f t="shared" si="6"/>
        <v>-0.87497139712388228</v>
      </c>
      <c r="T45" s="1">
        <f t="shared" si="11"/>
        <v>1990.5</v>
      </c>
      <c r="U45" s="3">
        <f>(EXIMR!B45+EXIMR!C45)*('exp(XMY)ADJ'!B45+'exp(XMY)ADJ'!C45+'exp(XMY)ADJ'!I45)/2</f>
        <v>2.5246212552269203</v>
      </c>
      <c r="V45" s="3">
        <f>(EXIMR!D45+EXIMR!E45+EXIMR!G45)*('exp(XMY)ADJ'!D45+'exp(XMY)ADJ'!E45+'exp(XMY)ADJ'!G45+'exp(XMY)ADJ'!I45)/2</f>
        <v>-0.12553698149898387</v>
      </c>
      <c r="W45" s="3">
        <f>(EXIMR!F45)*('exp(XMY)ADJ'!F45+'exp(XMY)ADJ'!I45)/2</f>
        <v>0.14010822407585874</v>
      </c>
      <c r="X45" s="3">
        <f>(EXIMR!H45)*('exp(XMY)ADJ'!H45+'exp(XMY)ADJ'!I45)/2</f>
        <v>-1.6619827305971777</v>
      </c>
      <c r="Y45" s="3">
        <f t="shared" si="7"/>
        <v>-1.7521811643305001</v>
      </c>
      <c r="Z45" s="3">
        <f t="shared" si="8"/>
        <v>-0.87497139712388228</v>
      </c>
    </row>
    <row r="46" spans="1:26" x14ac:dyDescent="0.3">
      <c r="A46" s="1">
        <f t="shared" si="9"/>
        <v>1990.75</v>
      </c>
      <c r="B46" s="2">
        <f>0.5*EXIMR!B46*('exp(XMY)ADJ'!B46+'exp(XMY)ADJ'!$I46)</f>
        <v>1.4770328031359494E-7</v>
      </c>
      <c r="C46" s="2">
        <f>0.5*EXIMR!C46*('exp(XMY)ADJ'!C46+'exp(XMY)ADJ'!$I46)</f>
        <v>2.7473937912004471</v>
      </c>
      <c r="D46" s="2">
        <f>0.5*EXIMR!D46*('exp(XMY)ADJ'!D46+'exp(XMY)ADJ'!$I46)</f>
        <v>1.357003920718155E-7</v>
      </c>
      <c r="E46" s="2">
        <f>0.5*EXIMR!E46*('exp(XMY)ADJ'!E46+'exp(XMY)ADJ'!$I46)</f>
        <v>-0.1269917682767934</v>
      </c>
      <c r="F46" s="2">
        <f>0.5*EXIMR!F46*('exp(XMY)ADJ'!F46+'exp(XMY)ADJ'!$I46)</f>
        <v>1.3902216270169604E-2</v>
      </c>
      <c r="G46" s="2">
        <f>0.5*EXIMR!G46*('exp(XMY)ADJ'!G46+'exp(XMY)ADJ'!$I46)</f>
        <v>0.34089327986029211</v>
      </c>
      <c r="H46" s="2">
        <f>0.5*EXIMR!H46*('exp(XMY)ADJ'!H46+'exp(XMY)ADJ'!$I46)</f>
        <v>-1.6707409593135381</v>
      </c>
      <c r="I46" s="3">
        <f t="shared" si="0"/>
        <v>-1.9025976808915455</v>
      </c>
      <c r="J46" s="2">
        <v>-0.59814083774729576</v>
      </c>
      <c r="L46" s="1">
        <f t="shared" si="10"/>
        <v>1990.75</v>
      </c>
      <c r="M46" s="3">
        <f t="shared" si="1"/>
        <v>2.7473939389037274</v>
      </c>
      <c r="N46" s="3">
        <f t="shared" si="2"/>
        <v>0.21390164728389077</v>
      </c>
      <c r="O46" s="3">
        <f t="shared" si="3"/>
        <v>1.3902216270169604E-2</v>
      </c>
      <c r="P46" s="3">
        <f t="shared" si="4"/>
        <v>-1.6707409593135381</v>
      </c>
      <c r="Q46" s="3">
        <f t="shared" si="5"/>
        <v>-1.9025976808915455</v>
      </c>
      <c r="R46" s="1">
        <f t="shared" si="6"/>
        <v>-0.59814083774729576</v>
      </c>
      <c r="T46" s="1">
        <f t="shared" si="11"/>
        <v>1990.75</v>
      </c>
      <c r="U46" s="3">
        <f>(EXIMR!B46+EXIMR!C46)*('exp(XMY)ADJ'!B46+'exp(XMY)ADJ'!C46+'exp(XMY)ADJ'!I46)/2</f>
        <v>2.7475680564256271</v>
      </c>
      <c r="V46" s="3">
        <f>(EXIMR!D46+EXIMR!E46+EXIMR!G46)*('exp(XMY)ADJ'!D46+'exp(XMY)ADJ'!E46+'exp(XMY)ADJ'!G46+'exp(XMY)ADJ'!I46)/2</f>
        <v>0.26637352714646934</v>
      </c>
      <c r="W46" s="3">
        <f>(EXIMR!F46)*('exp(XMY)ADJ'!F46+'exp(XMY)ADJ'!I46)/2</f>
        <v>1.3902216270169604E-2</v>
      </c>
      <c r="X46" s="3">
        <f>(EXIMR!H46)*('exp(XMY)ADJ'!H46+'exp(XMY)ADJ'!I46)/2</f>
        <v>-1.6707409593135381</v>
      </c>
      <c r="Y46" s="3">
        <f t="shared" si="7"/>
        <v>-1.9552436782760236</v>
      </c>
      <c r="Z46" s="3">
        <f t="shared" si="8"/>
        <v>-0.59814083774729576</v>
      </c>
    </row>
    <row r="47" spans="1:26" x14ac:dyDescent="0.3">
      <c r="A47" s="1">
        <f t="shared" si="9"/>
        <v>1991</v>
      </c>
      <c r="B47" s="2">
        <f>0.5*EXIMR!B47*('exp(XMY)ADJ'!B47+'exp(XMY)ADJ'!$I47)</f>
        <v>6.9006088491481157E-8</v>
      </c>
      <c r="C47" s="2">
        <f>0.5*EXIMR!C47*('exp(XMY)ADJ'!C47+'exp(XMY)ADJ'!$I47)</f>
        <v>3.2531909760465498</v>
      </c>
      <c r="D47" s="2">
        <f>0.5*EXIMR!D47*('exp(XMY)ADJ'!D47+'exp(XMY)ADJ'!$I47)</f>
        <v>1.4252362526579571E-7</v>
      </c>
      <c r="E47" s="2">
        <f>0.5*EXIMR!E47*('exp(XMY)ADJ'!E47+'exp(XMY)ADJ'!$I47)</f>
        <v>-9.7917606258429546E-2</v>
      </c>
      <c r="F47" s="2">
        <f>0.5*EXIMR!F47*('exp(XMY)ADJ'!F47+'exp(XMY)ADJ'!$I47)</f>
        <v>5.800098845536656E-2</v>
      </c>
      <c r="G47" s="2">
        <f>0.5*EXIMR!G47*('exp(XMY)ADJ'!G47+'exp(XMY)ADJ'!$I47)</f>
        <v>2.1802782399828559E-2</v>
      </c>
      <c r="H47" s="2">
        <f>0.5*EXIMR!H47*('exp(XMY)ADJ'!H47+'exp(XMY)ADJ'!$I47)</f>
        <v>-1.6721123296771978</v>
      </c>
      <c r="I47" s="3">
        <f t="shared" si="0"/>
        <v>-2.0312006554815656</v>
      </c>
      <c r="J47" s="2">
        <v>-0.46823563298573395</v>
      </c>
      <c r="L47" s="1">
        <f t="shared" si="10"/>
        <v>1991</v>
      </c>
      <c r="M47" s="3">
        <f t="shared" si="1"/>
        <v>3.2531910450526382</v>
      </c>
      <c r="N47" s="3">
        <f t="shared" si="2"/>
        <v>-7.6114681334975731E-2</v>
      </c>
      <c r="O47" s="3">
        <f t="shared" si="3"/>
        <v>5.800098845536656E-2</v>
      </c>
      <c r="P47" s="3">
        <f t="shared" si="4"/>
        <v>-1.6721123296771978</v>
      </c>
      <c r="Q47" s="3">
        <f t="shared" si="5"/>
        <v>-2.0312006554815656</v>
      </c>
      <c r="R47" s="1">
        <f t="shared" si="6"/>
        <v>-0.46823563298573395</v>
      </c>
      <c r="T47" s="1">
        <f t="shared" si="11"/>
        <v>1991</v>
      </c>
      <c r="U47" s="3">
        <f>(EXIMR!B47+EXIMR!C47)*('exp(XMY)ADJ'!B47+'exp(XMY)ADJ'!C47+'exp(XMY)ADJ'!I47)/2</f>
        <v>3.2532962302986079</v>
      </c>
      <c r="V47" s="3">
        <f>(EXIMR!D47+EXIMR!E47+EXIMR!G47)*('exp(XMY)ADJ'!D47+'exp(XMY)ADJ'!E47+'exp(XMY)ADJ'!G47+'exp(XMY)ADJ'!I47)/2</f>
        <v>-9.4864778722721588E-2</v>
      </c>
      <c r="W47" s="3">
        <f>(EXIMR!F47)*('exp(XMY)ADJ'!F47+'exp(XMY)ADJ'!I47)/2</f>
        <v>5.800098845536656E-2</v>
      </c>
      <c r="X47" s="3">
        <f>(EXIMR!H47)*('exp(XMY)ADJ'!H47+'exp(XMY)ADJ'!I47)/2</f>
        <v>-1.6721123296771978</v>
      </c>
      <c r="Y47" s="3">
        <f t="shared" si="7"/>
        <v>-2.0125557433397891</v>
      </c>
      <c r="Z47" s="3">
        <f t="shared" si="8"/>
        <v>-0.46823563298573395</v>
      </c>
    </row>
    <row r="48" spans="1:26" x14ac:dyDescent="0.3">
      <c r="A48" s="1">
        <f t="shared" si="9"/>
        <v>1991.25</v>
      </c>
      <c r="B48" s="2">
        <f>0.5*EXIMR!B48*('exp(XMY)ADJ'!B48+'exp(XMY)ADJ'!$I48)</f>
        <v>6.3020827757372842E-8</v>
      </c>
      <c r="C48" s="2">
        <f>0.5*EXIMR!C48*('exp(XMY)ADJ'!C48+'exp(XMY)ADJ'!$I48)</f>
        <v>3.3286877802458421</v>
      </c>
      <c r="D48" s="2">
        <f>0.5*EXIMR!D48*('exp(XMY)ADJ'!D48+'exp(XMY)ADJ'!$I48)</f>
        <v>1.6123990311729937E-7</v>
      </c>
      <c r="E48" s="2">
        <f>0.5*EXIMR!E48*('exp(XMY)ADJ'!E48+'exp(XMY)ADJ'!$I48)</f>
        <v>-5.741546580501377E-2</v>
      </c>
      <c r="F48" s="2">
        <f>0.5*EXIMR!F48*('exp(XMY)ADJ'!F48+'exp(XMY)ADJ'!$I48)</f>
        <v>0.26367044359923858</v>
      </c>
      <c r="G48" s="2">
        <f>0.5*EXIMR!G48*('exp(XMY)ADJ'!G48+'exp(XMY)ADJ'!$I48)</f>
        <v>-8.9443697475065698E-2</v>
      </c>
      <c r="H48" s="2">
        <f>0.5*EXIMR!H48*('exp(XMY)ADJ'!H48+'exp(XMY)ADJ'!$I48)</f>
        <v>-1.6679263313255523</v>
      </c>
      <c r="I48" s="3">
        <f t="shared" si="0"/>
        <v>-2.1073433530999646</v>
      </c>
      <c r="J48" s="2">
        <v>-0.32977039959978516</v>
      </c>
      <c r="L48" s="1">
        <f t="shared" si="10"/>
        <v>1991.25</v>
      </c>
      <c r="M48" s="3">
        <f t="shared" si="1"/>
        <v>3.3286878432666698</v>
      </c>
      <c r="N48" s="3">
        <f t="shared" si="2"/>
        <v>-0.14685900204017635</v>
      </c>
      <c r="O48" s="3">
        <f t="shared" si="3"/>
        <v>0.26367044359923858</v>
      </c>
      <c r="P48" s="3">
        <f t="shared" si="4"/>
        <v>-1.6679263313255523</v>
      </c>
      <c r="Q48" s="3">
        <f t="shared" si="5"/>
        <v>-2.1073433530999646</v>
      </c>
      <c r="R48" s="1">
        <f t="shared" si="6"/>
        <v>-0.32977039959978516</v>
      </c>
      <c r="T48" s="1">
        <f t="shared" si="11"/>
        <v>1991.25</v>
      </c>
      <c r="U48" s="3">
        <f>(EXIMR!B48+EXIMR!C48)*('exp(XMY)ADJ'!B48+'exp(XMY)ADJ'!C48+'exp(XMY)ADJ'!I48)/2</f>
        <v>3.328714876736679</v>
      </c>
      <c r="V48" s="3">
        <f>(EXIMR!D48+EXIMR!E48+EXIMR!G48)*('exp(XMY)ADJ'!D48+'exp(XMY)ADJ'!E48+'exp(XMY)ADJ'!G48+'exp(XMY)ADJ'!I48)/2</f>
        <v>-0.18656247753949434</v>
      </c>
      <c r="W48" s="3">
        <f>(EXIMR!F48)*('exp(XMY)ADJ'!F48+'exp(XMY)ADJ'!I48)/2</f>
        <v>0.26367044359923858</v>
      </c>
      <c r="X48" s="3">
        <f>(EXIMR!H48)*('exp(XMY)ADJ'!H48+'exp(XMY)ADJ'!I48)/2</f>
        <v>-1.6679263313255523</v>
      </c>
      <c r="Y48" s="3">
        <f t="shared" si="7"/>
        <v>-2.0676669110706558</v>
      </c>
      <c r="Z48" s="3">
        <f t="shared" si="8"/>
        <v>-0.32977039959978516</v>
      </c>
    </row>
    <row r="49" spans="1:26" x14ac:dyDescent="0.3">
      <c r="A49" s="1">
        <f t="shared" si="9"/>
        <v>1991.5</v>
      </c>
      <c r="B49" s="2">
        <f>0.5*EXIMR!B49*('exp(XMY)ADJ'!B49+'exp(XMY)ADJ'!$I49)</f>
        <v>9.3382168055187554E-8</v>
      </c>
      <c r="C49" s="2">
        <f>0.5*EXIMR!C49*('exp(XMY)ADJ'!C49+'exp(XMY)ADJ'!$I49)</f>
        <v>3.2609346666709631</v>
      </c>
      <c r="D49" s="2">
        <f>0.5*EXIMR!D49*('exp(XMY)ADJ'!D49+'exp(XMY)ADJ'!$I49)</f>
        <v>1.6653392896589979E-7</v>
      </c>
      <c r="E49" s="2">
        <f>0.5*EXIMR!E49*('exp(XMY)ADJ'!E49+'exp(XMY)ADJ'!$I49)</f>
        <v>-6.5511004603745995E-2</v>
      </c>
      <c r="F49" s="2">
        <f>0.5*EXIMR!F49*('exp(XMY)ADJ'!F49+'exp(XMY)ADJ'!$I49)</f>
        <v>0.40337932003753652</v>
      </c>
      <c r="G49" s="2">
        <f>0.5*EXIMR!G49*('exp(XMY)ADJ'!G49+'exp(XMY)ADJ'!$I49)</f>
        <v>-0.18946295406881533</v>
      </c>
      <c r="H49" s="2">
        <f>0.5*EXIMR!H49*('exp(XMY)ADJ'!H49+'exp(XMY)ADJ'!$I49)</f>
        <v>-1.6715680093706808</v>
      </c>
      <c r="I49" s="3">
        <f t="shared" si="0"/>
        <v>-2.1057023498459224</v>
      </c>
      <c r="J49" s="2">
        <v>-0.36793007126456778</v>
      </c>
      <c r="L49" s="1">
        <f t="shared" si="10"/>
        <v>1991.5</v>
      </c>
      <c r="M49" s="3">
        <f t="shared" si="1"/>
        <v>3.2609347600531313</v>
      </c>
      <c r="N49" s="3">
        <f t="shared" si="2"/>
        <v>-0.25497379213863236</v>
      </c>
      <c r="O49" s="3">
        <f t="shared" si="3"/>
        <v>0.40337932003753652</v>
      </c>
      <c r="P49" s="3">
        <f t="shared" si="4"/>
        <v>-1.6715680093706808</v>
      </c>
      <c r="Q49" s="3">
        <f t="shared" si="5"/>
        <v>-2.1057023498459224</v>
      </c>
      <c r="R49" s="1">
        <f t="shared" si="6"/>
        <v>-0.36793007126456778</v>
      </c>
      <c r="T49" s="1">
        <f t="shared" si="11"/>
        <v>1991.5</v>
      </c>
      <c r="U49" s="3">
        <f>(EXIMR!B49+EXIMR!C49)*('exp(XMY)ADJ'!B49+'exp(XMY)ADJ'!C49+'exp(XMY)ADJ'!I49)/2</f>
        <v>3.2609063560094351</v>
      </c>
      <c r="V49" s="3">
        <f>(EXIMR!D49+EXIMR!E49+EXIMR!G49)*('exp(XMY)ADJ'!D49+'exp(XMY)ADJ'!E49+'exp(XMY)ADJ'!G49+'exp(XMY)ADJ'!I49)/2</f>
        <v>-0.32640692682670275</v>
      </c>
      <c r="W49" s="3">
        <f>(EXIMR!F49)*('exp(XMY)ADJ'!F49+'exp(XMY)ADJ'!I49)/2</f>
        <v>0.40337932003753652</v>
      </c>
      <c r="X49" s="3">
        <f>(EXIMR!H49)*('exp(XMY)ADJ'!H49+'exp(XMY)ADJ'!I49)/2</f>
        <v>-1.6715680093706808</v>
      </c>
      <c r="Y49" s="3">
        <f t="shared" si="7"/>
        <v>-2.0342408111141559</v>
      </c>
      <c r="Z49" s="3">
        <f t="shared" si="8"/>
        <v>-0.36793007126456778</v>
      </c>
    </row>
    <row r="50" spans="1:26" x14ac:dyDescent="0.3">
      <c r="A50" s="1">
        <f t="shared" si="9"/>
        <v>1991.75</v>
      </c>
      <c r="B50" s="2">
        <f>0.5*EXIMR!B50*('exp(XMY)ADJ'!B50+'exp(XMY)ADJ'!$I50)</f>
        <v>7.9803414723803043E-8</v>
      </c>
      <c r="C50" s="2">
        <f>0.5*EXIMR!C50*('exp(XMY)ADJ'!C50+'exp(XMY)ADJ'!$I50)</f>
        <v>3.27172229053402</v>
      </c>
      <c r="D50" s="2">
        <f>0.5*EXIMR!D50*('exp(XMY)ADJ'!D50+'exp(XMY)ADJ'!$I50)</f>
        <v>1.7903618244422282E-7</v>
      </c>
      <c r="E50" s="2">
        <f>0.5*EXIMR!E50*('exp(XMY)ADJ'!E50+'exp(XMY)ADJ'!$I50)</f>
        <v>-8.7672642423289135E-2</v>
      </c>
      <c r="F50" s="2">
        <f>0.5*EXIMR!F50*('exp(XMY)ADJ'!F50+'exp(XMY)ADJ'!$I50)</f>
        <v>0.51518236688281305</v>
      </c>
      <c r="G50" s="2">
        <f>0.5*EXIMR!G50*('exp(XMY)ADJ'!G50+'exp(XMY)ADJ'!$I50)</f>
        <v>-0.26789260416306676</v>
      </c>
      <c r="H50" s="2">
        <f>0.5*EXIMR!H50*('exp(XMY)ADJ'!H50+'exp(XMY)ADJ'!$I50)</f>
        <v>-1.6702749223155058</v>
      </c>
      <c r="I50" s="3">
        <f t="shared" si="0"/>
        <v>-2.1320232385805284</v>
      </c>
      <c r="J50" s="2">
        <v>-0.37095849122596058</v>
      </c>
      <c r="L50" s="1">
        <f t="shared" si="10"/>
        <v>1991.75</v>
      </c>
      <c r="M50" s="3">
        <f t="shared" si="1"/>
        <v>3.2717223703374345</v>
      </c>
      <c r="N50" s="3">
        <f t="shared" si="2"/>
        <v>-0.35556506755017347</v>
      </c>
      <c r="O50" s="3">
        <f t="shared" si="3"/>
        <v>0.51518236688281305</v>
      </c>
      <c r="P50" s="3">
        <f t="shared" si="4"/>
        <v>-1.6702749223155058</v>
      </c>
      <c r="Q50" s="3">
        <f t="shared" si="5"/>
        <v>-2.1320232385805284</v>
      </c>
      <c r="R50" s="1">
        <f t="shared" si="6"/>
        <v>-0.37095849122596058</v>
      </c>
      <c r="T50" s="1">
        <f t="shared" si="11"/>
        <v>1991.75</v>
      </c>
      <c r="U50" s="3">
        <f>(EXIMR!B50+EXIMR!C50)*('exp(XMY)ADJ'!B50+'exp(XMY)ADJ'!C50+'exp(XMY)ADJ'!I50)/2</f>
        <v>3.2716527276241529</v>
      </c>
      <c r="V50" s="3">
        <f>(EXIMR!D50+EXIMR!E50+EXIMR!G50)*('exp(XMY)ADJ'!D50+'exp(XMY)ADJ'!E50+'exp(XMY)ADJ'!G50+'exp(XMY)ADJ'!I50)/2</f>
        <v>-0.46122890590178911</v>
      </c>
      <c r="W50" s="3">
        <f>(EXIMR!F50)*('exp(XMY)ADJ'!F50+'exp(XMY)ADJ'!I50)/2</f>
        <v>0.51518236688281305</v>
      </c>
      <c r="X50" s="3">
        <f>(EXIMR!H50)*('exp(XMY)ADJ'!H50+'exp(XMY)ADJ'!I50)/2</f>
        <v>-1.6702749223155058</v>
      </c>
      <c r="Y50" s="3">
        <f t="shared" si="7"/>
        <v>-2.0262897575156322</v>
      </c>
      <c r="Z50" s="3">
        <f t="shared" si="8"/>
        <v>-0.37095849122596058</v>
      </c>
    </row>
    <row r="51" spans="1:26" x14ac:dyDescent="0.3">
      <c r="A51" s="1">
        <f t="shared" si="9"/>
        <v>1992</v>
      </c>
      <c r="B51" s="2">
        <f>0.5*EXIMR!B51*('exp(XMY)ADJ'!B51+'exp(XMY)ADJ'!$I51)</f>
        <v>4.671829382387179E-8</v>
      </c>
      <c r="C51" s="2">
        <f>0.5*EXIMR!C51*('exp(XMY)ADJ'!C51+'exp(XMY)ADJ'!$I51)</f>
        <v>3.2921457123709446</v>
      </c>
      <c r="D51" s="2">
        <f>0.5*EXIMR!D51*('exp(XMY)ADJ'!D51+'exp(XMY)ADJ'!$I51)</f>
        <v>1.8384156744576409E-7</v>
      </c>
      <c r="E51" s="2">
        <f>0.5*EXIMR!E51*('exp(XMY)ADJ'!E51+'exp(XMY)ADJ'!$I51)</f>
        <v>-7.3063968954648464E-2</v>
      </c>
      <c r="F51" s="2">
        <f>0.5*EXIMR!F51*('exp(XMY)ADJ'!F51+'exp(XMY)ADJ'!$I51)</f>
        <v>0.53589397994941823</v>
      </c>
      <c r="G51" s="2">
        <f>0.5*EXIMR!G51*('exp(XMY)ADJ'!G51+'exp(XMY)ADJ'!$I51)</f>
        <v>-0.19437624628838024</v>
      </c>
      <c r="H51" s="2">
        <f>0.5*EXIMR!H51*('exp(XMY)ADJ'!H51+'exp(XMY)ADJ'!$I51)</f>
        <v>-1.6731753998871142</v>
      </c>
      <c r="I51" s="3">
        <f t="shared" si="0"/>
        <v>-2.1710446543729924</v>
      </c>
      <c r="J51" s="2">
        <v>-0.2836203466229118</v>
      </c>
      <c r="L51" s="1">
        <f t="shared" si="10"/>
        <v>1992</v>
      </c>
      <c r="M51" s="3">
        <f t="shared" si="1"/>
        <v>3.2921457590892382</v>
      </c>
      <c r="N51" s="3">
        <f t="shared" si="2"/>
        <v>-0.26744003140146128</v>
      </c>
      <c r="O51" s="3">
        <f t="shared" si="3"/>
        <v>0.53589397994941823</v>
      </c>
      <c r="P51" s="3">
        <f t="shared" si="4"/>
        <v>-1.6731753998871142</v>
      </c>
      <c r="Q51" s="3">
        <f t="shared" si="5"/>
        <v>-2.1710446543729924</v>
      </c>
      <c r="R51" s="1">
        <f t="shared" si="6"/>
        <v>-0.2836203466229118</v>
      </c>
      <c r="T51" s="1">
        <f t="shared" si="11"/>
        <v>1992</v>
      </c>
      <c r="U51" s="3">
        <f>(EXIMR!B51+EXIMR!C51)*('exp(XMY)ADJ'!B51+'exp(XMY)ADJ'!C51+'exp(XMY)ADJ'!I51)/2</f>
        <v>3.2920402499003898</v>
      </c>
      <c r="V51" s="3">
        <f>(EXIMR!D51+EXIMR!E51+EXIMR!G51)*('exp(XMY)ADJ'!D51+'exp(XMY)ADJ'!E51+'exp(XMY)ADJ'!G51+'exp(XMY)ADJ'!I51)/2</f>
        <v>-0.34930531963397454</v>
      </c>
      <c r="W51" s="3">
        <f>(EXIMR!F51)*('exp(XMY)ADJ'!F51+'exp(XMY)ADJ'!I51)/2</f>
        <v>0.53589397994941823</v>
      </c>
      <c r="X51" s="3">
        <f>(EXIMR!H51)*('exp(XMY)ADJ'!H51+'exp(XMY)ADJ'!I51)/2</f>
        <v>-1.6731753998871142</v>
      </c>
      <c r="Y51" s="3">
        <f t="shared" si="7"/>
        <v>-2.0890738569516309</v>
      </c>
      <c r="Z51" s="3">
        <f t="shared" si="8"/>
        <v>-0.2836203466229118</v>
      </c>
    </row>
    <row r="52" spans="1:26" x14ac:dyDescent="0.3">
      <c r="A52" s="1">
        <f t="shared" si="9"/>
        <v>1992.25</v>
      </c>
      <c r="B52" s="2">
        <f>0.5*EXIMR!B52*('exp(XMY)ADJ'!B52+'exp(XMY)ADJ'!$I52)</f>
        <v>5.8633551668617812E-8</v>
      </c>
      <c r="C52" s="2">
        <f>0.5*EXIMR!C52*('exp(XMY)ADJ'!C52+'exp(XMY)ADJ'!$I52)</f>
        <v>2.9390359846469032</v>
      </c>
      <c r="D52" s="2">
        <f>0.5*EXIMR!D52*('exp(XMY)ADJ'!D52+'exp(XMY)ADJ'!$I52)</f>
        <v>1.7649119152946584E-7</v>
      </c>
      <c r="E52" s="2">
        <f>0.5*EXIMR!E52*('exp(XMY)ADJ'!E52+'exp(XMY)ADJ'!$I52)</f>
        <v>-5.9770956799788437E-2</v>
      </c>
      <c r="F52" s="2">
        <f>0.5*EXIMR!F52*('exp(XMY)ADJ'!F52+'exp(XMY)ADJ'!$I52)</f>
        <v>0.65305987339466876</v>
      </c>
      <c r="G52" s="2">
        <f>0.5*EXIMR!G52*('exp(XMY)ADJ'!G52+'exp(XMY)ADJ'!$I52)</f>
        <v>-0.16129788991952612</v>
      </c>
      <c r="H52" s="2">
        <f>0.5*EXIMR!H52*('exp(XMY)ADJ'!H52+'exp(XMY)ADJ'!$I52)</f>
        <v>-1.684531161142544</v>
      </c>
      <c r="I52" s="3">
        <f t="shared" si="0"/>
        <v>-2.1009471493220651</v>
      </c>
      <c r="J52" s="2">
        <v>-0.41445106401760862</v>
      </c>
      <c r="L52" s="1">
        <f t="shared" si="10"/>
        <v>1992.25</v>
      </c>
      <c r="M52" s="3">
        <f t="shared" si="1"/>
        <v>2.939036043280455</v>
      </c>
      <c r="N52" s="3">
        <f t="shared" si="2"/>
        <v>-0.22106867022812304</v>
      </c>
      <c r="O52" s="3">
        <f t="shared" si="3"/>
        <v>0.65305987339466876</v>
      </c>
      <c r="P52" s="3">
        <f t="shared" si="4"/>
        <v>-1.684531161142544</v>
      </c>
      <c r="Q52" s="3">
        <f t="shared" si="5"/>
        <v>-2.1009471493220651</v>
      </c>
      <c r="R52" s="1">
        <f t="shared" si="6"/>
        <v>-0.41445106401760862</v>
      </c>
      <c r="T52" s="1">
        <f t="shared" si="11"/>
        <v>1992.25</v>
      </c>
      <c r="U52" s="3">
        <f>(EXIMR!B52+EXIMR!C52)*('exp(XMY)ADJ'!B52+'exp(XMY)ADJ'!C52+'exp(XMY)ADJ'!I52)/2</f>
        <v>2.9389163531250269</v>
      </c>
      <c r="V52" s="3">
        <f>(EXIMR!D52+EXIMR!E52+EXIMR!G52)*('exp(XMY)ADJ'!D52+'exp(XMY)ADJ'!E52+'exp(XMY)ADJ'!G52+'exp(XMY)ADJ'!I52)/2</f>
        <v>-0.28784926622468038</v>
      </c>
      <c r="W52" s="3">
        <f>(EXIMR!F52)*('exp(XMY)ADJ'!F52+'exp(XMY)ADJ'!I52)/2</f>
        <v>0.65305987339466876</v>
      </c>
      <c r="X52" s="3">
        <f>(EXIMR!H52)*('exp(XMY)ADJ'!H52+'exp(XMY)ADJ'!I52)/2</f>
        <v>-1.684531161142544</v>
      </c>
      <c r="Y52" s="3">
        <f t="shared" si="7"/>
        <v>-2.0340468631700799</v>
      </c>
      <c r="Z52" s="3">
        <f t="shared" si="8"/>
        <v>-0.41445106401760862</v>
      </c>
    </row>
    <row r="53" spans="1:26" x14ac:dyDescent="0.3">
      <c r="A53" s="1">
        <f t="shared" si="9"/>
        <v>1992.5</v>
      </c>
      <c r="B53" s="2">
        <f>0.5*EXIMR!B53*('exp(XMY)ADJ'!B53+'exp(XMY)ADJ'!$I53)</f>
        <v>4.9917837735357379E-8</v>
      </c>
      <c r="C53" s="2">
        <f>0.5*EXIMR!C53*('exp(XMY)ADJ'!C53+'exp(XMY)ADJ'!$I53)</f>
        <v>2.7529856527187064</v>
      </c>
      <c r="D53" s="2">
        <f>0.5*EXIMR!D53*('exp(XMY)ADJ'!D53+'exp(XMY)ADJ'!$I53)</f>
        <v>1.856722547098924E-7</v>
      </c>
      <c r="E53" s="2">
        <f>0.5*EXIMR!E53*('exp(XMY)ADJ'!E53+'exp(XMY)ADJ'!$I53)</f>
        <v>-6.9616277233252408E-2</v>
      </c>
      <c r="F53" s="2">
        <f>0.5*EXIMR!F53*('exp(XMY)ADJ'!F53+'exp(XMY)ADJ'!$I53)</f>
        <v>0.87458312169237329</v>
      </c>
      <c r="G53" s="2">
        <f>0.5*EXIMR!G53*('exp(XMY)ADJ'!G53+'exp(XMY)ADJ'!$I53)</f>
        <v>-0.13756103327186808</v>
      </c>
      <c r="H53" s="2">
        <f>0.5*EXIMR!H53*('exp(XMY)ADJ'!H53+'exp(XMY)ADJ'!$I53)</f>
        <v>-1.6858973520914551</v>
      </c>
      <c r="I53" s="3">
        <f t="shared" si="0"/>
        <v>-2.1065057194447552</v>
      </c>
      <c r="J53" s="2">
        <v>-0.37201137204015799</v>
      </c>
      <c r="L53" s="1">
        <f t="shared" si="10"/>
        <v>1992.5</v>
      </c>
      <c r="M53" s="3">
        <f t="shared" si="1"/>
        <v>2.7529857026365443</v>
      </c>
      <c r="N53" s="3">
        <f t="shared" si="2"/>
        <v>-0.20717712483286577</v>
      </c>
      <c r="O53" s="3">
        <f t="shared" si="3"/>
        <v>0.87458312169237329</v>
      </c>
      <c r="P53" s="3">
        <f t="shared" si="4"/>
        <v>-1.6858973520914551</v>
      </c>
      <c r="Q53" s="3">
        <f t="shared" si="5"/>
        <v>-2.1065057194447552</v>
      </c>
      <c r="R53" s="1">
        <f t="shared" si="6"/>
        <v>-0.37201137204015799</v>
      </c>
      <c r="T53" s="1">
        <f t="shared" si="11"/>
        <v>1992.5</v>
      </c>
      <c r="U53" s="3">
        <f>(EXIMR!B53+EXIMR!C53)*('exp(XMY)ADJ'!B53+'exp(XMY)ADJ'!C53+'exp(XMY)ADJ'!I53)/2</f>
        <v>2.7528574993784316</v>
      </c>
      <c r="V53" s="3">
        <f>(EXIMR!D53+EXIMR!E53+EXIMR!G53)*('exp(XMY)ADJ'!D53+'exp(XMY)ADJ'!E53+'exp(XMY)ADJ'!G53+'exp(XMY)ADJ'!I53)/2</f>
        <v>-0.27208617179380884</v>
      </c>
      <c r="W53" s="3">
        <f>(EXIMR!F53)*('exp(XMY)ADJ'!F53+'exp(XMY)ADJ'!I53)/2</f>
        <v>0.87458312169237329</v>
      </c>
      <c r="X53" s="3">
        <f>(EXIMR!H53)*('exp(XMY)ADJ'!H53+'exp(XMY)ADJ'!I53)/2</f>
        <v>-1.6858973520914551</v>
      </c>
      <c r="Y53" s="3">
        <f t="shared" si="7"/>
        <v>-2.0414684692256992</v>
      </c>
      <c r="Z53" s="3">
        <f t="shared" si="8"/>
        <v>-0.37201137204015799</v>
      </c>
    </row>
    <row r="54" spans="1:26" x14ac:dyDescent="0.3">
      <c r="A54" s="1">
        <f t="shared" si="9"/>
        <v>1992.75</v>
      </c>
      <c r="B54" s="2">
        <f>0.5*EXIMR!B54*('exp(XMY)ADJ'!B54+'exp(XMY)ADJ'!$I54)</f>
        <v>4.5088438197185916E-8</v>
      </c>
      <c r="C54" s="2">
        <f>0.5*EXIMR!C54*('exp(XMY)ADJ'!C54+'exp(XMY)ADJ'!$I54)</f>
        <v>2.492665990987156</v>
      </c>
      <c r="D54" s="2">
        <f>0.5*EXIMR!D54*('exp(XMY)ADJ'!D54+'exp(XMY)ADJ'!$I54)</f>
        <v>1.9448913757117831E-7</v>
      </c>
      <c r="E54" s="2">
        <f>0.5*EXIMR!E54*('exp(XMY)ADJ'!E54+'exp(XMY)ADJ'!$I54)</f>
        <v>-2.7039865529995183E-2</v>
      </c>
      <c r="F54" s="2">
        <f>0.5*EXIMR!F54*('exp(XMY)ADJ'!F54+'exp(XMY)ADJ'!$I54)</f>
        <v>0.81162658007155297</v>
      </c>
      <c r="G54" s="2">
        <f>0.5*EXIMR!G54*('exp(XMY)ADJ'!G54+'exp(XMY)ADJ'!$I54)</f>
        <v>-5.7505202692526569E-2</v>
      </c>
      <c r="H54" s="2">
        <f>0.5*EXIMR!H54*('exp(XMY)ADJ'!H54+'exp(XMY)ADJ'!$I54)</f>
        <v>-1.6867809772679203</v>
      </c>
      <c r="I54" s="3">
        <f t="shared" si="0"/>
        <v>-2.0657778659073336</v>
      </c>
      <c r="J54" s="2">
        <v>-0.53281110076149074</v>
      </c>
      <c r="L54" s="1">
        <f t="shared" si="10"/>
        <v>1992.75</v>
      </c>
      <c r="M54" s="3">
        <f t="shared" si="1"/>
        <v>2.4926660360755943</v>
      </c>
      <c r="N54" s="3">
        <f t="shared" si="2"/>
        <v>-8.4544873733384179E-2</v>
      </c>
      <c r="O54" s="3">
        <f t="shared" si="3"/>
        <v>0.81162658007155297</v>
      </c>
      <c r="P54" s="3">
        <f t="shared" si="4"/>
        <v>-1.6867809772679203</v>
      </c>
      <c r="Q54" s="3">
        <f t="shared" si="5"/>
        <v>-2.0657778659073336</v>
      </c>
      <c r="R54" s="1">
        <f t="shared" si="6"/>
        <v>-0.53281110076149074</v>
      </c>
      <c r="T54" s="1">
        <f t="shared" si="11"/>
        <v>1992.75</v>
      </c>
      <c r="U54" s="3">
        <f>(EXIMR!B54+EXIMR!C54)*('exp(XMY)ADJ'!B54+'exp(XMY)ADJ'!C54+'exp(XMY)ADJ'!I54)/2</f>
        <v>2.4925387051775965</v>
      </c>
      <c r="V54" s="3">
        <f>(EXIMR!D54+EXIMR!E54+EXIMR!G54)*('exp(XMY)ADJ'!D54+'exp(XMY)ADJ'!E54+'exp(XMY)ADJ'!G54+'exp(XMY)ADJ'!I54)/2</f>
        <v>-0.1119659424915246</v>
      </c>
      <c r="W54" s="3">
        <f>(EXIMR!F54)*('exp(XMY)ADJ'!F54+'exp(XMY)ADJ'!I54)/2</f>
        <v>0.81162658007155297</v>
      </c>
      <c r="X54" s="3">
        <f>(EXIMR!H54)*('exp(XMY)ADJ'!H54+'exp(XMY)ADJ'!I54)/2</f>
        <v>-1.6867809772679203</v>
      </c>
      <c r="Y54" s="3">
        <f t="shared" si="7"/>
        <v>-2.0382294662511953</v>
      </c>
      <c r="Z54" s="3">
        <f t="shared" si="8"/>
        <v>-0.53281110076149074</v>
      </c>
    </row>
    <row r="55" spans="1:26" x14ac:dyDescent="0.3">
      <c r="A55" s="1">
        <f t="shared" si="9"/>
        <v>1993</v>
      </c>
      <c r="B55" s="2">
        <f>0.5*EXIMR!B55*('exp(XMY)ADJ'!B55+'exp(XMY)ADJ'!$I55)</f>
        <v>7.7181277647223652E-8</v>
      </c>
      <c r="C55" s="2">
        <f>0.5*EXIMR!C55*('exp(XMY)ADJ'!C55+'exp(XMY)ADJ'!$I55)</f>
        <v>2.4837169570554014</v>
      </c>
      <c r="D55" s="2">
        <f>0.5*EXIMR!D55*('exp(XMY)ADJ'!D55+'exp(XMY)ADJ'!$I55)</f>
        <v>1.9069452132674922E-7</v>
      </c>
      <c r="E55" s="2">
        <f>0.5*EXIMR!E55*('exp(XMY)ADJ'!E55+'exp(XMY)ADJ'!$I55)</f>
        <v>-2.5563900357309748E-2</v>
      </c>
      <c r="F55" s="2">
        <f>0.5*EXIMR!F55*('exp(XMY)ADJ'!F55+'exp(XMY)ADJ'!$I55)</f>
        <v>0.65806467776608912</v>
      </c>
      <c r="G55" s="2">
        <f>0.5*EXIMR!G55*('exp(XMY)ADJ'!G55+'exp(XMY)ADJ'!$I55)</f>
        <v>-7.5263171189774117E-2</v>
      </c>
      <c r="H55" s="2">
        <f>0.5*EXIMR!H55*('exp(XMY)ADJ'!H55+'exp(XMY)ADJ'!$I55)</f>
        <v>-1.6943305111103364</v>
      </c>
      <c r="I55" s="3">
        <f t="shared" si="0"/>
        <v>-2.0438744290331265</v>
      </c>
      <c r="J55" s="2">
        <v>-0.69725010899325679</v>
      </c>
      <c r="L55" s="1">
        <f t="shared" si="10"/>
        <v>1993</v>
      </c>
      <c r="M55" s="3">
        <f t="shared" si="1"/>
        <v>2.4837170342366792</v>
      </c>
      <c r="N55" s="3">
        <f t="shared" si="2"/>
        <v>-0.10082688085256254</v>
      </c>
      <c r="O55" s="3">
        <f t="shared" si="3"/>
        <v>0.65806467776608912</v>
      </c>
      <c r="P55" s="3">
        <f t="shared" si="4"/>
        <v>-1.6943305111103364</v>
      </c>
      <c r="Q55" s="3">
        <f t="shared" si="5"/>
        <v>-2.0438744290331265</v>
      </c>
      <c r="R55" s="1">
        <f t="shared" si="6"/>
        <v>-0.69725010899325679</v>
      </c>
      <c r="T55" s="1">
        <f t="shared" si="11"/>
        <v>1993</v>
      </c>
      <c r="U55" s="3">
        <f>(EXIMR!B55+EXIMR!C55)*('exp(XMY)ADJ'!B55+'exp(XMY)ADJ'!C55+'exp(XMY)ADJ'!I55)/2</f>
        <v>2.4835830627342004</v>
      </c>
      <c r="V55" s="3">
        <f>(EXIMR!D55+EXIMR!E55+EXIMR!G55)*('exp(XMY)ADJ'!D55+'exp(XMY)ADJ'!E55+'exp(XMY)ADJ'!G55+'exp(XMY)ADJ'!I55)/2</f>
        <v>-0.1334387601797436</v>
      </c>
      <c r="W55" s="3">
        <f>(EXIMR!F55)*('exp(XMY)ADJ'!F55+'exp(XMY)ADJ'!I55)/2</f>
        <v>0.65806467776608912</v>
      </c>
      <c r="X55" s="3">
        <f>(EXIMR!H55)*('exp(XMY)ADJ'!H55+'exp(XMY)ADJ'!I55)/2</f>
        <v>-1.6943305111103364</v>
      </c>
      <c r="Y55" s="3">
        <f t="shared" si="7"/>
        <v>-2.0111285782034662</v>
      </c>
      <c r="Z55" s="3">
        <f t="shared" si="8"/>
        <v>-0.69725010899325679</v>
      </c>
    </row>
    <row r="56" spans="1:26" x14ac:dyDescent="0.3">
      <c r="A56" s="1">
        <f t="shared" si="9"/>
        <v>1993.25</v>
      </c>
      <c r="B56" s="2">
        <f>0.5*EXIMR!B56*('exp(XMY)ADJ'!B56+'exp(XMY)ADJ'!$I56)</f>
        <v>6.9452183577066852E-8</v>
      </c>
      <c r="C56" s="2">
        <f>0.5*EXIMR!C56*('exp(XMY)ADJ'!C56+'exp(XMY)ADJ'!$I56)</f>
        <v>2.499567730096417</v>
      </c>
      <c r="D56" s="2">
        <f>0.5*EXIMR!D56*('exp(XMY)ADJ'!D56+'exp(XMY)ADJ'!$I56)</f>
        <v>1.9880673364040791E-7</v>
      </c>
      <c r="E56" s="2">
        <f>0.5*EXIMR!E56*('exp(XMY)ADJ'!E56+'exp(XMY)ADJ'!$I56)</f>
        <v>-5.1774952410611759E-2</v>
      </c>
      <c r="F56" s="2">
        <f>0.5*EXIMR!F56*('exp(XMY)ADJ'!F56+'exp(XMY)ADJ'!$I56)</f>
        <v>0.68077646768862399</v>
      </c>
      <c r="G56" s="2">
        <f>0.5*EXIMR!G56*('exp(XMY)ADJ'!G56+'exp(XMY)ADJ'!$I56)</f>
        <v>-0.15810340809622189</v>
      </c>
      <c r="H56" s="2">
        <f>0.5*EXIMR!H56*('exp(XMY)ADJ'!H56+'exp(XMY)ADJ'!$I56)</f>
        <v>-1.6951382278768203</v>
      </c>
      <c r="I56" s="3">
        <f t="shared" si="0"/>
        <v>-2.05537110987391</v>
      </c>
      <c r="J56" s="2">
        <v>-0.78004323221360528</v>
      </c>
      <c r="L56" s="1">
        <f t="shared" si="10"/>
        <v>1993.25</v>
      </c>
      <c r="M56" s="3">
        <f t="shared" si="1"/>
        <v>2.4995677995486005</v>
      </c>
      <c r="N56" s="3">
        <f t="shared" si="2"/>
        <v>-0.20987816170010001</v>
      </c>
      <c r="O56" s="3">
        <f t="shared" si="3"/>
        <v>0.68077646768862399</v>
      </c>
      <c r="P56" s="3">
        <f t="shared" si="4"/>
        <v>-1.6951382278768203</v>
      </c>
      <c r="Q56" s="3">
        <f t="shared" si="5"/>
        <v>-2.05537110987391</v>
      </c>
      <c r="R56" s="1">
        <f t="shared" si="6"/>
        <v>-0.78004323221360528</v>
      </c>
      <c r="T56" s="1">
        <f t="shared" si="11"/>
        <v>1993.25</v>
      </c>
      <c r="U56" s="3">
        <f>(EXIMR!B56+EXIMR!C56)*('exp(XMY)ADJ'!B56+'exp(XMY)ADJ'!C56+'exp(XMY)ADJ'!I56)/2</f>
        <v>2.4994276197243015</v>
      </c>
      <c r="V56" s="3">
        <f>(EXIMR!D56+EXIMR!E56+EXIMR!G56)*('exp(XMY)ADJ'!D56+'exp(XMY)ADJ'!E56+'exp(XMY)ADJ'!G56+'exp(XMY)ADJ'!I56)/2</f>
        <v>-0.27995428573797515</v>
      </c>
      <c r="W56" s="3">
        <f>(EXIMR!F56)*('exp(XMY)ADJ'!F56+'exp(XMY)ADJ'!I56)/2</f>
        <v>0.68077646768862399</v>
      </c>
      <c r="X56" s="3">
        <f>(EXIMR!H56)*('exp(XMY)ADJ'!H56+'exp(XMY)ADJ'!I56)/2</f>
        <v>-1.6951382278768203</v>
      </c>
      <c r="Y56" s="3">
        <f t="shared" si="7"/>
        <v>-1.9851548060117354</v>
      </c>
      <c r="Z56" s="3">
        <f t="shared" si="8"/>
        <v>-0.78004323221360528</v>
      </c>
    </row>
    <row r="57" spans="1:26" x14ac:dyDescent="0.3">
      <c r="A57" s="1">
        <f t="shared" si="9"/>
        <v>1993.5</v>
      </c>
      <c r="B57" s="2">
        <f>0.5*EXIMR!B57*('exp(XMY)ADJ'!B57+'exp(XMY)ADJ'!$I57)</f>
        <v>6.8520363508825384E-8</v>
      </c>
      <c r="C57" s="2">
        <f>0.5*EXIMR!C57*('exp(XMY)ADJ'!C57+'exp(XMY)ADJ'!$I57)</f>
        <v>2.4675446472519211</v>
      </c>
      <c r="D57" s="2">
        <f>0.5*EXIMR!D57*('exp(XMY)ADJ'!D57+'exp(XMY)ADJ'!$I57)</f>
        <v>1.9811102579805592E-7</v>
      </c>
      <c r="E57" s="2">
        <f>0.5*EXIMR!E57*('exp(XMY)ADJ'!E57+'exp(XMY)ADJ'!$I57)</f>
        <v>-4.4338014022161469E-2</v>
      </c>
      <c r="F57" s="2">
        <f>0.5*EXIMR!F57*('exp(XMY)ADJ'!F57+'exp(XMY)ADJ'!$I57)</f>
        <v>0.62234416103324686</v>
      </c>
      <c r="G57" s="2">
        <f>0.5*EXIMR!G57*('exp(XMY)ADJ'!G57+'exp(XMY)ADJ'!$I57)</f>
        <v>-0.22394315195419487</v>
      </c>
      <c r="H57" s="2">
        <f>0.5*EXIMR!H57*('exp(XMY)ADJ'!H57+'exp(XMY)ADJ'!$I57)</f>
        <v>-1.7006852459827053</v>
      </c>
      <c r="I57" s="3">
        <f t="shared" si="0"/>
        <v>-2.0396439280543595</v>
      </c>
      <c r="J57" s="2">
        <v>-0.91872126509686369</v>
      </c>
      <c r="L57" s="1">
        <f t="shared" si="10"/>
        <v>1993.5</v>
      </c>
      <c r="M57" s="3">
        <f t="shared" si="1"/>
        <v>2.4675447157722847</v>
      </c>
      <c r="N57" s="3">
        <f t="shared" si="2"/>
        <v>-0.26828096786533051</v>
      </c>
      <c r="O57" s="3">
        <f t="shared" si="3"/>
        <v>0.62234416103324686</v>
      </c>
      <c r="P57" s="3">
        <f t="shared" si="4"/>
        <v>-1.7006852459827053</v>
      </c>
      <c r="Q57" s="3">
        <f t="shared" si="5"/>
        <v>-2.0396439280543595</v>
      </c>
      <c r="R57" s="1">
        <f t="shared" si="6"/>
        <v>-0.91872126509686369</v>
      </c>
      <c r="T57" s="1">
        <f t="shared" si="11"/>
        <v>1993.5</v>
      </c>
      <c r="U57" s="3">
        <f>(EXIMR!B57+EXIMR!C57)*('exp(XMY)ADJ'!B57+'exp(XMY)ADJ'!C57+'exp(XMY)ADJ'!I57)/2</f>
        <v>2.467399126014763</v>
      </c>
      <c r="V57" s="3">
        <f>(EXIMR!D57+EXIMR!E57+EXIMR!G57)*('exp(XMY)ADJ'!D57+'exp(XMY)ADJ'!E57+'exp(XMY)ADJ'!G57+'exp(XMY)ADJ'!I57)/2</f>
        <v>-0.35837225909818982</v>
      </c>
      <c r="W57" s="3">
        <f>(EXIMR!F57)*('exp(XMY)ADJ'!F57+'exp(XMY)ADJ'!I57)/2</f>
        <v>0.62234416103324686</v>
      </c>
      <c r="X57" s="3">
        <f>(EXIMR!H57)*('exp(XMY)ADJ'!H57+'exp(XMY)ADJ'!I57)/2</f>
        <v>-1.7006852459827053</v>
      </c>
      <c r="Y57" s="3">
        <f t="shared" si="7"/>
        <v>-1.9494070470639784</v>
      </c>
      <c r="Z57" s="3">
        <f t="shared" si="8"/>
        <v>-0.91872126509686369</v>
      </c>
    </row>
    <row r="58" spans="1:26" x14ac:dyDescent="0.3">
      <c r="A58" s="1">
        <f t="shared" si="9"/>
        <v>1993.75</v>
      </c>
      <c r="B58" s="2">
        <f>0.5*EXIMR!B58*('exp(XMY)ADJ'!B58+'exp(XMY)ADJ'!$I58)</f>
        <v>9.2687920255933272E-8</v>
      </c>
      <c r="C58" s="2">
        <f>0.5*EXIMR!C58*('exp(XMY)ADJ'!C58+'exp(XMY)ADJ'!$I58)</f>
        <v>2.2539471270386526</v>
      </c>
      <c r="D58" s="2">
        <f>0.5*EXIMR!D58*('exp(XMY)ADJ'!D58+'exp(XMY)ADJ'!$I58)</f>
        <v>2.1967624012113194E-7</v>
      </c>
      <c r="E58" s="2">
        <f>0.5*EXIMR!E58*('exp(XMY)ADJ'!E58+'exp(XMY)ADJ'!$I58)</f>
        <v>-3.4308942406025819E-2</v>
      </c>
      <c r="F58" s="2">
        <f>0.5*EXIMR!F58*('exp(XMY)ADJ'!F58+'exp(XMY)ADJ'!$I58)</f>
        <v>0.76423437384952964</v>
      </c>
      <c r="G58" s="2">
        <f>0.5*EXIMR!G58*('exp(XMY)ADJ'!G58+'exp(XMY)ADJ'!$I58)</f>
        <v>-0.24869128305267582</v>
      </c>
      <c r="H58" s="2">
        <f>0.5*EXIMR!H58*('exp(XMY)ADJ'!H58+'exp(XMY)ADJ'!$I58)</f>
        <v>-1.6934768636331776</v>
      </c>
      <c r="I58" s="3">
        <f t="shared" si="0"/>
        <v>-2.0441109508750301</v>
      </c>
      <c r="J58" s="2">
        <v>-1.0024062267145664</v>
      </c>
      <c r="L58" s="1">
        <f t="shared" si="10"/>
        <v>1993.75</v>
      </c>
      <c r="M58" s="3">
        <f t="shared" si="1"/>
        <v>2.2539472197265731</v>
      </c>
      <c r="N58" s="3">
        <f t="shared" si="2"/>
        <v>-0.28300000578246154</v>
      </c>
      <c r="O58" s="3">
        <f t="shared" si="3"/>
        <v>0.76423437384952964</v>
      </c>
      <c r="P58" s="3">
        <f t="shared" si="4"/>
        <v>-1.6934768636331776</v>
      </c>
      <c r="Q58" s="3">
        <f t="shared" si="5"/>
        <v>-2.0441109508750301</v>
      </c>
      <c r="R58" s="1">
        <f t="shared" si="6"/>
        <v>-1.0024062267145664</v>
      </c>
      <c r="T58" s="1">
        <f t="shared" si="11"/>
        <v>1993.75</v>
      </c>
      <c r="U58" s="3">
        <f>(EXIMR!B58+EXIMR!C58)*('exp(XMY)ADJ'!B58+'exp(XMY)ADJ'!C58+'exp(XMY)ADJ'!I58)/2</f>
        <v>2.2538085672883228</v>
      </c>
      <c r="V58" s="3">
        <f>(EXIMR!D58+EXIMR!E58+EXIMR!G58)*('exp(XMY)ADJ'!D58+'exp(XMY)ADJ'!E58+'exp(XMY)ADJ'!G58+'exp(XMY)ADJ'!I58)/2</f>
        <v>-0.3846686332821328</v>
      </c>
      <c r="W58" s="3">
        <f>(EXIMR!F58)*('exp(XMY)ADJ'!F58+'exp(XMY)ADJ'!I58)/2</f>
        <v>0.76423437384952964</v>
      </c>
      <c r="X58" s="3">
        <f>(EXIMR!H58)*('exp(XMY)ADJ'!H58+'exp(XMY)ADJ'!I58)/2</f>
        <v>-1.6934768636331776</v>
      </c>
      <c r="Y58" s="3">
        <f t="shared" si="7"/>
        <v>-1.9423036709371082</v>
      </c>
      <c r="Z58" s="3">
        <f t="shared" si="8"/>
        <v>-1.0024062267145664</v>
      </c>
    </row>
    <row r="59" spans="1:26" x14ac:dyDescent="0.3">
      <c r="A59" s="1">
        <f t="shared" si="9"/>
        <v>1994</v>
      </c>
      <c r="B59" s="2">
        <f>0.5*EXIMR!B59*('exp(XMY)ADJ'!B59+'exp(XMY)ADJ'!$I59)</f>
        <v>1.2548110113257056E-7</v>
      </c>
      <c r="C59" s="2">
        <f>0.5*EXIMR!C59*('exp(XMY)ADJ'!C59+'exp(XMY)ADJ'!$I59)</f>
        <v>2.1279435573579515</v>
      </c>
      <c r="D59" s="2">
        <f>0.5*EXIMR!D59*('exp(XMY)ADJ'!D59+'exp(XMY)ADJ'!$I59)</f>
        <v>2.2148959806936631E-7</v>
      </c>
      <c r="E59" s="2">
        <f>0.5*EXIMR!E59*('exp(XMY)ADJ'!E59+'exp(XMY)ADJ'!$I59)</f>
        <v>-2.2548038862548737E-2</v>
      </c>
      <c r="F59" s="2">
        <f>0.5*EXIMR!F59*('exp(XMY)ADJ'!F59+'exp(XMY)ADJ'!$I59)</f>
        <v>0.72876249522236158</v>
      </c>
      <c r="G59" s="2">
        <f>0.5*EXIMR!G59*('exp(XMY)ADJ'!G59+'exp(XMY)ADJ'!$I59)</f>
        <v>-0.23386394810778297</v>
      </c>
      <c r="H59" s="2">
        <f>0.5*EXIMR!H59*('exp(XMY)ADJ'!H59+'exp(XMY)ADJ'!$I59)</f>
        <v>-1.6960969219387134</v>
      </c>
      <c r="I59" s="3">
        <f t="shared" si="0"/>
        <v>-2.0298742954059401</v>
      </c>
      <c r="J59" s="2">
        <v>-1.1256768047639731</v>
      </c>
      <c r="L59" s="1">
        <f t="shared" si="10"/>
        <v>1994</v>
      </c>
      <c r="M59" s="3">
        <f t="shared" si="1"/>
        <v>2.1279436828390526</v>
      </c>
      <c r="N59" s="3">
        <f t="shared" si="2"/>
        <v>-0.25641176548073363</v>
      </c>
      <c r="O59" s="3">
        <f t="shared" si="3"/>
        <v>0.72876249522236158</v>
      </c>
      <c r="P59" s="3">
        <f t="shared" si="4"/>
        <v>-1.6960969219387134</v>
      </c>
      <c r="Q59" s="3">
        <f t="shared" si="5"/>
        <v>-2.0298742954059401</v>
      </c>
      <c r="R59" s="1">
        <f t="shared" si="6"/>
        <v>-1.1256768047639731</v>
      </c>
      <c r="T59" s="1">
        <f t="shared" si="11"/>
        <v>1994</v>
      </c>
      <c r="U59" s="3">
        <f>(EXIMR!B59+EXIMR!C59)*('exp(XMY)ADJ'!B59+'exp(XMY)ADJ'!C59+'exp(XMY)ADJ'!I59)/2</f>
        <v>2.1278069609508106</v>
      </c>
      <c r="V59" s="3">
        <f>(EXIMR!D59+EXIMR!E59+EXIMR!G59)*('exp(XMY)ADJ'!D59+'exp(XMY)ADJ'!E59+'exp(XMY)ADJ'!G59+'exp(XMY)ADJ'!I59)/2</f>
        <v>-0.34997896214972918</v>
      </c>
      <c r="W59" s="3">
        <f>(EXIMR!F59)*('exp(XMY)ADJ'!F59+'exp(XMY)ADJ'!I59)/2</f>
        <v>0.72876249522236158</v>
      </c>
      <c r="X59" s="3">
        <f>(EXIMR!H59)*('exp(XMY)ADJ'!H59+'exp(XMY)ADJ'!I59)/2</f>
        <v>-1.6960969219387134</v>
      </c>
      <c r="Y59" s="3">
        <f t="shared" si="7"/>
        <v>-1.9361703768487029</v>
      </c>
      <c r="Z59" s="3">
        <f t="shared" si="8"/>
        <v>-1.1256768047639731</v>
      </c>
    </row>
    <row r="60" spans="1:26" x14ac:dyDescent="0.3">
      <c r="A60" s="1">
        <f t="shared" si="9"/>
        <v>1994.25</v>
      </c>
      <c r="B60" s="2">
        <f>0.5*EXIMR!B60*('exp(XMY)ADJ'!B60+'exp(XMY)ADJ'!$I60)</f>
        <v>2.3348199411039937E-7</v>
      </c>
      <c r="C60" s="2">
        <f>0.5*EXIMR!C60*('exp(XMY)ADJ'!C60+'exp(XMY)ADJ'!$I60)</f>
        <v>2.2752624321612989</v>
      </c>
      <c r="D60" s="2">
        <f>0.5*EXIMR!D60*('exp(XMY)ADJ'!D60+'exp(XMY)ADJ'!$I60)</f>
        <v>2.2262397455274846E-7</v>
      </c>
      <c r="E60" s="2">
        <f>0.5*EXIMR!E60*('exp(XMY)ADJ'!E60+'exp(XMY)ADJ'!$I60)</f>
        <v>-4.1935872040838616E-2</v>
      </c>
      <c r="F60" s="2">
        <f>0.5*EXIMR!F60*('exp(XMY)ADJ'!F60+'exp(XMY)ADJ'!$I60)</f>
        <v>0.57309602737810916</v>
      </c>
      <c r="G60" s="2">
        <f>0.5*EXIMR!G60*('exp(XMY)ADJ'!G60+'exp(XMY)ADJ'!$I60)</f>
        <v>-0.21027294857986106</v>
      </c>
      <c r="H60" s="2">
        <f>0.5*EXIMR!H60*('exp(XMY)ADJ'!H60+'exp(XMY)ADJ'!$I60)</f>
        <v>-1.6997978622296235</v>
      </c>
      <c r="I60" s="3">
        <f t="shared" si="0"/>
        <v>-2.0639192092681582</v>
      </c>
      <c r="J60" s="2">
        <v>-1.1675669764731049</v>
      </c>
      <c r="L60" s="1">
        <f t="shared" si="10"/>
        <v>1994.25</v>
      </c>
      <c r="M60" s="3">
        <f t="shared" si="1"/>
        <v>2.275262665643293</v>
      </c>
      <c r="N60" s="3">
        <f t="shared" si="2"/>
        <v>-0.25220859799672513</v>
      </c>
      <c r="O60" s="3">
        <f t="shared" si="3"/>
        <v>0.57309602737810916</v>
      </c>
      <c r="P60" s="3">
        <f t="shared" si="4"/>
        <v>-1.6997978622296235</v>
      </c>
      <c r="Q60" s="3">
        <f t="shared" si="5"/>
        <v>-2.0639192092681582</v>
      </c>
      <c r="R60" s="1">
        <f t="shared" si="6"/>
        <v>-1.1675669764731049</v>
      </c>
      <c r="T60" s="1">
        <f t="shared" si="11"/>
        <v>1994.25</v>
      </c>
      <c r="U60" s="3">
        <f>(EXIMR!B60+EXIMR!C60)*('exp(XMY)ADJ'!B60+'exp(XMY)ADJ'!C60+'exp(XMY)ADJ'!I60)/2</f>
        <v>2.2751097600687471</v>
      </c>
      <c r="V60" s="3">
        <f>(EXIMR!D60+EXIMR!E60+EXIMR!G60)*('exp(XMY)ADJ'!D60+'exp(XMY)ADJ'!E60+'exp(XMY)ADJ'!G60+'exp(XMY)ADJ'!I60)/2</f>
        <v>-0.34540384079523123</v>
      </c>
      <c r="W60" s="3">
        <f>(EXIMR!F60)*('exp(XMY)ADJ'!F60+'exp(XMY)ADJ'!I60)/2</f>
        <v>0.57309602737810916</v>
      </c>
      <c r="X60" s="3">
        <f>(EXIMR!H60)*('exp(XMY)ADJ'!H60+'exp(XMY)ADJ'!I60)/2</f>
        <v>-1.6997978622296235</v>
      </c>
      <c r="Y60" s="3">
        <f t="shared" si="7"/>
        <v>-1.9705710608951064</v>
      </c>
      <c r="Z60" s="3">
        <f t="shared" si="8"/>
        <v>-1.1675669764731049</v>
      </c>
    </row>
    <row r="61" spans="1:26" x14ac:dyDescent="0.3">
      <c r="A61" s="1">
        <f t="shared" si="9"/>
        <v>1994.5</v>
      </c>
      <c r="B61" s="2">
        <f>0.5*EXIMR!B61*('exp(XMY)ADJ'!B61+'exp(XMY)ADJ'!$I61)</f>
        <v>2.8910776840956444E-7</v>
      </c>
      <c r="C61" s="2">
        <f>0.5*EXIMR!C61*('exp(XMY)ADJ'!C61+'exp(XMY)ADJ'!$I61)</f>
        <v>2.2743058736121018</v>
      </c>
      <c r="D61" s="2">
        <f>0.5*EXIMR!D61*('exp(XMY)ADJ'!D61+'exp(XMY)ADJ'!$I61)</f>
        <v>2.3523085524079934E-7</v>
      </c>
      <c r="E61" s="2">
        <f>0.5*EXIMR!E61*('exp(XMY)ADJ'!E61+'exp(XMY)ADJ'!$I61)</f>
        <v>-5.6809408253640482E-2</v>
      </c>
      <c r="F61" s="2">
        <f>0.5*EXIMR!F61*('exp(XMY)ADJ'!F61+'exp(XMY)ADJ'!$I61)</f>
        <v>0.66140523604448787</v>
      </c>
      <c r="G61" s="2">
        <f>0.5*EXIMR!G61*('exp(XMY)ADJ'!G61+'exp(XMY)ADJ'!$I61)</f>
        <v>-0.17993918239481166</v>
      </c>
      <c r="H61" s="2">
        <f>0.5*EXIMR!H61*('exp(XMY)ADJ'!H61+'exp(XMY)ADJ'!$I61)</f>
        <v>-1.6973952358124815</v>
      </c>
      <c r="I61" s="3">
        <f t="shared" si="0"/>
        <v>-2.1069235308966485</v>
      </c>
      <c r="J61" s="2">
        <v>-1.1053557233623694</v>
      </c>
      <c r="L61" s="1">
        <f t="shared" si="10"/>
        <v>1994.5</v>
      </c>
      <c r="M61" s="3">
        <f t="shared" si="1"/>
        <v>2.2743061627198702</v>
      </c>
      <c r="N61" s="3">
        <f t="shared" si="2"/>
        <v>-0.2367483554175969</v>
      </c>
      <c r="O61" s="3">
        <f t="shared" si="3"/>
        <v>0.66140523604448787</v>
      </c>
      <c r="P61" s="3">
        <f t="shared" si="4"/>
        <v>-1.6973952358124815</v>
      </c>
      <c r="Q61" s="3">
        <f t="shared" si="5"/>
        <v>-2.1069235308966485</v>
      </c>
      <c r="R61" s="1">
        <f t="shared" si="6"/>
        <v>-1.1053557233623694</v>
      </c>
      <c r="T61" s="1">
        <f t="shared" si="11"/>
        <v>1994.5</v>
      </c>
      <c r="U61" s="3">
        <f>(EXIMR!B61+EXIMR!C61)*('exp(XMY)ADJ'!B61+'exp(XMY)ADJ'!C61+'exp(XMY)ADJ'!I61)/2</f>
        <v>2.27413990328869</v>
      </c>
      <c r="V61" s="3">
        <f>(EXIMR!D61+EXIMR!E61+EXIMR!G61)*('exp(XMY)ADJ'!D61+'exp(XMY)ADJ'!E61+'exp(XMY)ADJ'!G61+'exp(XMY)ADJ'!I61)/2</f>
        <v>-0.32785863951582711</v>
      </c>
      <c r="W61" s="3">
        <f>(EXIMR!F61)*('exp(XMY)ADJ'!F61+'exp(XMY)ADJ'!I61)/2</f>
        <v>0.66140523604448787</v>
      </c>
      <c r="X61" s="3">
        <f>(EXIMR!H61)*('exp(XMY)ADJ'!H61+'exp(XMY)ADJ'!I61)/2</f>
        <v>-1.6973952358124815</v>
      </c>
      <c r="Y61" s="3">
        <f t="shared" si="7"/>
        <v>-2.0156469873672389</v>
      </c>
      <c r="Z61" s="3">
        <f t="shared" si="8"/>
        <v>-1.1053557233623694</v>
      </c>
    </row>
    <row r="62" spans="1:26" x14ac:dyDescent="0.3">
      <c r="A62" s="1">
        <f t="shared" si="9"/>
        <v>1994.75</v>
      </c>
      <c r="B62" s="2">
        <f>0.5*EXIMR!B62*('exp(XMY)ADJ'!B62+'exp(XMY)ADJ'!$I62)</f>
        <v>3.772187906746612E-7</v>
      </c>
      <c r="C62" s="2">
        <f>0.5*EXIMR!C62*('exp(XMY)ADJ'!C62+'exp(XMY)ADJ'!$I62)</f>
        <v>2.2544817832269479</v>
      </c>
      <c r="D62" s="2">
        <f>0.5*EXIMR!D62*('exp(XMY)ADJ'!D62+'exp(XMY)ADJ'!$I62)</f>
        <v>2.3056774500254621E-7</v>
      </c>
      <c r="E62" s="2">
        <f>0.5*EXIMR!E62*('exp(XMY)ADJ'!E62+'exp(XMY)ADJ'!$I62)</f>
        <v>-4.9591807456233788E-2</v>
      </c>
      <c r="F62" s="2">
        <f>0.5*EXIMR!F62*('exp(XMY)ADJ'!F62+'exp(XMY)ADJ'!$I62)</f>
        <v>0.68240965879726834</v>
      </c>
      <c r="G62" s="2">
        <f>0.5*EXIMR!G62*('exp(XMY)ADJ'!G62+'exp(XMY)ADJ'!$I62)</f>
        <v>-0.22824272558198522</v>
      </c>
      <c r="H62" s="2">
        <f>0.5*EXIMR!H62*('exp(XMY)ADJ'!H62+'exp(XMY)ADJ'!$I62)</f>
        <v>-1.7033801183352129</v>
      </c>
      <c r="I62" s="3">
        <f t="shared" si="0"/>
        <v>-2.1059925861045219</v>
      </c>
      <c r="J62" s="2">
        <v>-1.1503151876672018</v>
      </c>
      <c r="L62" s="1">
        <f t="shared" si="10"/>
        <v>1994.75</v>
      </c>
      <c r="M62" s="3">
        <f t="shared" si="1"/>
        <v>2.2544821604457388</v>
      </c>
      <c r="N62" s="3">
        <f t="shared" si="2"/>
        <v>-0.27783430247047403</v>
      </c>
      <c r="O62" s="3">
        <f t="shared" si="3"/>
        <v>0.68240965879726834</v>
      </c>
      <c r="P62" s="3">
        <f t="shared" si="4"/>
        <v>-1.7033801183352129</v>
      </c>
      <c r="Q62" s="3">
        <f t="shared" si="5"/>
        <v>-2.1059925861045219</v>
      </c>
      <c r="R62" s="1">
        <f t="shared" si="6"/>
        <v>-1.1503151876672018</v>
      </c>
      <c r="T62" s="1">
        <f t="shared" si="11"/>
        <v>1994.75</v>
      </c>
      <c r="U62" s="3">
        <f>(EXIMR!B62+EXIMR!C62)*('exp(XMY)ADJ'!B62+'exp(XMY)ADJ'!C62+'exp(XMY)ADJ'!I62)/2</f>
        <v>2.2542906688869722</v>
      </c>
      <c r="V62" s="3">
        <f>(EXIMR!D62+EXIMR!E62+EXIMR!G62)*('exp(XMY)ADJ'!D62+'exp(XMY)ADJ'!E62+'exp(XMY)ADJ'!G62+'exp(XMY)ADJ'!I62)/2</f>
        <v>-0.38454917462836036</v>
      </c>
      <c r="W62" s="3">
        <f>(EXIMR!F62)*('exp(XMY)ADJ'!F62+'exp(XMY)ADJ'!I62)/2</f>
        <v>0.68240965879726834</v>
      </c>
      <c r="X62" s="3">
        <f>(EXIMR!H62)*('exp(XMY)ADJ'!H62+'exp(XMY)ADJ'!I62)/2</f>
        <v>-1.7033801183352129</v>
      </c>
      <c r="Y62" s="3">
        <f t="shared" si="7"/>
        <v>-1.9990862223878691</v>
      </c>
      <c r="Z62" s="3">
        <f t="shared" si="8"/>
        <v>-1.1503151876672018</v>
      </c>
    </row>
    <row r="63" spans="1:26" x14ac:dyDescent="0.3">
      <c r="A63" s="1">
        <f t="shared" si="9"/>
        <v>1995</v>
      </c>
      <c r="B63" s="2">
        <f>0.5*EXIMR!B63*('exp(XMY)ADJ'!B63+'exp(XMY)ADJ'!$I63)</f>
        <v>3.9600340335404596E-7</v>
      </c>
      <c r="C63" s="2">
        <f>0.5*EXIMR!C63*('exp(XMY)ADJ'!C63+'exp(XMY)ADJ'!$I63)</f>
        <v>2.115525055865132</v>
      </c>
      <c r="D63" s="2">
        <f>0.5*EXIMR!D63*('exp(XMY)ADJ'!D63+'exp(XMY)ADJ'!$I63)</f>
        <v>2.4137358557037598E-7</v>
      </c>
      <c r="E63" s="2">
        <f>0.5*EXIMR!E63*('exp(XMY)ADJ'!E63+'exp(XMY)ADJ'!$I63)</f>
        <v>-2.1046920228649207E-2</v>
      </c>
      <c r="F63" s="2">
        <f>0.5*EXIMR!F63*('exp(XMY)ADJ'!F63+'exp(XMY)ADJ'!$I63)</f>
        <v>0.71441848422874488</v>
      </c>
      <c r="G63" s="2">
        <f>0.5*EXIMR!G63*('exp(XMY)ADJ'!G63+'exp(XMY)ADJ'!$I63)</f>
        <v>-0.17864871639664839</v>
      </c>
      <c r="H63" s="2">
        <f>0.5*EXIMR!H63*('exp(XMY)ADJ'!H63+'exp(XMY)ADJ'!$I63)</f>
        <v>-1.7015691375602249</v>
      </c>
      <c r="I63" s="3">
        <f t="shared" si="0"/>
        <v>-2.1136545718078228</v>
      </c>
      <c r="J63" s="2">
        <v>-1.1849751685224799</v>
      </c>
      <c r="L63" s="1">
        <f t="shared" si="10"/>
        <v>1995</v>
      </c>
      <c r="M63" s="3">
        <f t="shared" si="1"/>
        <v>2.1155254518685354</v>
      </c>
      <c r="N63" s="3">
        <f t="shared" si="2"/>
        <v>-0.19969539525171204</v>
      </c>
      <c r="O63" s="3">
        <f t="shared" si="3"/>
        <v>0.71441848422874488</v>
      </c>
      <c r="P63" s="3">
        <f t="shared" si="4"/>
        <v>-1.7015691375602249</v>
      </c>
      <c r="Q63" s="3">
        <f t="shared" si="5"/>
        <v>-2.1136545718078228</v>
      </c>
      <c r="R63" s="1">
        <f t="shared" si="6"/>
        <v>-1.1849751685224799</v>
      </c>
      <c r="T63" s="1">
        <f t="shared" si="11"/>
        <v>1995</v>
      </c>
      <c r="U63" s="3">
        <f>(EXIMR!B63+EXIMR!C63)*('exp(XMY)ADJ'!B63+'exp(XMY)ADJ'!C63+'exp(XMY)ADJ'!I63)/2</f>
        <v>2.1153074103407312</v>
      </c>
      <c r="V63" s="3">
        <f>(EXIMR!D63+EXIMR!E63+EXIMR!G63)*('exp(XMY)ADJ'!D63+'exp(XMY)ADJ'!E63+'exp(XMY)ADJ'!G63+'exp(XMY)ADJ'!I63)/2</f>
        <v>-0.27888639961356754</v>
      </c>
      <c r="W63" s="3">
        <f>(EXIMR!F63)*('exp(XMY)ADJ'!F63+'exp(XMY)ADJ'!I63)/2</f>
        <v>0.71441848422874488</v>
      </c>
      <c r="X63" s="3">
        <f>(EXIMR!H63)*('exp(XMY)ADJ'!H63+'exp(XMY)ADJ'!I63)/2</f>
        <v>-1.7015691375602249</v>
      </c>
      <c r="Y63" s="3">
        <f t="shared" si="7"/>
        <v>-2.0342455259181635</v>
      </c>
      <c r="Z63" s="3">
        <f t="shared" si="8"/>
        <v>-1.1849751685224799</v>
      </c>
    </row>
    <row r="64" spans="1:26" x14ac:dyDescent="0.3">
      <c r="A64" s="1">
        <f t="shared" si="9"/>
        <v>1995.25</v>
      </c>
      <c r="B64" s="2">
        <f>0.5*EXIMR!B64*('exp(XMY)ADJ'!B64+'exp(XMY)ADJ'!$I64)</f>
        <v>3.7839581761976307E-7</v>
      </c>
      <c r="C64" s="2">
        <f>0.5*EXIMR!C64*('exp(XMY)ADJ'!C64+'exp(XMY)ADJ'!$I64)</f>
        <v>1.9977136414973515</v>
      </c>
      <c r="D64" s="2">
        <f>0.5*EXIMR!D64*('exp(XMY)ADJ'!D64+'exp(XMY)ADJ'!$I64)</f>
        <v>2.4998813810975832E-7</v>
      </c>
      <c r="E64" s="2">
        <f>0.5*EXIMR!E64*('exp(XMY)ADJ'!E64+'exp(XMY)ADJ'!$I64)</f>
        <v>-5.019872155830276E-2</v>
      </c>
      <c r="F64" s="2">
        <f>0.5*EXIMR!F64*('exp(XMY)ADJ'!F64+'exp(XMY)ADJ'!$I64)</f>
        <v>1.0225010683526297</v>
      </c>
      <c r="G64" s="2">
        <f>0.5*EXIMR!G64*('exp(XMY)ADJ'!G64+'exp(XMY)ADJ'!$I64)</f>
        <v>-0.29717984071526282</v>
      </c>
      <c r="H64" s="2">
        <f>0.5*EXIMR!H64*('exp(XMY)ADJ'!H64+'exp(XMY)ADJ'!$I64)</f>
        <v>-1.7003316216632973</v>
      </c>
      <c r="I64" s="3">
        <f t="shared" si="0"/>
        <v>-2.1271956243449499</v>
      </c>
      <c r="J64" s="2">
        <v>-1.1546904700478755</v>
      </c>
      <c r="L64" s="1">
        <f t="shared" si="10"/>
        <v>1995.25</v>
      </c>
      <c r="M64" s="3">
        <f t="shared" si="1"/>
        <v>1.9977140198931691</v>
      </c>
      <c r="N64" s="3">
        <f t="shared" si="2"/>
        <v>-0.34737831228542748</v>
      </c>
      <c r="O64" s="3">
        <f t="shared" si="3"/>
        <v>1.0225010683526297</v>
      </c>
      <c r="P64" s="3">
        <f t="shared" si="4"/>
        <v>-1.7003316216632973</v>
      </c>
      <c r="Q64" s="3">
        <f t="shared" si="5"/>
        <v>-2.1271956243449499</v>
      </c>
      <c r="R64" s="1">
        <f t="shared" si="6"/>
        <v>-1.1546904700478755</v>
      </c>
      <c r="T64" s="1">
        <f t="shared" si="11"/>
        <v>1995.25</v>
      </c>
      <c r="U64" s="3">
        <f>(EXIMR!B64+EXIMR!C64)*('exp(XMY)ADJ'!B64+'exp(XMY)ADJ'!C64+'exp(XMY)ADJ'!I64)/2</f>
        <v>1.9974583055391484</v>
      </c>
      <c r="V64" s="3">
        <f>(EXIMR!D64+EXIMR!E64+EXIMR!G64)*('exp(XMY)ADJ'!D64+'exp(XMY)ADJ'!E64+'exp(XMY)ADJ'!G64+'exp(XMY)ADJ'!I64)/2</f>
        <v>-0.48934931881717236</v>
      </c>
      <c r="W64" s="3">
        <f>(EXIMR!F64)*('exp(XMY)ADJ'!F64+'exp(XMY)ADJ'!I64)/2</f>
        <v>1.0225010683526297</v>
      </c>
      <c r="X64" s="3">
        <f>(EXIMR!H64)*('exp(XMY)ADJ'!H64+'exp(XMY)ADJ'!I64)/2</f>
        <v>-1.7003316216632973</v>
      </c>
      <c r="Y64" s="3">
        <f t="shared" si="7"/>
        <v>-1.9849689034591838</v>
      </c>
      <c r="Z64" s="3">
        <f t="shared" si="8"/>
        <v>-1.1546904700478755</v>
      </c>
    </row>
    <row r="65" spans="1:26" x14ac:dyDescent="0.3">
      <c r="A65" s="1">
        <f t="shared" si="9"/>
        <v>1995.5</v>
      </c>
      <c r="B65" s="2">
        <f>0.5*EXIMR!B65*('exp(XMY)ADJ'!B65+'exp(XMY)ADJ'!$I65)</f>
        <v>3.7598128792437517E-7</v>
      </c>
      <c r="C65" s="2">
        <f>0.5*EXIMR!C65*('exp(XMY)ADJ'!C65+'exp(XMY)ADJ'!$I65)</f>
        <v>1.9006350832672296</v>
      </c>
      <c r="D65" s="2">
        <f>0.5*EXIMR!D65*('exp(XMY)ADJ'!D65+'exp(XMY)ADJ'!$I65)</f>
        <v>2.6631790842377106E-7</v>
      </c>
      <c r="E65" s="2">
        <f>0.5*EXIMR!E65*('exp(XMY)ADJ'!E65+'exp(XMY)ADJ'!$I65)</f>
        <v>-1.3535723011893366E-2</v>
      </c>
      <c r="F65" s="2">
        <f>0.5*EXIMR!F65*('exp(XMY)ADJ'!F65+'exp(XMY)ADJ'!$I65)</f>
        <v>1.4854272708495311</v>
      </c>
      <c r="G65" s="2">
        <f>0.5*EXIMR!G65*('exp(XMY)ADJ'!G65+'exp(XMY)ADJ'!$I65)</f>
        <v>-0.3055383908659447</v>
      </c>
      <c r="H65" s="2">
        <f>0.5*EXIMR!H65*('exp(XMY)ADJ'!H65+'exp(XMY)ADJ'!$I65)</f>
        <v>-1.6943491480219957</v>
      </c>
      <c r="I65" s="3">
        <f t="shared" si="0"/>
        <v>-2.1768039503575611</v>
      </c>
      <c r="J65" s="2">
        <v>-0.80416421584143805</v>
      </c>
      <c r="L65" s="1">
        <f t="shared" si="10"/>
        <v>1995.5</v>
      </c>
      <c r="M65" s="3">
        <f t="shared" si="1"/>
        <v>1.9006354592485175</v>
      </c>
      <c r="N65" s="3">
        <f t="shared" si="2"/>
        <v>-0.31907384755992962</v>
      </c>
      <c r="O65" s="3">
        <f t="shared" si="3"/>
        <v>1.4854272708495311</v>
      </c>
      <c r="P65" s="3">
        <f t="shared" si="4"/>
        <v>-1.6943491480219957</v>
      </c>
      <c r="Q65" s="3">
        <f t="shared" si="5"/>
        <v>-2.1768039503575611</v>
      </c>
      <c r="R65" s="1">
        <f t="shared" si="6"/>
        <v>-0.80416421584143805</v>
      </c>
      <c r="T65" s="1">
        <f t="shared" si="11"/>
        <v>1995.5</v>
      </c>
      <c r="U65" s="3">
        <f>(EXIMR!B65+EXIMR!C65)*('exp(XMY)ADJ'!B65+'exp(XMY)ADJ'!C65+'exp(XMY)ADJ'!I65)/2</f>
        <v>1.9003384239638588</v>
      </c>
      <c r="V65" s="3">
        <f>(EXIMR!D65+EXIMR!E65+EXIMR!G65)*('exp(XMY)ADJ'!D65+'exp(XMY)ADJ'!E65+'exp(XMY)ADJ'!G65+'exp(XMY)ADJ'!I65)/2</f>
        <v>-0.45549148152166602</v>
      </c>
      <c r="W65" s="3">
        <f>(EXIMR!F65)*('exp(XMY)ADJ'!F65+'exp(XMY)ADJ'!I65)/2</f>
        <v>1.4854272708495311</v>
      </c>
      <c r="X65" s="3">
        <f>(EXIMR!H65)*('exp(XMY)ADJ'!H65+'exp(XMY)ADJ'!I65)/2</f>
        <v>-1.6943491480219957</v>
      </c>
      <c r="Y65" s="3">
        <f t="shared" si="7"/>
        <v>-2.0400892811111659</v>
      </c>
      <c r="Z65" s="3">
        <f t="shared" si="8"/>
        <v>-0.80416421584143805</v>
      </c>
    </row>
    <row r="66" spans="1:26" x14ac:dyDescent="0.3">
      <c r="A66" s="1">
        <f t="shared" si="9"/>
        <v>1995.75</v>
      </c>
      <c r="B66" s="2">
        <f>0.5*EXIMR!B66*('exp(XMY)ADJ'!B66+'exp(XMY)ADJ'!$I66)</f>
        <v>3.9368567806073551E-7</v>
      </c>
      <c r="C66" s="2">
        <f>0.5*EXIMR!C66*('exp(XMY)ADJ'!C66+'exp(XMY)ADJ'!$I66)</f>
        <v>1.8576210814486307</v>
      </c>
      <c r="D66" s="2">
        <f>0.5*EXIMR!D66*('exp(XMY)ADJ'!D66+'exp(XMY)ADJ'!$I66)</f>
        <v>2.6297975938827404E-7</v>
      </c>
      <c r="E66" s="2">
        <f>0.5*EXIMR!E66*('exp(XMY)ADJ'!E66+'exp(XMY)ADJ'!$I66)</f>
        <v>3.0246973582385012E-3</v>
      </c>
      <c r="F66" s="2">
        <f>0.5*EXIMR!F66*('exp(XMY)ADJ'!F66+'exp(XMY)ADJ'!$I66)</f>
        <v>1.5061573955107612</v>
      </c>
      <c r="G66" s="2">
        <f>0.5*EXIMR!G66*('exp(XMY)ADJ'!G66+'exp(XMY)ADJ'!$I66)</f>
        <v>-0.27862814898182819</v>
      </c>
      <c r="H66" s="2">
        <f>0.5*EXIMR!H66*('exp(XMY)ADJ'!H66+'exp(XMY)ADJ'!$I66)</f>
        <v>-1.69816027381209</v>
      </c>
      <c r="I66" s="3">
        <f t="shared" si="0"/>
        <v>-2.1816498645848044</v>
      </c>
      <c r="J66" s="2">
        <v>-0.79163445639565488</v>
      </c>
      <c r="L66" s="1">
        <f t="shared" si="10"/>
        <v>1995.75</v>
      </c>
      <c r="M66" s="3">
        <f t="shared" si="1"/>
        <v>1.8576214751343088</v>
      </c>
      <c r="N66" s="3">
        <f t="shared" si="2"/>
        <v>-0.27560318864383032</v>
      </c>
      <c r="O66" s="3">
        <f t="shared" si="3"/>
        <v>1.5061573955107612</v>
      </c>
      <c r="P66" s="3">
        <f t="shared" si="4"/>
        <v>-1.69816027381209</v>
      </c>
      <c r="Q66" s="3">
        <f t="shared" si="5"/>
        <v>-2.1816498645848044</v>
      </c>
      <c r="R66" s="1">
        <f t="shared" si="6"/>
        <v>-0.79163445639565488</v>
      </c>
      <c r="T66" s="1">
        <f t="shared" si="11"/>
        <v>1995.75</v>
      </c>
      <c r="U66" s="3">
        <f>(EXIMR!B66+EXIMR!C66)*('exp(XMY)ADJ'!B66+'exp(XMY)ADJ'!C66+'exp(XMY)ADJ'!I66)/2</f>
        <v>1.8572757490448211</v>
      </c>
      <c r="V66" s="3">
        <f>(EXIMR!D66+EXIMR!E66+EXIMR!G66)*('exp(XMY)ADJ'!D66+'exp(XMY)ADJ'!E66+'exp(XMY)ADJ'!G66+'exp(XMY)ADJ'!I66)/2</f>
        <v>-0.39370897899658241</v>
      </c>
      <c r="W66" s="3">
        <f>(EXIMR!F66)*('exp(XMY)ADJ'!F66+'exp(XMY)ADJ'!I66)/2</f>
        <v>1.5061573955107612</v>
      </c>
      <c r="X66" s="3">
        <f>(EXIMR!H66)*('exp(XMY)ADJ'!H66+'exp(XMY)ADJ'!I66)/2</f>
        <v>-1.69816027381209</v>
      </c>
      <c r="Y66" s="3">
        <f t="shared" si="7"/>
        <v>-2.0631983481425644</v>
      </c>
      <c r="Z66" s="3">
        <f t="shared" si="8"/>
        <v>-0.79163445639565488</v>
      </c>
    </row>
    <row r="67" spans="1:26" x14ac:dyDescent="0.3">
      <c r="A67" s="1">
        <f t="shared" si="9"/>
        <v>1996</v>
      </c>
      <c r="B67" s="2">
        <f>0.5*EXIMR!B67*('exp(XMY)ADJ'!B67+'exp(XMY)ADJ'!$I67)</f>
        <v>4.1574560955278207E-7</v>
      </c>
      <c r="C67" s="2">
        <f>0.5*EXIMR!C67*('exp(XMY)ADJ'!C67+'exp(XMY)ADJ'!$I67)</f>
        <v>1.8531611429071269</v>
      </c>
      <c r="D67" s="2">
        <f>0.5*EXIMR!D67*('exp(XMY)ADJ'!D67+'exp(XMY)ADJ'!$I67)</f>
        <v>2.7511470893878119E-7</v>
      </c>
      <c r="E67" s="2">
        <f>0.5*EXIMR!E67*('exp(XMY)ADJ'!E67+'exp(XMY)ADJ'!$I67)</f>
        <v>3.2630298736836521E-3</v>
      </c>
      <c r="F67" s="2">
        <f>0.5*EXIMR!F67*('exp(XMY)ADJ'!F67+'exp(XMY)ADJ'!$I67)</f>
        <v>1.2679458059555404</v>
      </c>
      <c r="G67" s="2">
        <f>0.5*EXIMR!G67*('exp(XMY)ADJ'!G67+'exp(XMY)ADJ'!$I67)</f>
        <v>-0.22735153184485218</v>
      </c>
      <c r="H67" s="2">
        <f>0.5*EXIMR!H67*('exp(XMY)ADJ'!H67+'exp(XMY)ADJ'!$I67)</f>
        <v>-1.6959759607028713</v>
      </c>
      <c r="I67" s="3">
        <f t="shared" si="0"/>
        <v>-2.1970991847567891</v>
      </c>
      <c r="J67" s="2">
        <v>-0.99605600770784286</v>
      </c>
      <c r="L67" s="1">
        <f t="shared" si="10"/>
        <v>1996</v>
      </c>
      <c r="M67" s="3">
        <f t="shared" si="1"/>
        <v>1.8531615586527364</v>
      </c>
      <c r="N67" s="3">
        <f t="shared" si="2"/>
        <v>-0.2240882268564596</v>
      </c>
      <c r="O67" s="3">
        <f t="shared" si="3"/>
        <v>1.2679458059555404</v>
      </c>
      <c r="P67" s="3">
        <f t="shared" si="4"/>
        <v>-1.6959759607028713</v>
      </c>
      <c r="Q67" s="3">
        <f t="shared" si="5"/>
        <v>-2.1970991847567891</v>
      </c>
      <c r="R67" s="1">
        <f t="shared" si="6"/>
        <v>-0.99605600770784286</v>
      </c>
      <c r="T67" s="1">
        <f t="shared" si="11"/>
        <v>1996</v>
      </c>
      <c r="U67" s="3">
        <f>(EXIMR!B67+EXIMR!C67)*('exp(XMY)ADJ'!B67+'exp(XMY)ADJ'!C67+'exp(XMY)ADJ'!I67)/2</f>
        <v>1.8527628325950964</v>
      </c>
      <c r="V67" s="3">
        <f>(EXIMR!D67+EXIMR!E67+EXIMR!G67)*('exp(XMY)ADJ'!D67+'exp(XMY)ADJ'!E67+'exp(XMY)ADJ'!G67+'exp(XMY)ADJ'!I67)/2</f>
        <v>-0.32340186456113934</v>
      </c>
      <c r="W67" s="3">
        <f>(EXIMR!F67)*('exp(XMY)ADJ'!F67+'exp(XMY)ADJ'!I67)/2</f>
        <v>1.2679458059555404</v>
      </c>
      <c r="X67" s="3">
        <f>(EXIMR!H67)*('exp(XMY)ADJ'!H67+'exp(XMY)ADJ'!I67)/2</f>
        <v>-1.6959759607028713</v>
      </c>
      <c r="Y67" s="3">
        <f t="shared" si="7"/>
        <v>-2.097386820994469</v>
      </c>
      <c r="Z67" s="3">
        <f t="shared" si="8"/>
        <v>-0.99605600770784286</v>
      </c>
    </row>
    <row r="68" spans="1:26" x14ac:dyDescent="0.3">
      <c r="A68" s="1">
        <f t="shared" si="9"/>
        <v>1996.25</v>
      </c>
      <c r="B68" s="2">
        <f>0.5*EXIMR!B68*('exp(XMY)ADJ'!B68+'exp(XMY)ADJ'!$I68)</f>
        <v>4.6856028388613212E-7</v>
      </c>
      <c r="C68" s="2">
        <f>0.5*EXIMR!C68*('exp(XMY)ADJ'!C68+'exp(XMY)ADJ'!$I68)</f>
        <v>1.6030311762068605</v>
      </c>
      <c r="D68" s="2">
        <f>0.5*EXIMR!D68*('exp(XMY)ADJ'!D68+'exp(XMY)ADJ'!$I68)</f>
        <v>2.7187840316861393E-7</v>
      </c>
      <c r="E68" s="2">
        <f>0.5*EXIMR!E68*('exp(XMY)ADJ'!E68+'exp(XMY)ADJ'!$I68)</f>
        <v>6.2994498698933383E-3</v>
      </c>
      <c r="F68" s="2">
        <f>0.5*EXIMR!F68*('exp(XMY)ADJ'!F68+'exp(XMY)ADJ'!$I68)</f>
        <v>1.460167352823605</v>
      </c>
      <c r="G68" s="2">
        <f>0.5*EXIMR!G68*('exp(XMY)ADJ'!G68+'exp(XMY)ADJ'!$I68)</f>
        <v>-0.24930805970892769</v>
      </c>
      <c r="H68" s="2">
        <f>0.5*EXIMR!H68*('exp(XMY)ADJ'!H68+'exp(XMY)ADJ'!$I68)</f>
        <v>-1.6986935510168766</v>
      </c>
      <c r="I68" s="3">
        <f t="shared" ref="I68:I131" si="12">J68-SUM(B68:H68)</f>
        <v>-2.1699751271263659</v>
      </c>
      <c r="J68" s="2">
        <v>-1.0484780185131242</v>
      </c>
      <c r="L68" s="1">
        <f t="shared" si="10"/>
        <v>1996.25</v>
      </c>
      <c r="M68" s="3">
        <f t="shared" ref="M68:M131" si="13">B68+C68</f>
        <v>1.6030316447671444</v>
      </c>
      <c r="N68" s="3">
        <f t="shared" ref="N68:N131" si="14">D68+E68+G68</f>
        <v>-0.24300833796063118</v>
      </c>
      <c r="O68" s="3">
        <f t="shared" ref="O68:O131" si="15">F68</f>
        <v>1.460167352823605</v>
      </c>
      <c r="P68" s="3">
        <f t="shared" ref="P68:P131" si="16">H68</f>
        <v>-1.6986935510168766</v>
      </c>
      <c r="Q68" s="3">
        <f t="shared" ref="Q68:Q131" si="17">I68</f>
        <v>-2.1699751271263659</v>
      </c>
      <c r="R68" s="1">
        <f t="shared" ref="R68:R131" si="18">J68</f>
        <v>-1.0484780185131242</v>
      </c>
      <c r="T68" s="1">
        <f t="shared" si="11"/>
        <v>1996.25</v>
      </c>
      <c r="U68" s="3">
        <f>(EXIMR!B68+EXIMR!C68)*('exp(XMY)ADJ'!B68+'exp(XMY)ADJ'!C68+'exp(XMY)ADJ'!I68)/2</f>
        <v>1.6026375242211615</v>
      </c>
      <c r="V68" s="3">
        <f>(EXIMR!D68+EXIMR!E68+EXIMR!G68)*('exp(XMY)ADJ'!D68+'exp(XMY)ADJ'!E68+'exp(XMY)ADJ'!G68+'exp(XMY)ADJ'!I68)/2</f>
        <v>-0.35075009517275751</v>
      </c>
      <c r="W68" s="3">
        <f>(EXIMR!F68)*('exp(XMY)ADJ'!F68+'exp(XMY)ADJ'!I68)/2</f>
        <v>1.460167352823605</v>
      </c>
      <c r="X68" s="3">
        <f>(EXIMR!H68)*('exp(XMY)ADJ'!H68+'exp(XMY)ADJ'!I68)/2</f>
        <v>-1.6986935510168766</v>
      </c>
      <c r="Y68" s="3">
        <f t="shared" ref="Y68:Y131" si="19">Z68-SUM(U68:X68)</f>
        <v>-2.0618392493682567</v>
      </c>
      <c r="Z68" s="3">
        <f t="shared" ref="Z68:Z131" si="20">J68</f>
        <v>-1.0484780185131242</v>
      </c>
    </row>
    <row r="69" spans="1:26" x14ac:dyDescent="0.3">
      <c r="A69" s="1">
        <f t="shared" ref="A69:A132" si="21">A68+0.25</f>
        <v>1996.5</v>
      </c>
      <c r="B69" s="2">
        <f>0.5*EXIMR!B69*('exp(XMY)ADJ'!B69+'exp(XMY)ADJ'!$I69)</f>
        <v>5.1166911786825123E-7</v>
      </c>
      <c r="C69" s="2">
        <f>0.5*EXIMR!C69*('exp(XMY)ADJ'!C69+'exp(XMY)ADJ'!$I69)</f>
        <v>1.5234359814869056</v>
      </c>
      <c r="D69" s="2">
        <f>0.5*EXIMR!D69*('exp(XMY)ADJ'!D69+'exp(XMY)ADJ'!$I69)</f>
        <v>2.7017167304375648E-7</v>
      </c>
      <c r="E69" s="2">
        <f>0.5*EXIMR!E69*('exp(XMY)ADJ'!E69+'exp(XMY)ADJ'!$I69)</f>
        <v>-2.5247016366163112E-5</v>
      </c>
      <c r="F69" s="2">
        <f>0.5*EXIMR!F69*('exp(XMY)ADJ'!F69+'exp(XMY)ADJ'!$I69)</f>
        <v>1.3321267125101062</v>
      </c>
      <c r="G69" s="2">
        <f>0.5*EXIMR!G69*('exp(XMY)ADJ'!G69+'exp(XMY)ADJ'!$I69)</f>
        <v>-0.27518996883222513</v>
      </c>
      <c r="H69" s="2">
        <f>0.5*EXIMR!H69*('exp(XMY)ADJ'!H69+'exp(XMY)ADJ'!$I69)</f>
        <v>-1.7025730126879917</v>
      </c>
      <c r="I69" s="3">
        <f t="shared" si="12"/>
        <v>-2.1564734072672023</v>
      </c>
      <c r="J69" s="2">
        <v>-1.2786981599659826</v>
      </c>
      <c r="L69" s="1">
        <f t="shared" ref="L69:L132" si="22">L68+0.25</f>
        <v>1996.5</v>
      </c>
      <c r="M69" s="3">
        <f t="shared" si="13"/>
        <v>1.5234364931560236</v>
      </c>
      <c r="N69" s="3">
        <f t="shared" si="14"/>
        <v>-0.27521494567691823</v>
      </c>
      <c r="O69" s="3">
        <f t="shared" si="15"/>
        <v>1.3321267125101062</v>
      </c>
      <c r="P69" s="3">
        <f t="shared" si="16"/>
        <v>-1.7025730126879917</v>
      </c>
      <c r="Q69" s="3">
        <f t="shared" si="17"/>
        <v>-2.1564734072672023</v>
      </c>
      <c r="R69" s="1">
        <f t="shared" si="18"/>
        <v>-1.2786981599659826</v>
      </c>
      <c r="T69" s="1">
        <f t="shared" ref="T69:T132" si="23">T68+0.25</f>
        <v>1996.5</v>
      </c>
      <c r="U69" s="3">
        <f>(EXIMR!B69+EXIMR!C69)*('exp(XMY)ADJ'!B69+'exp(XMY)ADJ'!C69+'exp(XMY)ADJ'!I69)/2</f>
        <v>1.523014869998357</v>
      </c>
      <c r="V69" s="3">
        <f>(EXIMR!D69+EXIMR!E69+EXIMR!G69)*('exp(XMY)ADJ'!D69+'exp(XMY)ADJ'!E69+'exp(XMY)ADJ'!G69+'exp(XMY)ADJ'!I69)/2</f>
        <v>-0.39747599727563504</v>
      </c>
      <c r="W69" s="3">
        <f>(EXIMR!F69)*('exp(XMY)ADJ'!F69+'exp(XMY)ADJ'!I69)/2</f>
        <v>1.3321267125101062</v>
      </c>
      <c r="X69" s="3">
        <f>(EXIMR!H69)*('exp(XMY)ADJ'!H69+'exp(XMY)ADJ'!I69)/2</f>
        <v>-1.7025730126879917</v>
      </c>
      <c r="Y69" s="3">
        <f t="shared" si="19"/>
        <v>-2.0337907325108189</v>
      </c>
      <c r="Z69" s="3">
        <f t="shared" si="20"/>
        <v>-1.2786981599659826</v>
      </c>
    </row>
    <row r="70" spans="1:26" x14ac:dyDescent="0.3">
      <c r="A70" s="1">
        <f t="shared" si="21"/>
        <v>1996.75</v>
      </c>
      <c r="B70" s="2">
        <f>0.5*EXIMR!B70*('exp(XMY)ADJ'!B70+'exp(XMY)ADJ'!$I70)</f>
        <v>5.5916755866933627E-7</v>
      </c>
      <c r="C70" s="2">
        <f>0.5*EXIMR!C70*('exp(XMY)ADJ'!C70+'exp(XMY)ADJ'!$I70)</f>
        <v>1.5342377829502822</v>
      </c>
      <c r="D70" s="2">
        <f>0.5*EXIMR!D70*('exp(XMY)ADJ'!D70+'exp(XMY)ADJ'!$I70)</f>
        <v>2.9625833045723152E-7</v>
      </c>
      <c r="E70" s="2">
        <f>0.5*EXIMR!E70*('exp(XMY)ADJ'!E70+'exp(XMY)ADJ'!$I70)</f>
        <v>7.4298061318029277E-3</v>
      </c>
      <c r="F70" s="2">
        <f>0.5*EXIMR!F70*('exp(XMY)ADJ'!F70+'exp(XMY)ADJ'!$I70)</f>
        <v>1.6426289454202398</v>
      </c>
      <c r="G70" s="2">
        <f>0.5*EXIMR!G70*('exp(XMY)ADJ'!G70+'exp(XMY)ADJ'!$I70)</f>
        <v>-0.17967581793134191</v>
      </c>
      <c r="H70" s="2">
        <f>0.5*EXIMR!H70*('exp(XMY)ADJ'!H70+'exp(XMY)ADJ'!$I70)</f>
        <v>-1.6933448854628697</v>
      </c>
      <c r="I70" s="3">
        <f t="shared" si="12"/>
        <v>-2.2199702723650723</v>
      </c>
      <c r="J70" s="2">
        <v>-0.90869358583106974</v>
      </c>
      <c r="L70" s="1">
        <f t="shared" si="22"/>
        <v>1996.75</v>
      </c>
      <c r="M70" s="3">
        <f t="shared" si="13"/>
        <v>1.5342383421178409</v>
      </c>
      <c r="N70" s="3">
        <f t="shared" si="14"/>
        <v>-0.17224571554120852</v>
      </c>
      <c r="O70" s="3">
        <f t="shared" si="15"/>
        <v>1.6426289454202398</v>
      </c>
      <c r="P70" s="3">
        <f t="shared" si="16"/>
        <v>-1.6933448854628697</v>
      </c>
      <c r="Q70" s="3">
        <f t="shared" si="17"/>
        <v>-2.2199702723650723</v>
      </c>
      <c r="R70" s="1">
        <f t="shared" si="18"/>
        <v>-0.90869358583106974</v>
      </c>
      <c r="T70" s="1">
        <f t="shared" si="23"/>
        <v>1996.75</v>
      </c>
      <c r="U70" s="3">
        <f>(EXIMR!B70+EXIMR!C70)*('exp(XMY)ADJ'!B70+'exp(XMY)ADJ'!C70+'exp(XMY)ADJ'!I70)/2</f>
        <v>1.5337674365466318</v>
      </c>
      <c r="V70" s="3">
        <f>(EXIMR!D70+EXIMR!E70+EXIMR!G70)*('exp(XMY)ADJ'!D70+'exp(XMY)ADJ'!E70+'exp(XMY)ADJ'!G70+'exp(XMY)ADJ'!I70)/2</f>
        <v>-0.25332682305520338</v>
      </c>
      <c r="W70" s="3">
        <f>(EXIMR!F70)*('exp(XMY)ADJ'!F70+'exp(XMY)ADJ'!I70)/2</f>
        <v>1.6426289454202398</v>
      </c>
      <c r="X70" s="3">
        <f>(EXIMR!H70)*('exp(XMY)ADJ'!H70+'exp(XMY)ADJ'!I70)/2</f>
        <v>-1.6933448854628697</v>
      </c>
      <c r="Y70" s="3">
        <f t="shared" si="19"/>
        <v>-2.138418259279868</v>
      </c>
      <c r="Z70" s="3">
        <f t="shared" si="20"/>
        <v>-0.90869358583106974</v>
      </c>
    </row>
    <row r="71" spans="1:26" x14ac:dyDescent="0.3">
      <c r="A71" s="1">
        <f t="shared" si="21"/>
        <v>1997</v>
      </c>
      <c r="B71" s="2">
        <f>0.5*EXIMR!B71*('exp(XMY)ADJ'!B71+'exp(XMY)ADJ'!$I71)</f>
        <v>6.4071277146700115E-7</v>
      </c>
      <c r="C71" s="2">
        <f>0.5*EXIMR!C71*('exp(XMY)ADJ'!C71+'exp(XMY)ADJ'!$I71)</f>
        <v>1.4717604757631659</v>
      </c>
      <c r="D71" s="2">
        <f>0.5*EXIMR!D71*('exp(XMY)ADJ'!D71+'exp(XMY)ADJ'!$I71)</f>
        <v>3.0041491160265844E-7</v>
      </c>
      <c r="E71" s="2">
        <f>0.5*EXIMR!E71*('exp(XMY)ADJ'!E71+'exp(XMY)ADJ'!$I71)</f>
        <v>1.7035795537221246E-2</v>
      </c>
      <c r="F71" s="2">
        <f>0.5*EXIMR!F71*('exp(XMY)ADJ'!F71+'exp(XMY)ADJ'!$I71)</f>
        <v>1.4140640921649885</v>
      </c>
      <c r="G71" s="2">
        <f>0.5*EXIMR!G71*('exp(XMY)ADJ'!G71+'exp(XMY)ADJ'!$I71)</f>
        <v>-0.12673938282374725</v>
      </c>
      <c r="H71" s="2">
        <f>0.5*EXIMR!H71*('exp(XMY)ADJ'!H71+'exp(XMY)ADJ'!$I71)</f>
        <v>-1.6934117700807441</v>
      </c>
      <c r="I71" s="3">
        <f t="shared" si="12"/>
        <v>-2.2264547333651432</v>
      </c>
      <c r="J71" s="2">
        <v>-1.1437445816765752</v>
      </c>
      <c r="L71" s="1">
        <f t="shared" si="22"/>
        <v>1997</v>
      </c>
      <c r="M71" s="3">
        <f t="shared" si="13"/>
        <v>1.4717611164759374</v>
      </c>
      <c r="N71" s="3">
        <f t="shared" si="14"/>
        <v>-0.1097032868716144</v>
      </c>
      <c r="O71" s="3">
        <f t="shared" si="15"/>
        <v>1.4140640921649885</v>
      </c>
      <c r="P71" s="3">
        <f t="shared" si="16"/>
        <v>-1.6934117700807441</v>
      </c>
      <c r="Q71" s="3">
        <f t="shared" si="17"/>
        <v>-2.2264547333651432</v>
      </c>
      <c r="R71" s="1">
        <f t="shared" si="18"/>
        <v>-1.1437445816765752</v>
      </c>
      <c r="T71" s="1">
        <f t="shared" si="23"/>
        <v>1997</v>
      </c>
      <c r="U71" s="3">
        <f>(EXIMR!B71+EXIMR!C71)*('exp(XMY)ADJ'!B71+'exp(XMY)ADJ'!C71+'exp(XMY)ADJ'!I71)/2</f>
        <v>1.4712591851896264</v>
      </c>
      <c r="V71" s="3">
        <f>(EXIMR!D71+EXIMR!E71+EXIMR!G71)*('exp(XMY)ADJ'!D71+'exp(XMY)ADJ'!E71+'exp(XMY)ADJ'!G71+'exp(XMY)ADJ'!I71)/2</f>
        <v>-0.16225634273775907</v>
      </c>
      <c r="W71" s="3">
        <f>(EXIMR!F71)*('exp(XMY)ADJ'!F71+'exp(XMY)ADJ'!I71)/2</f>
        <v>1.4140640921649885</v>
      </c>
      <c r="X71" s="3">
        <f>(EXIMR!H71)*('exp(XMY)ADJ'!H71+'exp(XMY)ADJ'!I71)/2</f>
        <v>-1.6934117700807441</v>
      </c>
      <c r="Y71" s="3">
        <f t="shared" si="19"/>
        <v>-2.1733997462126871</v>
      </c>
      <c r="Z71" s="3">
        <f t="shared" si="20"/>
        <v>-1.1437445816765752</v>
      </c>
    </row>
    <row r="72" spans="1:26" x14ac:dyDescent="0.3">
      <c r="A72" s="1">
        <f t="shared" si="21"/>
        <v>1997.25</v>
      </c>
      <c r="B72" s="2">
        <f>0.5*EXIMR!B72*('exp(XMY)ADJ'!B72+'exp(XMY)ADJ'!$I72)</f>
        <v>7.0188128738638127E-7</v>
      </c>
      <c r="C72" s="2">
        <f>0.5*EXIMR!C72*('exp(XMY)ADJ'!C72+'exp(XMY)ADJ'!$I72)</f>
        <v>1.5066584555627109</v>
      </c>
      <c r="D72" s="2">
        <f>0.5*EXIMR!D72*('exp(XMY)ADJ'!D72+'exp(XMY)ADJ'!$I72)</f>
        <v>3.1742175241941725E-7</v>
      </c>
      <c r="E72" s="2">
        <f>0.5*EXIMR!E72*('exp(XMY)ADJ'!E72+'exp(XMY)ADJ'!$I72)</f>
        <v>1.3862553943798737E-2</v>
      </c>
      <c r="F72" s="2">
        <f>0.5*EXIMR!F72*('exp(XMY)ADJ'!F72+'exp(XMY)ADJ'!$I72)</f>
        <v>1.6606301572183557</v>
      </c>
      <c r="G72" s="2">
        <f>0.5*EXIMR!G72*('exp(XMY)ADJ'!G72+'exp(XMY)ADJ'!$I72)</f>
        <v>-0.33618741350982695</v>
      </c>
      <c r="H72" s="2">
        <f>0.5*EXIMR!H72*('exp(XMY)ADJ'!H72+'exp(XMY)ADJ'!$I72)</f>
        <v>-1.6880083557507919</v>
      </c>
      <c r="I72" s="3">
        <f t="shared" si="12"/>
        <v>-2.2612683082650369</v>
      </c>
      <c r="J72" s="2">
        <v>-1.104311891497751</v>
      </c>
      <c r="L72" s="1">
        <f t="shared" si="22"/>
        <v>1997.25</v>
      </c>
      <c r="M72" s="3">
        <f t="shared" si="13"/>
        <v>1.5066591574439983</v>
      </c>
      <c r="N72" s="3">
        <f t="shared" si="14"/>
        <v>-0.32232454214427581</v>
      </c>
      <c r="O72" s="3">
        <f t="shared" si="15"/>
        <v>1.6606301572183557</v>
      </c>
      <c r="P72" s="3">
        <f t="shared" si="16"/>
        <v>-1.6880083557507919</v>
      </c>
      <c r="Q72" s="3">
        <f t="shared" si="17"/>
        <v>-2.2612683082650369</v>
      </c>
      <c r="R72" s="1">
        <f t="shared" si="18"/>
        <v>-1.104311891497751</v>
      </c>
      <c r="T72" s="1">
        <f t="shared" si="23"/>
        <v>1997.25</v>
      </c>
      <c r="U72" s="3">
        <f>(EXIMR!B72+EXIMR!C72)*('exp(XMY)ADJ'!B72+'exp(XMY)ADJ'!C72+'exp(XMY)ADJ'!I72)/2</f>
        <v>1.5060921070860966</v>
      </c>
      <c r="V72" s="3">
        <f>(EXIMR!D72+EXIMR!E72+EXIMR!G72)*('exp(XMY)ADJ'!D72+'exp(XMY)ADJ'!E72+'exp(XMY)ADJ'!G72+'exp(XMY)ADJ'!I72)/2</f>
        <v>-0.48303290096271556</v>
      </c>
      <c r="W72" s="3">
        <f>(EXIMR!F72)*('exp(XMY)ADJ'!F72+'exp(XMY)ADJ'!I72)/2</f>
        <v>1.6606301572183557</v>
      </c>
      <c r="X72" s="3">
        <f>(EXIMR!H72)*('exp(XMY)ADJ'!H72+'exp(XMY)ADJ'!I72)/2</f>
        <v>-1.6880083557507919</v>
      </c>
      <c r="Y72" s="3">
        <f t="shared" si="19"/>
        <v>-2.0999928990886954</v>
      </c>
      <c r="Z72" s="3">
        <f t="shared" si="20"/>
        <v>-1.104311891497751</v>
      </c>
    </row>
    <row r="73" spans="1:26" x14ac:dyDescent="0.3">
      <c r="A73" s="1">
        <f t="shared" si="21"/>
        <v>1997.5</v>
      </c>
      <c r="B73" s="2">
        <f>0.5*EXIMR!B73*('exp(XMY)ADJ'!B73+'exp(XMY)ADJ'!$I73)</f>
        <v>7.7888597236868169E-7</v>
      </c>
      <c r="C73" s="2">
        <f>0.5*EXIMR!C73*('exp(XMY)ADJ'!C73+'exp(XMY)ADJ'!$I73)</f>
        <v>1.2699312914332024</v>
      </c>
      <c r="D73" s="2">
        <f>0.5*EXIMR!D73*('exp(XMY)ADJ'!D73+'exp(XMY)ADJ'!$I73)</f>
        <v>3.2421521874265116E-7</v>
      </c>
      <c r="E73" s="2">
        <f>0.5*EXIMR!E73*('exp(XMY)ADJ'!E73+'exp(XMY)ADJ'!$I73)</f>
        <v>1.4753555422366213E-2</v>
      </c>
      <c r="F73" s="2">
        <f>0.5*EXIMR!F73*('exp(XMY)ADJ'!F73+'exp(XMY)ADJ'!$I73)</f>
        <v>1.7398486818923775</v>
      </c>
      <c r="G73" s="2">
        <f>0.5*EXIMR!G73*('exp(XMY)ADJ'!G73+'exp(XMY)ADJ'!$I73)</f>
        <v>-0.32935384072450802</v>
      </c>
      <c r="H73" s="2">
        <f>0.5*EXIMR!H73*('exp(XMY)ADJ'!H73+'exp(XMY)ADJ'!$I73)</f>
        <v>-1.6849094038060075</v>
      </c>
      <c r="I73" s="3">
        <f t="shared" si="12"/>
        <v>-2.2549318283767583</v>
      </c>
      <c r="J73" s="2">
        <v>-1.244660441058137</v>
      </c>
      <c r="L73" s="1">
        <f t="shared" si="22"/>
        <v>1997.5</v>
      </c>
      <c r="M73" s="3">
        <f t="shared" si="13"/>
        <v>1.2699320703191748</v>
      </c>
      <c r="N73" s="3">
        <f t="shared" si="14"/>
        <v>-0.31459996108692306</v>
      </c>
      <c r="O73" s="3">
        <f t="shared" si="15"/>
        <v>1.7398486818923775</v>
      </c>
      <c r="P73" s="3">
        <f t="shared" si="16"/>
        <v>-1.6849094038060075</v>
      </c>
      <c r="Q73" s="3">
        <f t="shared" si="17"/>
        <v>-2.2549318283767583</v>
      </c>
      <c r="R73" s="1">
        <f t="shared" si="18"/>
        <v>-1.244660441058137</v>
      </c>
      <c r="T73" s="1">
        <f t="shared" si="23"/>
        <v>1997.5</v>
      </c>
      <c r="U73" s="3">
        <f>(EXIMR!B73+EXIMR!C73)*('exp(XMY)ADJ'!B73+'exp(XMY)ADJ'!C73+'exp(XMY)ADJ'!I73)/2</f>
        <v>1.2694009242683781</v>
      </c>
      <c r="V73" s="3">
        <f>(EXIMR!D73+EXIMR!E73+EXIMR!G73)*('exp(XMY)ADJ'!D73+'exp(XMY)ADJ'!E73+'exp(XMY)ADJ'!G73+'exp(XMY)ADJ'!I73)/2</f>
        <v>-0.47476776108025398</v>
      </c>
      <c r="W73" s="3">
        <f>(EXIMR!F73)*('exp(XMY)ADJ'!F73+'exp(XMY)ADJ'!I73)/2</f>
        <v>1.7398486818923775</v>
      </c>
      <c r="X73" s="3">
        <f>(EXIMR!H73)*('exp(XMY)ADJ'!H73+'exp(XMY)ADJ'!I73)/2</f>
        <v>-1.6849094038060075</v>
      </c>
      <c r="Y73" s="3">
        <f t="shared" si="19"/>
        <v>-2.0942328823326308</v>
      </c>
      <c r="Z73" s="3">
        <f t="shared" si="20"/>
        <v>-1.244660441058137</v>
      </c>
    </row>
    <row r="74" spans="1:26" x14ac:dyDescent="0.3">
      <c r="A74" s="1">
        <f t="shared" si="21"/>
        <v>1997.75</v>
      </c>
      <c r="B74" s="2">
        <f>0.5*EXIMR!B74*('exp(XMY)ADJ'!B74+'exp(XMY)ADJ'!$I74)</f>
        <v>8.4012801646324539E-7</v>
      </c>
      <c r="C74" s="2">
        <f>0.5*EXIMR!C74*('exp(XMY)ADJ'!C74+'exp(XMY)ADJ'!$I74)</f>
        <v>0.86998359860587082</v>
      </c>
      <c r="D74" s="2">
        <f>0.5*EXIMR!D74*('exp(XMY)ADJ'!D74+'exp(XMY)ADJ'!$I74)</f>
        <v>3.1031598097372956E-7</v>
      </c>
      <c r="E74" s="2">
        <f>0.5*EXIMR!E74*('exp(XMY)ADJ'!E74+'exp(XMY)ADJ'!$I74)</f>
        <v>2.7150210082298693E-2</v>
      </c>
      <c r="F74" s="2">
        <f>0.5*EXIMR!F74*('exp(XMY)ADJ'!F74+'exp(XMY)ADJ'!$I74)</f>
        <v>1.7943875672570582</v>
      </c>
      <c r="G74" s="2">
        <f>0.5*EXIMR!G74*('exp(XMY)ADJ'!G74+'exp(XMY)ADJ'!$I74)</f>
        <v>-0.25109298472528485</v>
      </c>
      <c r="H74" s="2">
        <f>0.5*EXIMR!H74*('exp(XMY)ADJ'!H74+'exp(XMY)ADJ'!$I74)</f>
        <v>-1.6892306993533046</v>
      </c>
      <c r="I74" s="3">
        <f t="shared" si="12"/>
        <v>-2.2010145732871509</v>
      </c>
      <c r="J74" s="2">
        <v>-1.4498157309765149</v>
      </c>
      <c r="L74" s="1">
        <f t="shared" si="22"/>
        <v>1997.75</v>
      </c>
      <c r="M74" s="3">
        <f t="shared" si="13"/>
        <v>0.86998443873388731</v>
      </c>
      <c r="N74" s="3">
        <f t="shared" si="14"/>
        <v>-0.22394246432700518</v>
      </c>
      <c r="O74" s="3">
        <f t="shared" si="15"/>
        <v>1.7943875672570582</v>
      </c>
      <c r="P74" s="3">
        <f t="shared" si="16"/>
        <v>-1.6892306993533046</v>
      </c>
      <c r="Q74" s="3">
        <f t="shared" si="17"/>
        <v>-2.2010145732871509</v>
      </c>
      <c r="R74" s="1">
        <f t="shared" si="18"/>
        <v>-1.4498157309765149</v>
      </c>
      <c r="T74" s="1">
        <f t="shared" si="23"/>
        <v>1997.75</v>
      </c>
      <c r="U74" s="3">
        <f>(EXIMR!B74+EXIMR!C74)*('exp(XMY)ADJ'!B74+'exp(XMY)ADJ'!C74+'exp(XMY)ADJ'!I74)/2</f>
        <v>0.86957719237397513</v>
      </c>
      <c r="V74" s="3">
        <f>(EXIMR!D74+EXIMR!E74+EXIMR!G74)*('exp(XMY)ADJ'!D74+'exp(XMY)ADJ'!E74+'exp(XMY)ADJ'!G74+'exp(XMY)ADJ'!I74)/2</f>
        <v>-0.33567596020454077</v>
      </c>
      <c r="W74" s="3">
        <f>(EXIMR!F74)*('exp(XMY)ADJ'!F74+'exp(XMY)ADJ'!I74)/2</f>
        <v>1.7943875672570582</v>
      </c>
      <c r="X74" s="3">
        <f>(EXIMR!H74)*('exp(XMY)ADJ'!H74+'exp(XMY)ADJ'!I74)/2</f>
        <v>-1.6892306993533046</v>
      </c>
      <c r="Y74" s="3">
        <f t="shared" si="19"/>
        <v>-2.0888738310497033</v>
      </c>
      <c r="Z74" s="3">
        <f t="shared" si="20"/>
        <v>-1.4498157309765149</v>
      </c>
    </row>
    <row r="75" spans="1:26" x14ac:dyDescent="0.3">
      <c r="A75" s="1">
        <f t="shared" si="21"/>
        <v>1998</v>
      </c>
      <c r="B75" s="2">
        <f>0.5*EXIMR!B75*('exp(XMY)ADJ'!B75+'exp(XMY)ADJ'!$I75)</f>
        <v>8.4177874767558037E-7</v>
      </c>
      <c r="C75" s="2">
        <f>0.5*EXIMR!C75*('exp(XMY)ADJ'!C75+'exp(XMY)ADJ'!$I75)</f>
        <v>0.58446994417458831</v>
      </c>
      <c r="D75" s="2">
        <f>0.5*EXIMR!D75*('exp(XMY)ADJ'!D75+'exp(XMY)ADJ'!$I75)</f>
        <v>3.2301086264062588E-7</v>
      </c>
      <c r="E75" s="2">
        <f>0.5*EXIMR!E75*('exp(XMY)ADJ'!E75+'exp(XMY)ADJ'!$I75)</f>
        <v>3.0963490681685083E-2</v>
      </c>
      <c r="F75" s="2">
        <f>0.5*EXIMR!F75*('exp(XMY)ADJ'!F75+'exp(XMY)ADJ'!$I75)</f>
        <v>1.7581275324828116</v>
      </c>
      <c r="G75" s="2">
        <f>0.5*EXIMR!G75*('exp(XMY)ADJ'!G75+'exp(XMY)ADJ'!$I75)</f>
        <v>-0.27375707931978605</v>
      </c>
      <c r="H75" s="2">
        <f>0.5*EXIMR!H75*('exp(XMY)ADJ'!H75+'exp(XMY)ADJ'!$I75)</f>
        <v>-1.6843266686349221</v>
      </c>
      <c r="I75" s="3">
        <f t="shared" si="12"/>
        <v>-2.1985367527869486</v>
      </c>
      <c r="J75" s="2">
        <v>-1.7830583686129615</v>
      </c>
      <c r="L75" s="1">
        <f t="shared" si="22"/>
        <v>1998</v>
      </c>
      <c r="M75" s="3">
        <f t="shared" si="13"/>
        <v>0.58447078595333601</v>
      </c>
      <c r="N75" s="3">
        <f t="shared" si="14"/>
        <v>-0.24279326562723832</v>
      </c>
      <c r="O75" s="3">
        <f t="shared" si="15"/>
        <v>1.7581275324828116</v>
      </c>
      <c r="P75" s="3">
        <f t="shared" si="16"/>
        <v>-1.6843266686349221</v>
      </c>
      <c r="Q75" s="3">
        <f t="shared" si="17"/>
        <v>-2.1985367527869486</v>
      </c>
      <c r="R75" s="1">
        <f t="shared" si="18"/>
        <v>-1.7830583686129615</v>
      </c>
      <c r="T75" s="1">
        <f t="shared" si="23"/>
        <v>1998</v>
      </c>
      <c r="U75" s="3">
        <f>(EXIMR!B75+EXIMR!C75)*('exp(XMY)ADJ'!B75+'exp(XMY)ADJ'!C75+'exp(XMY)ADJ'!I75)/2</f>
        <v>0.58416677710197307</v>
      </c>
      <c r="V75" s="3">
        <f>(EXIMR!D75+EXIMR!E75+EXIMR!G75)*('exp(XMY)ADJ'!D75+'exp(XMY)ADJ'!E75+'exp(XMY)ADJ'!G75+'exp(XMY)ADJ'!I75)/2</f>
        <v>-0.36688579739779492</v>
      </c>
      <c r="W75" s="3">
        <f>(EXIMR!F75)*('exp(XMY)ADJ'!F75+'exp(XMY)ADJ'!I75)/2</f>
        <v>1.7581275324828116</v>
      </c>
      <c r="X75" s="3">
        <f>(EXIMR!H75)*('exp(XMY)ADJ'!H75+'exp(XMY)ADJ'!I75)/2</f>
        <v>-1.6843266686349221</v>
      </c>
      <c r="Y75" s="3">
        <f t="shared" si="19"/>
        <v>-2.0741402121650294</v>
      </c>
      <c r="Z75" s="3">
        <f t="shared" si="20"/>
        <v>-1.7830583686129615</v>
      </c>
    </row>
    <row r="76" spans="1:26" x14ac:dyDescent="0.3">
      <c r="A76" s="1">
        <f t="shared" si="21"/>
        <v>1998.25</v>
      </c>
      <c r="B76" s="2">
        <f>0.5*EXIMR!B76*('exp(XMY)ADJ'!B76+'exp(XMY)ADJ'!$I76)</f>
        <v>8.2273522790492708E-7</v>
      </c>
      <c r="C76" s="2">
        <f>0.5*EXIMR!C76*('exp(XMY)ADJ'!C76+'exp(XMY)ADJ'!$I76)</f>
        <v>0.31408568771127676</v>
      </c>
      <c r="D76" s="2">
        <f>0.5*EXIMR!D76*('exp(XMY)ADJ'!D76+'exp(XMY)ADJ'!$I76)</f>
        <v>3.2839808887123284E-7</v>
      </c>
      <c r="E76" s="2">
        <f>0.5*EXIMR!E76*('exp(XMY)ADJ'!E76+'exp(XMY)ADJ'!$I76)</f>
        <v>-2.0443971029464971E-3</v>
      </c>
      <c r="F76" s="2">
        <f>0.5*EXIMR!F76*('exp(XMY)ADJ'!F76+'exp(XMY)ADJ'!$I76)</f>
        <v>1.7940148177182544</v>
      </c>
      <c r="G76" s="2">
        <f>0.5*EXIMR!G76*('exp(XMY)ADJ'!G76+'exp(XMY)ADJ'!$I76)</f>
        <v>-0.35968716501612058</v>
      </c>
      <c r="H76" s="2">
        <f>0.5*EXIMR!H76*('exp(XMY)ADJ'!H76+'exp(XMY)ADJ'!$I76)</f>
        <v>-1.6821616332135243</v>
      </c>
      <c r="I76" s="3">
        <f t="shared" si="12"/>
        <v>-2.1907439551551331</v>
      </c>
      <c r="J76" s="2">
        <v>-2.1265354939248766</v>
      </c>
      <c r="L76" s="1">
        <f t="shared" si="22"/>
        <v>1998.25</v>
      </c>
      <c r="M76" s="3">
        <f t="shared" si="13"/>
        <v>0.31408651044650465</v>
      </c>
      <c r="N76" s="3">
        <f t="shared" si="14"/>
        <v>-0.36173123372097821</v>
      </c>
      <c r="O76" s="3">
        <f t="shared" si="15"/>
        <v>1.7940148177182544</v>
      </c>
      <c r="P76" s="3">
        <f t="shared" si="16"/>
        <v>-1.6821616332135243</v>
      </c>
      <c r="Q76" s="3">
        <f t="shared" si="17"/>
        <v>-2.1907439551551331</v>
      </c>
      <c r="R76" s="1">
        <f t="shared" si="18"/>
        <v>-2.1265354939248766</v>
      </c>
      <c r="T76" s="1">
        <f t="shared" si="23"/>
        <v>1998.25</v>
      </c>
      <c r="U76" s="3">
        <f>(EXIMR!B76+EXIMR!C76)*('exp(XMY)ADJ'!B76+'exp(XMY)ADJ'!C76+'exp(XMY)ADJ'!I76)/2</f>
        <v>0.31390522562031692</v>
      </c>
      <c r="V76" s="3">
        <f>(EXIMR!D76+EXIMR!E76+EXIMR!G76)*('exp(XMY)ADJ'!D76+'exp(XMY)ADJ'!E76+'exp(XMY)ADJ'!G76+'exp(XMY)ADJ'!I76)/2</f>
        <v>-0.54950680357981563</v>
      </c>
      <c r="W76" s="3">
        <f>(EXIMR!F76)*('exp(XMY)ADJ'!F76+'exp(XMY)ADJ'!I76)/2</f>
        <v>1.7940148177182544</v>
      </c>
      <c r="X76" s="3">
        <f>(EXIMR!H76)*('exp(XMY)ADJ'!H76+'exp(XMY)ADJ'!I76)/2</f>
        <v>-1.6821616332135243</v>
      </c>
      <c r="Y76" s="3">
        <f t="shared" si="19"/>
        <v>-2.0027871004701083</v>
      </c>
      <c r="Z76" s="3">
        <f t="shared" si="20"/>
        <v>-2.1265354939248766</v>
      </c>
    </row>
    <row r="77" spans="1:26" x14ac:dyDescent="0.3">
      <c r="A77" s="1">
        <f t="shared" si="21"/>
        <v>1998.5</v>
      </c>
      <c r="B77" s="2">
        <f>0.5*EXIMR!B77*('exp(XMY)ADJ'!B77+'exp(XMY)ADJ'!$I77)</f>
        <v>8.1404730459715222E-7</v>
      </c>
      <c r="C77" s="2">
        <f>0.5*EXIMR!C77*('exp(XMY)ADJ'!C77+'exp(XMY)ADJ'!$I77)</f>
        <v>0.12038542898253483</v>
      </c>
      <c r="D77" s="2">
        <f>0.5*EXIMR!D77*('exp(XMY)ADJ'!D77+'exp(XMY)ADJ'!$I77)</f>
        <v>3.253936428673411E-7</v>
      </c>
      <c r="E77" s="2">
        <f>0.5*EXIMR!E77*('exp(XMY)ADJ'!E77+'exp(XMY)ADJ'!$I77)</f>
        <v>-9.3605130827167458E-3</v>
      </c>
      <c r="F77" s="2">
        <f>0.5*EXIMR!F77*('exp(XMY)ADJ'!F77+'exp(XMY)ADJ'!$I77)</f>
        <v>1.7916484640774508</v>
      </c>
      <c r="G77" s="2">
        <f>0.5*EXIMR!G77*('exp(XMY)ADJ'!G77+'exp(XMY)ADJ'!$I77)</f>
        <v>-0.34471141258178906</v>
      </c>
      <c r="H77" s="2">
        <f>0.5*EXIMR!H77*('exp(XMY)ADJ'!H77+'exp(XMY)ADJ'!$I77)</f>
        <v>-1.6838204949954061</v>
      </c>
      <c r="I77" s="3">
        <f t="shared" si="12"/>
        <v>-2.176169075212389</v>
      </c>
      <c r="J77" s="2">
        <v>-2.3020264633713676</v>
      </c>
      <c r="L77" s="1">
        <f t="shared" si="22"/>
        <v>1998.5</v>
      </c>
      <c r="M77" s="3">
        <f t="shared" si="13"/>
        <v>0.12038624302983943</v>
      </c>
      <c r="N77" s="3">
        <f t="shared" si="14"/>
        <v>-0.35407160027086293</v>
      </c>
      <c r="O77" s="3">
        <f t="shared" si="15"/>
        <v>1.7916484640774508</v>
      </c>
      <c r="P77" s="3">
        <f t="shared" si="16"/>
        <v>-1.6838204949954061</v>
      </c>
      <c r="Q77" s="3">
        <f t="shared" si="17"/>
        <v>-2.176169075212389</v>
      </c>
      <c r="R77" s="1">
        <f t="shared" si="18"/>
        <v>-2.3020264633713676</v>
      </c>
      <c r="T77" s="1">
        <f t="shared" si="23"/>
        <v>1998.5</v>
      </c>
      <c r="U77" s="3">
        <f>(EXIMR!B77+EXIMR!C77)*('exp(XMY)ADJ'!B77+'exp(XMY)ADJ'!C77+'exp(XMY)ADJ'!I77)/2</f>
        <v>0.12030969369028828</v>
      </c>
      <c r="V77" s="3">
        <f>(EXIMR!D77+EXIMR!E77+EXIMR!G77)*('exp(XMY)ADJ'!D77+'exp(XMY)ADJ'!E77+'exp(XMY)ADJ'!G77+'exp(XMY)ADJ'!I77)/2</f>
        <v>-0.53773648815514619</v>
      </c>
      <c r="W77" s="3">
        <f>(EXIMR!F77)*('exp(XMY)ADJ'!F77+'exp(XMY)ADJ'!I77)/2</f>
        <v>1.7916484640774508</v>
      </c>
      <c r="X77" s="3">
        <f>(EXIMR!H77)*('exp(XMY)ADJ'!H77+'exp(XMY)ADJ'!I77)/2</f>
        <v>-1.6838204949954061</v>
      </c>
      <c r="Y77" s="3">
        <f t="shared" si="19"/>
        <v>-1.9924276379885544</v>
      </c>
      <c r="Z77" s="3">
        <f t="shared" si="20"/>
        <v>-2.3020264633713676</v>
      </c>
    </row>
    <row r="78" spans="1:26" x14ac:dyDescent="0.3">
      <c r="A78" s="1">
        <f t="shared" si="21"/>
        <v>1998.75</v>
      </c>
      <c r="B78" s="2">
        <f>0.5*EXIMR!B78*('exp(XMY)ADJ'!B78+'exp(XMY)ADJ'!$I78)</f>
        <v>8.3755204767427469E-7</v>
      </c>
      <c r="C78" s="2">
        <f>0.5*EXIMR!C78*('exp(XMY)ADJ'!C78+'exp(XMY)ADJ'!$I78)</f>
        <v>-5.1991494412500179E-2</v>
      </c>
      <c r="D78" s="2">
        <f>0.5*EXIMR!D78*('exp(XMY)ADJ'!D78+'exp(XMY)ADJ'!$I78)</f>
        <v>3.4393967930515283E-7</v>
      </c>
      <c r="E78" s="2">
        <f>0.5*EXIMR!E78*('exp(XMY)ADJ'!E78+'exp(XMY)ADJ'!$I78)</f>
        <v>-5.814040935697979E-2</v>
      </c>
      <c r="F78" s="2">
        <f>0.5*EXIMR!F78*('exp(XMY)ADJ'!F78+'exp(XMY)ADJ'!$I78)</f>
        <v>2.1903083987910543</v>
      </c>
      <c r="G78" s="2">
        <f>0.5*EXIMR!G78*('exp(XMY)ADJ'!G78+'exp(XMY)ADJ'!$I78)</f>
        <v>-0.4858223124352547</v>
      </c>
      <c r="H78" s="2">
        <f>0.5*EXIMR!H78*('exp(XMY)ADJ'!H78+'exp(XMY)ADJ'!$I78)</f>
        <v>-1.6763374034943492</v>
      </c>
      <c r="I78" s="3">
        <f t="shared" si="12"/>
        <v>-2.2055911646585162</v>
      </c>
      <c r="J78" s="2">
        <v>-2.2875732040748189</v>
      </c>
      <c r="L78" s="1">
        <f t="shared" si="22"/>
        <v>1998.75</v>
      </c>
      <c r="M78" s="3">
        <f t="shared" si="13"/>
        <v>-5.1990656860452504E-2</v>
      </c>
      <c r="N78" s="3">
        <f t="shared" si="14"/>
        <v>-0.54396237785255519</v>
      </c>
      <c r="O78" s="3">
        <f t="shared" si="15"/>
        <v>2.1903083987910543</v>
      </c>
      <c r="P78" s="3">
        <f t="shared" si="16"/>
        <v>-1.6763374034943492</v>
      </c>
      <c r="Q78" s="3">
        <f t="shared" si="17"/>
        <v>-2.2055911646585162</v>
      </c>
      <c r="R78" s="1">
        <f t="shared" si="18"/>
        <v>-2.2875732040748189</v>
      </c>
      <c r="T78" s="1">
        <f t="shared" si="23"/>
        <v>1998.75</v>
      </c>
      <c r="U78" s="3">
        <f>(EXIMR!B78+EXIMR!C78)*('exp(XMY)ADJ'!B78+'exp(XMY)ADJ'!C78+'exp(XMY)ADJ'!I78)/2</f>
        <v>-5.1954751136529947E-2</v>
      </c>
      <c r="V78" s="3">
        <f>(EXIMR!D78+EXIMR!E78+EXIMR!G78)*('exp(XMY)ADJ'!D78+'exp(XMY)ADJ'!E78+'exp(XMY)ADJ'!G78+'exp(XMY)ADJ'!I78)/2</f>
        <v>-0.83687703595078189</v>
      </c>
      <c r="W78" s="3">
        <f>(EXIMR!F78)*('exp(XMY)ADJ'!F78+'exp(XMY)ADJ'!I78)/2</f>
        <v>2.1903083987910543</v>
      </c>
      <c r="X78" s="3">
        <f>(EXIMR!H78)*('exp(XMY)ADJ'!H78+'exp(XMY)ADJ'!I78)/2</f>
        <v>-1.6763374034943492</v>
      </c>
      <c r="Y78" s="3">
        <f t="shared" si="19"/>
        <v>-1.9127124122842121</v>
      </c>
      <c r="Z78" s="3">
        <f t="shared" si="20"/>
        <v>-2.2875732040748189</v>
      </c>
    </row>
    <row r="79" spans="1:26" x14ac:dyDescent="0.3">
      <c r="A79" s="1">
        <f t="shared" si="21"/>
        <v>1999</v>
      </c>
      <c r="B79" s="2">
        <f>0.5*EXIMR!B79*('exp(XMY)ADJ'!B79+'exp(XMY)ADJ'!$I79)</f>
        <v>8.7235308368408664E-7</v>
      </c>
      <c r="C79" s="2">
        <f>0.5*EXIMR!C79*('exp(XMY)ADJ'!C79+'exp(XMY)ADJ'!$I79)</f>
        <v>-0.14617947726761413</v>
      </c>
      <c r="D79" s="2">
        <f>0.5*EXIMR!D79*('exp(XMY)ADJ'!D79+'exp(XMY)ADJ'!$I79)</f>
        <v>3.1846457012299688E-7</v>
      </c>
      <c r="E79" s="2">
        <f>0.5*EXIMR!E79*('exp(XMY)ADJ'!E79+'exp(XMY)ADJ'!$I79)</f>
        <v>-6.0257453451736123E-2</v>
      </c>
      <c r="F79" s="2">
        <f>0.5*EXIMR!F79*('exp(XMY)ADJ'!F79+'exp(XMY)ADJ'!$I79)</f>
        <v>1.9865406149731293</v>
      </c>
      <c r="G79" s="2">
        <f>0.5*EXIMR!G79*('exp(XMY)ADJ'!G79+'exp(XMY)ADJ'!$I79)</f>
        <v>-0.58289611969451638</v>
      </c>
      <c r="H79" s="2">
        <f>0.5*EXIMR!H79*('exp(XMY)ADJ'!H79+'exp(XMY)ADJ'!$I79)</f>
        <v>-1.68836698032812</v>
      </c>
      <c r="I79" s="3">
        <f t="shared" si="12"/>
        <v>-2.152397001653668</v>
      </c>
      <c r="J79" s="2">
        <v>-2.6435552266048719</v>
      </c>
      <c r="L79" s="1">
        <f t="shared" si="22"/>
        <v>1999</v>
      </c>
      <c r="M79" s="3">
        <f t="shared" si="13"/>
        <v>-0.14617860491453044</v>
      </c>
      <c r="N79" s="3">
        <f t="shared" si="14"/>
        <v>-0.64315325468168238</v>
      </c>
      <c r="O79" s="3">
        <f t="shared" si="15"/>
        <v>1.9865406149731293</v>
      </c>
      <c r="P79" s="3">
        <f t="shared" si="16"/>
        <v>-1.68836698032812</v>
      </c>
      <c r="Q79" s="3">
        <f t="shared" si="17"/>
        <v>-2.152397001653668</v>
      </c>
      <c r="R79" s="1">
        <f t="shared" si="18"/>
        <v>-2.6435552266048719</v>
      </c>
      <c r="T79" s="1">
        <f t="shared" si="23"/>
        <v>1999</v>
      </c>
      <c r="U79" s="3">
        <f>(EXIMR!B79+EXIMR!C79)*('exp(XMY)ADJ'!B79+'exp(XMY)ADJ'!C79+'exp(XMY)ADJ'!I79)/2</f>
        <v>-0.14606914775882079</v>
      </c>
      <c r="V79" s="3">
        <f>(EXIMR!D79+EXIMR!E79+EXIMR!G79)*('exp(XMY)ADJ'!D79+'exp(XMY)ADJ'!E79+'exp(XMY)ADJ'!G79+'exp(XMY)ADJ'!I79)/2</f>
        <v>-0.97697405417688021</v>
      </c>
      <c r="W79" s="3">
        <f>(EXIMR!F79)*('exp(XMY)ADJ'!F79+'exp(XMY)ADJ'!I79)/2</f>
        <v>1.9865406149731293</v>
      </c>
      <c r="X79" s="3">
        <f>(EXIMR!H79)*('exp(XMY)ADJ'!H79+'exp(XMY)ADJ'!I79)/2</f>
        <v>-1.68836698032812</v>
      </c>
      <c r="Y79" s="3">
        <f t="shared" si="19"/>
        <v>-1.81868565931418</v>
      </c>
      <c r="Z79" s="3">
        <f t="shared" si="20"/>
        <v>-2.6435552266048719</v>
      </c>
    </row>
    <row r="80" spans="1:26" x14ac:dyDescent="0.3">
      <c r="A80" s="1">
        <f t="shared" si="21"/>
        <v>1999.25</v>
      </c>
      <c r="B80" s="2">
        <f>0.5*EXIMR!B80*('exp(XMY)ADJ'!B80+'exp(XMY)ADJ'!$I80)</f>
        <v>9.0754419035051747E-7</v>
      </c>
      <c r="C80" s="2">
        <f>0.5*EXIMR!C80*('exp(XMY)ADJ'!C80+'exp(XMY)ADJ'!$I80)</f>
        <v>-0.19541384462021788</v>
      </c>
      <c r="D80" s="2">
        <f>0.5*EXIMR!D80*('exp(XMY)ADJ'!D80+'exp(XMY)ADJ'!$I80)</f>
        <v>3.2532506019154543E-7</v>
      </c>
      <c r="E80" s="2">
        <f>0.5*EXIMR!E80*('exp(XMY)ADJ'!E80+'exp(XMY)ADJ'!$I80)</f>
        <v>-5.8393595312560824E-2</v>
      </c>
      <c r="F80" s="2">
        <f>0.5*EXIMR!F80*('exp(XMY)ADJ'!F80+'exp(XMY)ADJ'!$I80)</f>
        <v>1.6985262531744356</v>
      </c>
      <c r="G80" s="2">
        <f>0.5*EXIMR!G80*('exp(XMY)ADJ'!G80+'exp(XMY)ADJ'!$I80)</f>
        <v>-0.42637538758398302</v>
      </c>
      <c r="H80" s="2">
        <f>0.5*EXIMR!H80*('exp(XMY)ADJ'!H80+'exp(XMY)ADJ'!$I80)</f>
        <v>-1.6886002926631194</v>
      </c>
      <c r="I80" s="3">
        <f t="shared" si="12"/>
        <v>-2.1792369108460861</v>
      </c>
      <c r="J80" s="2">
        <v>-2.8494925449822812</v>
      </c>
      <c r="L80" s="1">
        <f t="shared" si="22"/>
        <v>1999.25</v>
      </c>
      <c r="M80" s="3">
        <f t="shared" si="13"/>
        <v>-0.19541293707602753</v>
      </c>
      <c r="N80" s="3">
        <f t="shared" si="14"/>
        <v>-0.48476865757148369</v>
      </c>
      <c r="O80" s="3">
        <f t="shared" si="15"/>
        <v>1.6985262531744356</v>
      </c>
      <c r="P80" s="3">
        <f t="shared" si="16"/>
        <v>-1.6886002926631194</v>
      </c>
      <c r="Q80" s="3">
        <f t="shared" si="17"/>
        <v>-2.1792369108460861</v>
      </c>
      <c r="R80" s="1">
        <f t="shared" si="18"/>
        <v>-2.8494925449822812</v>
      </c>
      <c r="T80" s="1">
        <f t="shared" si="23"/>
        <v>1999.25</v>
      </c>
      <c r="U80" s="3">
        <f>(EXIMR!B80+EXIMR!C80)*('exp(XMY)ADJ'!B80+'exp(XMY)ADJ'!C80+'exp(XMY)ADJ'!I80)/2</f>
        <v>-0.1952564569112811</v>
      </c>
      <c r="V80" s="3">
        <f>(EXIMR!D80+EXIMR!E80+EXIMR!G80)*('exp(XMY)ADJ'!D80+'exp(XMY)ADJ'!E80+'exp(XMY)ADJ'!G80+'exp(XMY)ADJ'!I80)/2</f>
        <v>-0.73966376780722476</v>
      </c>
      <c r="W80" s="3">
        <f>(EXIMR!F80)*('exp(XMY)ADJ'!F80+'exp(XMY)ADJ'!I80)/2</f>
        <v>1.6985262531744356</v>
      </c>
      <c r="X80" s="3">
        <f>(EXIMR!H80)*('exp(XMY)ADJ'!H80+'exp(XMY)ADJ'!I80)/2</f>
        <v>-1.6886002926631194</v>
      </c>
      <c r="Y80" s="3">
        <f t="shared" si="19"/>
        <v>-1.9244982807750914</v>
      </c>
      <c r="Z80" s="3">
        <f t="shared" si="20"/>
        <v>-2.8494925449822812</v>
      </c>
    </row>
    <row r="81" spans="1:26" x14ac:dyDescent="0.3">
      <c r="A81" s="1">
        <f t="shared" si="21"/>
        <v>1999.5</v>
      </c>
      <c r="B81" s="2">
        <f>0.5*EXIMR!B81*('exp(XMY)ADJ'!B81+'exp(XMY)ADJ'!$I81)</f>
        <v>9.5969529849567668E-7</v>
      </c>
      <c r="C81" s="2">
        <f>0.5*EXIMR!C81*('exp(XMY)ADJ'!C81+'exp(XMY)ADJ'!$I81)</f>
        <v>-0.13796889323609526</v>
      </c>
      <c r="D81" s="2">
        <f>0.5*EXIMR!D81*('exp(XMY)ADJ'!D81+'exp(XMY)ADJ'!$I81)</f>
        <v>3.4859765415570054E-7</v>
      </c>
      <c r="E81" s="2">
        <f>0.5*EXIMR!E81*('exp(XMY)ADJ'!E81+'exp(XMY)ADJ'!$I81)</f>
        <v>-6.6029245465799899E-2</v>
      </c>
      <c r="F81" s="2">
        <f>0.5*EXIMR!F81*('exp(XMY)ADJ'!F81+'exp(XMY)ADJ'!$I81)</f>
        <v>1.4736524100512498</v>
      </c>
      <c r="G81" s="2">
        <f>0.5*EXIMR!G81*('exp(XMY)ADJ'!G81+'exp(XMY)ADJ'!$I81)</f>
        <v>-0.32069770006345794</v>
      </c>
      <c r="H81" s="2">
        <f>0.5*EXIMR!H81*('exp(XMY)ADJ'!H81+'exp(XMY)ADJ'!$I81)</f>
        <v>-1.6824793357772792</v>
      </c>
      <c r="I81" s="3">
        <f t="shared" si="12"/>
        <v>-2.2681482203383694</v>
      </c>
      <c r="J81" s="2">
        <v>-3.0016696765367992</v>
      </c>
      <c r="L81" s="1">
        <f t="shared" si="22"/>
        <v>1999.5</v>
      </c>
      <c r="M81" s="3">
        <f t="shared" si="13"/>
        <v>-0.13796793354079676</v>
      </c>
      <c r="N81" s="3">
        <f t="shared" si="14"/>
        <v>-0.38672659693160366</v>
      </c>
      <c r="O81" s="3">
        <f t="shared" si="15"/>
        <v>1.4736524100512498</v>
      </c>
      <c r="P81" s="3">
        <f t="shared" si="16"/>
        <v>-1.6824793357772792</v>
      </c>
      <c r="Q81" s="3">
        <f t="shared" si="17"/>
        <v>-2.2681482203383694</v>
      </c>
      <c r="R81" s="1">
        <f t="shared" si="18"/>
        <v>-3.0016696765367992</v>
      </c>
      <c r="T81" s="1">
        <f t="shared" si="23"/>
        <v>1999.5</v>
      </c>
      <c r="U81" s="3">
        <f>(EXIMR!B81+EXIMR!C81)*('exp(XMY)ADJ'!B81+'exp(XMY)ADJ'!C81+'exp(XMY)ADJ'!I81)/2</f>
        <v>-0.1378509939766395</v>
      </c>
      <c r="V81" s="3">
        <f>(EXIMR!D81+EXIMR!E81+EXIMR!G81)*('exp(XMY)ADJ'!D81+'exp(XMY)ADJ'!E81+'exp(XMY)ADJ'!G81+'exp(XMY)ADJ'!I81)/2</f>
        <v>-0.59916496097120575</v>
      </c>
      <c r="W81" s="3">
        <f>(EXIMR!F81)*('exp(XMY)ADJ'!F81+'exp(XMY)ADJ'!I81)/2</f>
        <v>1.4736524100512498</v>
      </c>
      <c r="X81" s="3">
        <f>(EXIMR!H81)*('exp(XMY)ADJ'!H81+'exp(XMY)ADJ'!I81)/2</f>
        <v>-1.6824793357772792</v>
      </c>
      <c r="Y81" s="3">
        <f t="shared" si="19"/>
        <v>-2.0558267958629246</v>
      </c>
      <c r="Z81" s="3">
        <f t="shared" si="20"/>
        <v>-3.0016696765367992</v>
      </c>
    </row>
    <row r="82" spans="1:26" x14ac:dyDescent="0.3">
      <c r="A82" s="1">
        <f t="shared" si="21"/>
        <v>1999.75</v>
      </c>
      <c r="B82" s="2">
        <f>0.5*EXIMR!B82*('exp(XMY)ADJ'!B82+'exp(XMY)ADJ'!$I82)</f>
        <v>1.0397690198392779E-6</v>
      </c>
      <c r="C82" s="2">
        <f>0.5*EXIMR!C82*('exp(XMY)ADJ'!C82+'exp(XMY)ADJ'!$I82)</f>
        <v>-0.17034920061600722</v>
      </c>
      <c r="D82" s="2">
        <f>0.5*EXIMR!D82*('exp(XMY)ADJ'!D82+'exp(XMY)ADJ'!$I82)</f>
        <v>3.4768773876414009E-7</v>
      </c>
      <c r="E82" s="2">
        <f>0.5*EXIMR!E82*('exp(XMY)ADJ'!E82+'exp(XMY)ADJ'!$I82)</f>
        <v>-7.0000518839980347E-2</v>
      </c>
      <c r="F82" s="2">
        <f>0.5*EXIMR!F82*('exp(XMY)ADJ'!F82+'exp(XMY)ADJ'!$I82)</f>
        <v>1.4447228116702613</v>
      </c>
      <c r="G82" s="2">
        <f>0.5*EXIMR!G82*('exp(XMY)ADJ'!G82+'exp(XMY)ADJ'!$I82)</f>
        <v>-0.24732255256172142</v>
      </c>
      <c r="H82" s="2">
        <f>0.5*EXIMR!H82*('exp(XMY)ADJ'!H82+'exp(XMY)ADJ'!$I82)</f>
        <v>-1.6837323470616812</v>
      </c>
      <c r="I82" s="3">
        <f t="shared" si="12"/>
        <v>-2.2814311398332272</v>
      </c>
      <c r="J82" s="2">
        <v>-3.0081115597855974</v>
      </c>
      <c r="L82" s="1">
        <f t="shared" si="22"/>
        <v>1999.75</v>
      </c>
      <c r="M82" s="3">
        <f t="shared" si="13"/>
        <v>-0.1703481608469874</v>
      </c>
      <c r="N82" s="3">
        <f t="shared" si="14"/>
        <v>-0.31732272371396297</v>
      </c>
      <c r="O82" s="3">
        <f t="shared" si="15"/>
        <v>1.4447228116702613</v>
      </c>
      <c r="P82" s="3">
        <f t="shared" si="16"/>
        <v>-1.6837323470616812</v>
      </c>
      <c r="Q82" s="3">
        <f t="shared" si="17"/>
        <v>-2.2814311398332272</v>
      </c>
      <c r="R82" s="1">
        <f t="shared" si="18"/>
        <v>-3.0081115597855974</v>
      </c>
      <c r="T82" s="1">
        <f t="shared" si="23"/>
        <v>1999.75</v>
      </c>
      <c r="U82" s="3">
        <f>(EXIMR!B82+EXIMR!C82)*('exp(XMY)ADJ'!B82+'exp(XMY)ADJ'!C82+'exp(XMY)ADJ'!I82)/2</f>
        <v>-0.17019496262839437</v>
      </c>
      <c r="V82" s="3">
        <f>(EXIMR!D82+EXIMR!E82+EXIMR!G82)*('exp(XMY)ADJ'!D82+'exp(XMY)ADJ'!E82+'exp(XMY)ADJ'!G82+'exp(XMY)ADJ'!I82)/2</f>
        <v>-0.49272700503732897</v>
      </c>
      <c r="W82" s="3">
        <f>(EXIMR!F82)*('exp(XMY)ADJ'!F82+'exp(XMY)ADJ'!I82)/2</f>
        <v>1.4447228116702613</v>
      </c>
      <c r="X82" s="3">
        <f>(EXIMR!H82)*('exp(XMY)ADJ'!H82+'exp(XMY)ADJ'!I82)/2</f>
        <v>-1.6837323470616812</v>
      </c>
      <c r="Y82" s="3">
        <f t="shared" si="19"/>
        <v>-2.1061800567284541</v>
      </c>
      <c r="Z82" s="3">
        <f t="shared" si="20"/>
        <v>-3.0081115597855974</v>
      </c>
    </row>
    <row r="83" spans="1:26" x14ac:dyDescent="0.3">
      <c r="A83" s="1">
        <f t="shared" si="21"/>
        <v>2000</v>
      </c>
      <c r="B83" s="2">
        <f>0.5*EXIMR!B83*('exp(XMY)ADJ'!B83+'exp(XMY)ADJ'!$I83)</f>
        <v>1.0990648764386663E-6</v>
      </c>
      <c r="C83" s="2">
        <f>0.5*EXIMR!C83*('exp(XMY)ADJ'!C83+'exp(XMY)ADJ'!$I83)</f>
        <v>-0.13938139065214272</v>
      </c>
      <c r="D83" s="2">
        <f>0.5*EXIMR!D83*('exp(XMY)ADJ'!D83+'exp(XMY)ADJ'!$I83)</f>
        <v>3.5937752069596312E-7</v>
      </c>
      <c r="E83" s="2">
        <f>0.5*EXIMR!E83*('exp(XMY)ADJ'!E83+'exp(XMY)ADJ'!$I83)</f>
        <v>-6.3394118153985865E-2</v>
      </c>
      <c r="F83" s="2">
        <f>0.5*EXIMR!F83*('exp(XMY)ADJ'!F83+'exp(XMY)ADJ'!$I83)</f>
        <v>0.98181111976938529</v>
      </c>
      <c r="G83" s="2">
        <f>0.5*EXIMR!G83*('exp(XMY)ADJ'!G83+'exp(XMY)ADJ'!$I83)</f>
        <v>-6.0220031979190507E-2</v>
      </c>
      <c r="H83" s="2">
        <f>0.5*EXIMR!H83*('exp(XMY)ADJ'!H83+'exp(XMY)ADJ'!$I83)</f>
        <v>-1.6821773207843567</v>
      </c>
      <c r="I83" s="3">
        <f t="shared" si="12"/>
        <v>-2.3526902089875645</v>
      </c>
      <c r="J83" s="2">
        <v>-3.3160504923454579</v>
      </c>
      <c r="L83" s="1">
        <f t="shared" si="22"/>
        <v>2000</v>
      </c>
      <c r="M83" s="3">
        <f t="shared" si="13"/>
        <v>-0.13938029158726628</v>
      </c>
      <c r="N83" s="3">
        <f t="shared" si="14"/>
        <v>-0.12361379075565568</v>
      </c>
      <c r="O83" s="3">
        <f t="shared" si="15"/>
        <v>0.98181111976938529</v>
      </c>
      <c r="P83" s="3">
        <f t="shared" si="16"/>
        <v>-1.6821773207843567</v>
      </c>
      <c r="Q83" s="3">
        <f t="shared" si="17"/>
        <v>-2.3526902089875645</v>
      </c>
      <c r="R83" s="1">
        <f t="shared" si="18"/>
        <v>-3.3160504923454579</v>
      </c>
      <c r="T83" s="1">
        <f t="shared" si="23"/>
        <v>2000</v>
      </c>
      <c r="U83" s="3">
        <f>(EXIMR!B83+EXIMR!C83)*('exp(XMY)ADJ'!B83+'exp(XMY)ADJ'!C83+'exp(XMY)ADJ'!I83)/2</f>
        <v>-0.13924785508216672</v>
      </c>
      <c r="V83" s="3">
        <f>(EXIMR!D83+EXIMR!E83+EXIMR!G83)*('exp(XMY)ADJ'!D83+'exp(XMY)ADJ'!E83+'exp(XMY)ADJ'!G83+'exp(XMY)ADJ'!I83)/2</f>
        <v>-0.19373297558489266</v>
      </c>
      <c r="W83" s="3">
        <f>(EXIMR!F83)*('exp(XMY)ADJ'!F83+'exp(XMY)ADJ'!I83)/2</f>
        <v>0.98181111976938529</v>
      </c>
      <c r="X83" s="3">
        <f>(EXIMR!H83)*('exp(XMY)ADJ'!H83+'exp(XMY)ADJ'!I83)/2</f>
        <v>-1.6821773207843567</v>
      </c>
      <c r="Y83" s="3">
        <f t="shared" si="19"/>
        <v>-2.2827034606634271</v>
      </c>
      <c r="Z83" s="3">
        <f t="shared" si="20"/>
        <v>-3.3160504923454579</v>
      </c>
    </row>
    <row r="84" spans="1:26" x14ac:dyDescent="0.3">
      <c r="A84" s="1">
        <f t="shared" si="21"/>
        <v>2000.25</v>
      </c>
      <c r="B84" s="2">
        <f>0.5*EXIMR!B84*('exp(XMY)ADJ'!B84+'exp(XMY)ADJ'!$I84)</f>
        <v>1.1583354347426647E-6</v>
      </c>
      <c r="C84" s="2">
        <f>0.5*EXIMR!C84*('exp(XMY)ADJ'!C84+'exp(XMY)ADJ'!$I84)</f>
        <v>-9.8290172656140054E-2</v>
      </c>
      <c r="D84" s="2">
        <f>0.5*EXIMR!D84*('exp(XMY)ADJ'!D84+'exp(XMY)ADJ'!$I84)</f>
        <v>3.7325248584276718E-7</v>
      </c>
      <c r="E84" s="2">
        <f>0.5*EXIMR!E84*('exp(XMY)ADJ'!E84+'exp(XMY)ADJ'!$I84)</f>
        <v>-4.5324037452143584E-2</v>
      </c>
      <c r="F84" s="2">
        <f>0.5*EXIMR!F84*('exp(XMY)ADJ'!F84+'exp(XMY)ADJ'!$I84)</f>
        <v>0.88906680113017245</v>
      </c>
      <c r="G84" s="2">
        <f>0.5*EXIMR!G84*('exp(XMY)ADJ'!G84+'exp(XMY)ADJ'!$I84)</f>
        <v>-3.9079164560216664E-2</v>
      </c>
      <c r="H84" s="2">
        <f>0.5*EXIMR!H84*('exp(XMY)ADJ'!H84+'exp(XMY)ADJ'!$I84)</f>
        <v>-1.6784471469392472</v>
      </c>
      <c r="I84" s="3">
        <f t="shared" si="12"/>
        <v>-2.4178089411326096</v>
      </c>
      <c r="J84" s="2">
        <v>-3.389881130022264</v>
      </c>
      <c r="L84" s="1">
        <f t="shared" si="22"/>
        <v>2000.25</v>
      </c>
      <c r="M84" s="3">
        <f t="shared" si="13"/>
        <v>-9.8289014320705317E-2</v>
      </c>
      <c r="N84" s="3">
        <f t="shared" si="14"/>
        <v>-8.4402828759874399E-2</v>
      </c>
      <c r="O84" s="3">
        <f t="shared" si="15"/>
        <v>0.88906680113017245</v>
      </c>
      <c r="P84" s="3">
        <f t="shared" si="16"/>
        <v>-1.6784471469392472</v>
      </c>
      <c r="Q84" s="3">
        <f t="shared" si="17"/>
        <v>-2.4178089411326096</v>
      </c>
      <c r="R84" s="1">
        <f t="shared" si="18"/>
        <v>-3.389881130022264</v>
      </c>
      <c r="T84" s="1">
        <f t="shared" si="23"/>
        <v>2000.25</v>
      </c>
      <c r="U84" s="3">
        <f>(EXIMR!B84+EXIMR!C84)*('exp(XMY)ADJ'!B84+'exp(XMY)ADJ'!C84+'exp(XMY)ADJ'!I84)/2</f>
        <v>-9.8190468525248265E-2</v>
      </c>
      <c r="V84" s="3">
        <f>(EXIMR!D84+EXIMR!E84+EXIMR!G84)*('exp(XMY)ADJ'!D84+'exp(XMY)ADJ'!E84+'exp(XMY)ADJ'!G84+'exp(XMY)ADJ'!I84)/2</f>
        <v>-0.13368269772657643</v>
      </c>
      <c r="W84" s="3">
        <f>(EXIMR!F84)*('exp(XMY)ADJ'!F84+'exp(XMY)ADJ'!I84)/2</f>
        <v>0.88906680113017245</v>
      </c>
      <c r="X84" s="3">
        <f>(EXIMR!H84)*('exp(XMY)ADJ'!H84+'exp(XMY)ADJ'!I84)/2</f>
        <v>-1.6784471469392472</v>
      </c>
      <c r="Y84" s="3">
        <f t="shared" si="19"/>
        <v>-2.3686276179613648</v>
      </c>
      <c r="Z84" s="3">
        <f t="shared" si="20"/>
        <v>-3.389881130022264</v>
      </c>
    </row>
    <row r="85" spans="1:26" x14ac:dyDescent="0.3">
      <c r="A85" s="1">
        <f t="shared" si="21"/>
        <v>2000.5</v>
      </c>
      <c r="B85" s="2">
        <f>0.5*EXIMR!B85*('exp(XMY)ADJ'!B85+'exp(XMY)ADJ'!$I85)</f>
        <v>1.1758357939935772E-6</v>
      </c>
      <c r="C85" s="2">
        <f>0.5*EXIMR!C85*('exp(XMY)ADJ'!C85+'exp(XMY)ADJ'!$I85)</f>
        <v>0.11530778716418418</v>
      </c>
      <c r="D85" s="2">
        <f>0.5*EXIMR!D85*('exp(XMY)ADJ'!D85+'exp(XMY)ADJ'!$I85)</f>
        <v>3.9636047486849322E-7</v>
      </c>
      <c r="E85" s="2">
        <f>0.5*EXIMR!E85*('exp(XMY)ADJ'!E85+'exp(XMY)ADJ'!$I85)</f>
        <v>-5.3419998712494907E-2</v>
      </c>
      <c r="F85" s="2">
        <f>0.5*EXIMR!F85*('exp(XMY)ADJ'!F85+'exp(XMY)ADJ'!$I85)</f>
        <v>0.52274992046989066</v>
      </c>
      <c r="G85" s="2">
        <f>0.5*EXIMR!G85*('exp(XMY)ADJ'!G85+'exp(XMY)ADJ'!$I85)</f>
        <v>3.73501158148297E-2</v>
      </c>
      <c r="H85" s="2">
        <f>0.5*EXIMR!H85*('exp(XMY)ADJ'!H85+'exp(XMY)ADJ'!$I85)</f>
        <v>-1.6746723098751424</v>
      </c>
      <c r="I85" s="3">
        <f t="shared" si="12"/>
        <v>-2.5494478795716868</v>
      </c>
      <c r="J85" s="2">
        <v>-3.6021307925141506</v>
      </c>
      <c r="L85" s="1">
        <f t="shared" si="22"/>
        <v>2000.5</v>
      </c>
      <c r="M85" s="3">
        <f t="shared" si="13"/>
        <v>0.11530896299997817</v>
      </c>
      <c r="N85" s="3">
        <f t="shared" si="14"/>
        <v>-1.6069486537190335E-2</v>
      </c>
      <c r="O85" s="3">
        <f t="shared" si="15"/>
        <v>0.52274992046989066</v>
      </c>
      <c r="P85" s="3">
        <f t="shared" si="16"/>
        <v>-1.6746723098751424</v>
      </c>
      <c r="Q85" s="3">
        <f t="shared" si="17"/>
        <v>-2.5494478795716868</v>
      </c>
      <c r="R85" s="1">
        <f t="shared" si="18"/>
        <v>-3.6021307925141506</v>
      </c>
      <c r="T85" s="1">
        <f t="shared" si="23"/>
        <v>2000.5</v>
      </c>
      <c r="U85" s="3">
        <f>(EXIMR!B85+EXIMR!C85)*('exp(XMY)ADJ'!B85+'exp(XMY)ADJ'!C85+'exp(XMY)ADJ'!I85)/2</f>
        <v>0.11518750843253171</v>
      </c>
      <c r="V85" s="3">
        <f>(EXIMR!D85+EXIMR!E85+EXIMR!G85)*('exp(XMY)ADJ'!D85+'exp(XMY)ADJ'!E85+'exp(XMY)ADJ'!G85+'exp(XMY)ADJ'!I85)/2</f>
        <v>-2.5960157267734586E-2</v>
      </c>
      <c r="W85" s="3">
        <f>(EXIMR!F85)*('exp(XMY)ADJ'!F85+'exp(XMY)ADJ'!I85)/2</f>
        <v>0.52274992046989066</v>
      </c>
      <c r="X85" s="3">
        <f>(EXIMR!H85)*('exp(XMY)ADJ'!H85+'exp(XMY)ADJ'!I85)/2</f>
        <v>-1.6746723098751424</v>
      </c>
      <c r="Y85" s="3">
        <f t="shared" si="19"/>
        <v>-2.5394357542736961</v>
      </c>
      <c r="Z85" s="3">
        <f t="shared" si="20"/>
        <v>-3.6021307925141506</v>
      </c>
    </row>
    <row r="86" spans="1:26" x14ac:dyDescent="0.3">
      <c r="A86" s="1">
        <f t="shared" si="21"/>
        <v>2000.75</v>
      </c>
      <c r="B86" s="2">
        <f>0.5*EXIMR!B86*('exp(XMY)ADJ'!B86+'exp(XMY)ADJ'!$I86)</f>
        <v>1.1391300347235022E-6</v>
      </c>
      <c r="C86" s="2">
        <f>0.5*EXIMR!C86*('exp(XMY)ADJ'!C86+'exp(XMY)ADJ'!$I86)</f>
        <v>0.123788425203712</v>
      </c>
      <c r="D86" s="2">
        <f>0.5*EXIMR!D86*('exp(XMY)ADJ'!D86+'exp(XMY)ADJ'!$I86)</f>
        <v>3.8824578337098894E-7</v>
      </c>
      <c r="E86" s="2">
        <f>0.5*EXIMR!E86*('exp(XMY)ADJ'!E86+'exp(XMY)ADJ'!$I86)</f>
        <v>-4.7377225826649869E-2</v>
      </c>
      <c r="F86" s="2">
        <f>0.5*EXIMR!F86*('exp(XMY)ADJ'!F86+'exp(XMY)ADJ'!$I86)</f>
        <v>0.30170646394329997</v>
      </c>
      <c r="G86" s="2">
        <f>0.5*EXIMR!G86*('exp(XMY)ADJ'!G86+'exp(XMY)ADJ'!$I86)</f>
        <v>0.16289726157314097</v>
      </c>
      <c r="H86" s="2">
        <f>0.5*EXIMR!H86*('exp(XMY)ADJ'!H86+'exp(XMY)ADJ'!$I86)</f>
        <v>-1.6778633032194885</v>
      </c>
      <c r="I86" s="3">
        <f t="shared" si="12"/>
        <v>-2.5600647283928573</v>
      </c>
      <c r="J86" s="2">
        <v>-3.6969115793430247</v>
      </c>
      <c r="L86" s="1">
        <f t="shared" si="22"/>
        <v>2000.75</v>
      </c>
      <c r="M86" s="3">
        <f t="shared" si="13"/>
        <v>0.12378956433374673</v>
      </c>
      <c r="N86" s="3">
        <f t="shared" si="14"/>
        <v>0.11552042399227447</v>
      </c>
      <c r="O86" s="3">
        <f t="shared" si="15"/>
        <v>0.30170646394329997</v>
      </c>
      <c r="P86" s="3">
        <f t="shared" si="16"/>
        <v>-1.6778633032194885</v>
      </c>
      <c r="Q86" s="3">
        <f t="shared" si="17"/>
        <v>-2.5600647283928573</v>
      </c>
      <c r="R86" s="1">
        <f t="shared" si="18"/>
        <v>-3.6969115793430247</v>
      </c>
      <c r="T86" s="1">
        <f t="shared" si="23"/>
        <v>2000.75</v>
      </c>
      <c r="U86" s="3">
        <f>(EXIMR!B86+EXIMR!C86)*('exp(XMY)ADJ'!B86+'exp(XMY)ADJ'!C86+'exp(XMY)ADJ'!I86)/2</f>
        <v>0.12365131483809567</v>
      </c>
      <c r="V86" s="3">
        <f>(EXIMR!D86+EXIMR!E86+EXIMR!G86)*('exp(XMY)ADJ'!D86+'exp(XMY)ADJ'!E86+'exp(XMY)ADJ'!G86+'exp(XMY)ADJ'!I86)/2</f>
        <v>0.18561119874311957</v>
      </c>
      <c r="W86" s="3">
        <f>(EXIMR!F86)*('exp(XMY)ADJ'!F86+'exp(XMY)ADJ'!I86)/2</f>
        <v>0.30170646394329997</v>
      </c>
      <c r="X86" s="3">
        <f>(EXIMR!H86)*('exp(XMY)ADJ'!H86+'exp(XMY)ADJ'!I86)/2</f>
        <v>-1.6778633032194885</v>
      </c>
      <c r="Y86" s="3">
        <f t="shared" si="19"/>
        <v>-2.6300172536480515</v>
      </c>
      <c r="Z86" s="3">
        <f t="shared" si="20"/>
        <v>-3.6969115793430247</v>
      </c>
    </row>
    <row r="87" spans="1:26" x14ac:dyDescent="0.3">
      <c r="A87" s="1">
        <f t="shared" si="21"/>
        <v>2001</v>
      </c>
      <c r="B87" s="2">
        <f>0.5*EXIMR!B87*('exp(XMY)ADJ'!B87+'exp(XMY)ADJ'!$I87)</f>
        <v>1.0241970220871888E-6</v>
      </c>
      <c r="C87" s="2">
        <f>0.5*EXIMR!C87*('exp(XMY)ADJ'!C87+'exp(XMY)ADJ'!$I87)</f>
        <v>8.4966878472134272E-2</v>
      </c>
      <c r="D87" s="2">
        <f>0.5*EXIMR!D87*('exp(XMY)ADJ'!D87+'exp(XMY)ADJ'!$I87)</f>
        <v>3.8201184497782631E-7</v>
      </c>
      <c r="E87" s="2">
        <f>0.5*EXIMR!E87*('exp(XMY)ADJ'!E87+'exp(XMY)ADJ'!$I87)</f>
        <v>-5.6165071214152401E-2</v>
      </c>
      <c r="F87" s="2">
        <f>0.5*EXIMR!F87*('exp(XMY)ADJ'!F87+'exp(XMY)ADJ'!$I87)</f>
        <v>0.35744750566521294</v>
      </c>
      <c r="G87" s="2">
        <f>0.5*EXIMR!G87*('exp(XMY)ADJ'!G87+'exp(XMY)ADJ'!$I87)</f>
        <v>0.16590296071691263</v>
      </c>
      <c r="H87" s="2">
        <f>0.5*EXIMR!H87*('exp(XMY)ADJ'!H87+'exp(XMY)ADJ'!$I87)</f>
        <v>-1.6799980780025505</v>
      </c>
      <c r="I87" s="3">
        <f t="shared" si="12"/>
        <v>-2.5490392134982818</v>
      </c>
      <c r="J87" s="2">
        <v>-3.6768836116518577</v>
      </c>
      <c r="L87" s="1">
        <f t="shared" si="22"/>
        <v>2001</v>
      </c>
      <c r="M87" s="3">
        <f t="shared" si="13"/>
        <v>8.4967902669156353E-2</v>
      </c>
      <c r="N87" s="3">
        <f t="shared" si="14"/>
        <v>0.1097382715146052</v>
      </c>
      <c r="O87" s="3">
        <f t="shared" si="15"/>
        <v>0.35744750566521294</v>
      </c>
      <c r="P87" s="3">
        <f t="shared" si="16"/>
        <v>-1.6799980780025505</v>
      </c>
      <c r="Q87" s="3">
        <f t="shared" si="17"/>
        <v>-2.5490392134982818</v>
      </c>
      <c r="R87" s="1">
        <f t="shared" si="18"/>
        <v>-3.6768836116518577</v>
      </c>
      <c r="T87" s="1">
        <f t="shared" si="23"/>
        <v>2001</v>
      </c>
      <c r="U87" s="3">
        <f>(EXIMR!B87+EXIMR!C87)*('exp(XMY)ADJ'!B87+'exp(XMY)ADJ'!C87+'exp(XMY)ADJ'!I87)/2</f>
        <v>8.4867475309833934E-2</v>
      </c>
      <c r="V87" s="3">
        <f>(EXIMR!D87+EXIMR!E87+EXIMR!G87)*('exp(XMY)ADJ'!D87+'exp(XMY)ADJ'!E87+'exp(XMY)ADJ'!G87+'exp(XMY)ADJ'!I87)/2</f>
        <v>0.17600992255215203</v>
      </c>
      <c r="W87" s="3">
        <f>(EXIMR!F87)*('exp(XMY)ADJ'!F87+'exp(XMY)ADJ'!I87)/2</f>
        <v>0.35744750566521294</v>
      </c>
      <c r="X87" s="3">
        <f>(EXIMR!H87)*('exp(XMY)ADJ'!H87+'exp(XMY)ADJ'!I87)/2</f>
        <v>-1.6799980780025505</v>
      </c>
      <c r="Y87" s="3">
        <f t="shared" si="19"/>
        <v>-2.6152104371765059</v>
      </c>
      <c r="Z87" s="3">
        <f t="shared" si="20"/>
        <v>-3.6768836116518577</v>
      </c>
    </row>
    <row r="88" spans="1:26" x14ac:dyDescent="0.3">
      <c r="A88" s="1">
        <f t="shared" si="21"/>
        <v>2001.25</v>
      </c>
      <c r="B88" s="2">
        <f>0.5*EXIMR!B88*('exp(XMY)ADJ'!B88+'exp(XMY)ADJ'!$I88)</f>
        <v>9.1204659978293274E-7</v>
      </c>
      <c r="C88" s="2">
        <f>0.5*EXIMR!C88*('exp(XMY)ADJ'!C88+'exp(XMY)ADJ'!$I88)</f>
        <v>0.11293180437865979</v>
      </c>
      <c r="D88" s="2">
        <f>0.5*EXIMR!D88*('exp(XMY)ADJ'!D88+'exp(XMY)ADJ'!$I88)</f>
        <v>3.5499713621274585E-7</v>
      </c>
      <c r="E88" s="2">
        <f>0.5*EXIMR!E88*('exp(XMY)ADJ'!E88+'exp(XMY)ADJ'!$I88)</f>
        <v>-5.8997129126759779E-2</v>
      </c>
      <c r="F88" s="2">
        <f>0.5*EXIMR!F88*('exp(XMY)ADJ'!F88+'exp(XMY)ADJ'!$I88)</f>
        <v>0.40316615398484851</v>
      </c>
      <c r="G88" s="2">
        <f>0.5*EXIMR!G88*('exp(XMY)ADJ'!G88+'exp(XMY)ADJ'!$I88)</f>
        <v>6.0875043342734893E-2</v>
      </c>
      <c r="H88" s="2">
        <f>0.5*EXIMR!H88*('exp(XMY)ADJ'!H88+'exp(XMY)ADJ'!$I88)</f>
        <v>-1.6902545570185734</v>
      </c>
      <c r="I88" s="3">
        <f t="shared" si="12"/>
        <v>-2.47977468180766</v>
      </c>
      <c r="J88" s="2">
        <v>-3.6520520992030141</v>
      </c>
      <c r="L88" s="1">
        <f t="shared" si="22"/>
        <v>2001.25</v>
      </c>
      <c r="M88" s="3">
        <f t="shared" si="13"/>
        <v>0.11293271642525958</v>
      </c>
      <c r="N88" s="3">
        <f t="shared" si="14"/>
        <v>1.8782692131113291E-3</v>
      </c>
      <c r="O88" s="3">
        <f t="shared" si="15"/>
        <v>0.40316615398484851</v>
      </c>
      <c r="P88" s="3">
        <f t="shared" si="16"/>
        <v>-1.6902545570185734</v>
      </c>
      <c r="Q88" s="3">
        <f t="shared" si="17"/>
        <v>-2.47977468180766</v>
      </c>
      <c r="R88" s="1">
        <f t="shared" si="18"/>
        <v>-3.6520520992030141</v>
      </c>
      <c r="T88" s="1">
        <f t="shared" si="23"/>
        <v>2001.25</v>
      </c>
      <c r="U88" s="3">
        <f>(EXIMR!B88+EXIMR!C88)*('exp(XMY)ADJ'!B88+'exp(XMY)ADJ'!C88+'exp(XMY)ADJ'!I88)/2</f>
        <v>0.11279170173955917</v>
      </c>
      <c r="V88" s="3">
        <f>(EXIMR!D88+EXIMR!E88+EXIMR!G88)*('exp(XMY)ADJ'!D88+'exp(XMY)ADJ'!E88+'exp(XMY)ADJ'!G88+'exp(XMY)ADJ'!I88)/2</f>
        <v>2.7724588736396491E-3</v>
      </c>
      <c r="W88" s="3">
        <f>(EXIMR!F88)*('exp(XMY)ADJ'!F88+'exp(XMY)ADJ'!I88)/2</f>
        <v>0.40316615398484851</v>
      </c>
      <c r="X88" s="3">
        <f>(EXIMR!H88)*('exp(XMY)ADJ'!H88+'exp(XMY)ADJ'!I88)/2</f>
        <v>-1.6902545570185734</v>
      </c>
      <c r="Y88" s="3">
        <f t="shared" si="19"/>
        <v>-2.480527856782488</v>
      </c>
      <c r="Z88" s="3">
        <f t="shared" si="20"/>
        <v>-3.6520520992030141</v>
      </c>
    </row>
    <row r="89" spans="1:26" x14ac:dyDescent="0.3">
      <c r="A89" s="1">
        <f t="shared" si="21"/>
        <v>2001.5</v>
      </c>
      <c r="B89" s="2">
        <f>0.5*EXIMR!B89*('exp(XMY)ADJ'!B89+'exp(XMY)ADJ'!$I89)</f>
        <v>8.0215154633985134E-7</v>
      </c>
      <c r="C89" s="2">
        <f>0.5*EXIMR!C89*('exp(XMY)ADJ'!C89+'exp(XMY)ADJ'!$I89)</f>
        <v>8.9046385402087966E-2</v>
      </c>
      <c r="D89" s="2">
        <f>0.5*EXIMR!D89*('exp(XMY)ADJ'!D89+'exp(XMY)ADJ'!$I89)</f>
        <v>3.3328807655791514E-7</v>
      </c>
      <c r="E89" s="2">
        <f>0.5*EXIMR!E89*('exp(XMY)ADJ'!E89+'exp(XMY)ADJ'!$I89)</f>
        <v>-8.5017423538995954E-2</v>
      </c>
      <c r="F89" s="2">
        <f>0.5*EXIMR!F89*('exp(XMY)ADJ'!F89+'exp(XMY)ADJ'!$I89)</f>
        <v>0.26445029264684106</v>
      </c>
      <c r="G89" s="2">
        <f>0.5*EXIMR!G89*('exp(XMY)ADJ'!G89+'exp(XMY)ADJ'!$I89)</f>
        <v>-5.2353860134084683E-2</v>
      </c>
      <c r="H89" s="2">
        <f>0.5*EXIMR!H89*('exp(XMY)ADJ'!H89+'exp(XMY)ADJ'!$I89)</f>
        <v>-1.7005224353960608</v>
      </c>
      <c r="I89" s="3">
        <f t="shared" si="12"/>
        <v>-2.4262081802820239</v>
      </c>
      <c r="J89" s="2">
        <v>-3.9106040858626137</v>
      </c>
      <c r="L89" s="1">
        <f t="shared" si="22"/>
        <v>2001.5</v>
      </c>
      <c r="M89" s="3">
        <f t="shared" si="13"/>
        <v>8.9047187553634305E-2</v>
      </c>
      <c r="N89" s="3">
        <f t="shared" si="14"/>
        <v>-0.13737095038500408</v>
      </c>
      <c r="O89" s="3">
        <f t="shared" si="15"/>
        <v>0.26445029264684106</v>
      </c>
      <c r="P89" s="3">
        <f t="shared" si="16"/>
        <v>-1.7005224353960608</v>
      </c>
      <c r="Q89" s="3">
        <f t="shared" si="17"/>
        <v>-2.4262081802820239</v>
      </c>
      <c r="R89" s="1">
        <f t="shared" si="18"/>
        <v>-3.9106040858626137</v>
      </c>
      <c r="T89" s="1">
        <f t="shared" si="23"/>
        <v>2001.5</v>
      </c>
      <c r="U89" s="3">
        <f>(EXIMR!B89+EXIMR!C89)*('exp(XMY)ADJ'!B89+'exp(XMY)ADJ'!C89+'exp(XMY)ADJ'!I89)/2</f>
        <v>8.8930612803971076E-2</v>
      </c>
      <c r="V89" s="3">
        <f>(EXIMR!D89+EXIMR!E89+EXIMR!G89)*('exp(XMY)ADJ'!D89+'exp(XMY)ADJ'!E89+'exp(XMY)ADJ'!G89+'exp(XMY)ADJ'!I89)/2</f>
        <v>-0.21478981070905317</v>
      </c>
      <c r="W89" s="3">
        <f>(EXIMR!F89)*('exp(XMY)ADJ'!F89+'exp(XMY)ADJ'!I89)/2</f>
        <v>0.26445029264684106</v>
      </c>
      <c r="X89" s="3">
        <f>(EXIMR!H89)*('exp(XMY)ADJ'!H89+'exp(XMY)ADJ'!I89)/2</f>
        <v>-1.7005224353960608</v>
      </c>
      <c r="Y89" s="3">
        <f t="shared" si="19"/>
        <v>-2.3486727452083116</v>
      </c>
      <c r="Z89" s="3">
        <f t="shared" si="20"/>
        <v>-3.9106040858626137</v>
      </c>
    </row>
    <row r="90" spans="1:26" x14ac:dyDescent="0.3">
      <c r="A90" s="1">
        <f t="shared" si="21"/>
        <v>2001.75</v>
      </c>
      <c r="B90" s="2">
        <f>0.5*EXIMR!B90*('exp(XMY)ADJ'!B90+'exp(XMY)ADJ'!$I90)</f>
        <v>6.9707243293458165E-7</v>
      </c>
      <c r="C90" s="2">
        <f>0.5*EXIMR!C90*('exp(XMY)ADJ'!C90+'exp(XMY)ADJ'!$I90)</f>
        <v>5.3424030881127425E-2</v>
      </c>
      <c r="D90" s="2">
        <f>0.5*EXIMR!D90*('exp(XMY)ADJ'!D90+'exp(XMY)ADJ'!$I90)</f>
        <v>3.2101542869431204E-7</v>
      </c>
      <c r="E90" s="2">
        <f>0.5*EXIMR!E90*('exp(XMY)ADJ'!E90+'exp(XMY)ADJ'!$I90)</f>
        <v>-9.3090928866679176E-2</v>
      </c>
      <c r="F90" s="2">
        <f>0.5*EXIMR!F90*('exp(XMY)ADJ'!F90+'exp(XMY)ADJ'!$I90)</f>
        <v>0.25636040044082881</v>
      </c>
      <c r="G90" s="2">
        <f>0.5*EXIMR!G90*('exp(XMY)ADJ'!G90+'exp(XMY)ADJ'!$I90)</f>
        <v>-0.18414645722368297</v>
      </c>
      <c r="H90" s="2">
        <f>0.5*EXIMR!H90*('exp(XMY)ADJ'!H90+'exp(XMY)ADJ'!$I90)</f>
        <v>-1.7073969636338895</v>
      </c>
      <c r="I90" s="3">
        <f t="shared" si="12"/>
        <v>-2.3807996480404441</v>
      </c>
      <c r="J90" s="2">
        <v>-4.0556485483548776</v>
      </c>
      <c r="L90" s="1">
        <f t="shared" si="22"/>
        <v>2001.75</v>
      </c>
      <c r="M90" s="3">
        <f t="shared" si="13"/>
        <v>5.3424727953560361E-2</v>
      </c>
      <c r="N90" s="3">
        <f t="shared" si="14"/>
        <v>-0.27723706507493345</v>
      </c>
      <c r="O90" s="3">
        <f t="shared" si="15"/>
        <v>0.25636040044082881</v>
      </c>
      <c r="P90" s="3">
        <f t="shared" si="16"/>
        <v>-1.7073969636338895</v>
      </c>
      <c r="Q90" s="3">
        <f t="shared" si="17"/>
        <v>-2.3807996480404441</v>
      </c>
      <c r="R90" s="1">
        <f t="shared" si="18"/>
        <v>-4.0556485483548776</v>
      </c>
      <c r="T90" s="1">
        <f t="shared" si="23"/>
        <v>2001.75</v>
      </c>
      <c r="U90" s="3">
        <f>(EXIMR!B90+EXIMR!C90)*('exp(XMY)ADJ'!B90+'exp(XMY)ADJ'!C90+'exp(XMY)ADJ'!I90)/2</f>
        <v>5.3352227798903674E-2</v>
      </c>
      <c r="V90" s="3">
        <f>(EXIMR!D90+EXIMR!E90+EXIMR!G90)*('exp(XMY)ADJ'!D90+'exp(XMY)ADJ'!E90+'exp(XMY)ADJ'!G90+'exp(XMY)ADJ'!I90)/2</f>
        <v>-0.42941274887424774</v>
      </c>
      <c r="W90" s="3">
        <f>(EXIMR!F90)*('exp(XMY)ADJ'!F90+'exp(XMY)ADJ'!I90)/2</f>
        <v>0.25636040044082881</v>
      </c>
      <c r="X90" s="3">
        <f>(EXIMR!H90)*('exp(XMY)ADJ'!H90+'exp(XMY)ADJ'!I90)/2</f>
        <v>-1.7073969636338895</v>
      </c>
      <c r="Y90" s="3">
        <f t="shared" si="19"/>
        <v>-2.2285514640864728</v>
      </c>
      <c r="Z90" s="3">
        <f t="shared" si="20"/>
        <v>-4.0556485483548776</v>
      </c>
    </row>
    <row r="91" spans="1:26" x14ac:dyDescent="0.3">
      <c r="A91" s="1">
        <f t="shared" si="21"/>
        <v>2002</v>
      </c>
      <c r="B91" s="2">
        <f>0.5*EXIMR!B91*('exp(XMY)ADJ'!B91+'exp(XMY)ADJ'!$I91)</f>
        <v>7.1921499648020416E-7</v>
      </c>
      <c r="C91" s="2">
        <f>0.5*EXIMR!C91*('exp(XMY)ADJ'!C91+'exp(XMY)ADJ'!$I91)</f>
        <v>0.12864550611598519</v>
      </c>
      <c r="D91" s="2">
        <f>0.5*EXIMR!D91*('exp(XMY)ADJ'!D91+'exp(XMY)ADJ'!$I91)</f>
        <v>3.3664088285133937E-7</v>
      </c>
      <c r="E91" s="2">
        <f>0.5*EXIMR!E91*('exp(XMY)ADJ'!E91+'exp(XMY)ADJ'!$I91)</f>
        <v>-9.5905102389171645E-2</v>
      </c>
      <c r="F91" s="2">
        <f>0.5*EXIMR!F91*('exp(XMY)ADJ'!F91+'exp(XMY)ADJ'!$I91)</f>
        <v>4.0047220562938447E-2</v>
      </c>
      <c r="G91" s="2">
        <f>0.5*EXIMR!G91*('exp(XMY)ADJ'!G91+'exp(XMY)ADJ'!$I91)</f>
        <v>-0.11709121192791895</v>
      </c>
      <c r="H91" s="2">
        <f>0.5*EXIMR!H91*('exp(XMY)ADJ'!H91+'exp(XMY)ADJ'!$I91)</f>
        <v>-1.7054048044197434</v>
      </c>
      <c r="I91" s="3">
        <f t="shared" si="12"/>
        <v>-2.4539096404488929</v>
      </c>
      <c r="J91" s="2">
        <v>-4.2036169766509239</v>
      </c>
      <c r="L91" s="1">
        <f t="shared" si="22"/>
        <v>2002</v>
      </c>
      <c r="M91" s="3">
        <f t="shared" si="13"/>
        <v>0.12864622533098166</v>
      </c>
      <c r="N91" s="3">
        <f t="shared" si="14"/>
        <v>-0.21299597767620776</v>
      </c>
      <c r="O91" s="3">
        <f t="shared" si="15"/>
        <v>4.0047220562938447E-2</v>
      </c>
      <c r="P91" s="3">
        <f t="shared" si="16"/>
        <v>-1.7054048044197434</v>
      </c>
      <c r="Q91" s="3">
        <f t="shared" si="17"/>
        <v>-2.4539096404488929</v>
      </c>
      <c r="R91" s="1">
        <f t="shared" si="18"/>
        <v>-4.2036169766509239</v>
      </c>
      <c r="T91" s="1">
        <f t="shared" si="23"/>
        <v>2002</v>
      </c>
      <c r="U91" s="3">
        <f>(EXIMR!B91+EXIMR!C91)*('exp(XMY)ADJ'!B91+'exp(XMY)ADJ'!C91+'exp(XMY)ADJ'!I91)/2</f>
        <v>0.12846828641907729</v>
      </c>
      <c r="V91" s="3">
        <f>(EXIMR!D91+EXIMR!E91+EXIMR!G91)*('exp(XMY)ADJ'!D91+'exp(XMY)ADJ'!E91+'exp(XMY)ADJ'!G91+'exp(XMY)ADJ'!I91)/2</f>
        <v>-0.3327234299650077</v>
      </c>
      <c r="W91" s="3">
        <f>(EXIMR!F91)*('exp(XMY)ADJ'!F91+'exp(XMY)ADJ'!I91)/2</f>
        <v>4.0047220562938447E-2</v>
      </c>
      <c r="X91" s="3">
        <f>(EXIMR!H91)*('exp(XMY)ADJ'!H91+'exp(XMY)ADJ'!I91)/2</f>
        <v>-1.7054048044197434</v>
      </c>
      <c r="Y91" s="3">
        <f t="shared" si="19"/>
        <v>-2.3340042492481885</v>
      </c>
      <c r="Z91" s="3">
        <f t="shared" si="20"/>
        <v>-4.2036169766509239</v>
      </c>
    </row>
    <row r="92" spans="1:26" x14ac:dyDescent="0.3">
      <c r="A92" s="1">
        <f t="shared" si="21"/>
        <v>2002.25</v>
      </c>
      <c r="B92" s="2">
        <f>0.5*EXIMR!B92*('exp(XMY)ADJ'!B92+'exp(XMY)ADJ'!$I92)</f>
        <v>7.8191935294564821E-7</v>
      </c>
      <c r="C92" s="2">
        <f>0.5*EXIMR!C92*('exp(XMY)ADJ'!C92+'exp(XMY)ADJ'!$I92)</f>
        <v>0.10683027625504546</v>
      </c>
      <c r="D92" s="2">
        <f>0.5*EXIMR!D92*('exp(XMY)ADJ'!D92+'exp(XMY)ADJ'!$I92)</f>
        <v>3.4974254419147521E-7</v>
      </c>
      <c r="E92" s="2">
        <f>0.5*EXIMR!E92*('exp(XMY)ADJ'!E92+'exp(XMY)ADJ'!$I92)</f>
        <v>-0.11896694888449241</v>
      </c>
      <c r="F92" s="2">
        <f>0.5*EXIMR!F92*('exp(XMY)ADJ'!F92+'exp(XMY)ADJ'!$I92)</f>
        <v>-6.2236929028694009E-2</v>
      </c>
      <c r="G92" s="2">
        <f>0.5*EXIMR!G92*('exp(XMY)ADJ'!G92+'exp(XMY)ADJ'!$I92)</f>
        <v>-1.0456922915611585E-2</v>
      </c>
      <c r="H92" s="2">
        <f>0.5*EXIMR!H92*('exp(XMY)ADJ'!H92+'exp(XMY)ADJ'!$I92)</f>
        <v>-1.7023720076907101</v>
      </c>
      <c r="I92" s="3">
        <f t="shared" si="12"/>
        <v>-2.5143624421526982</v>
      </c>
      <c r="J92" s="2">
        <v>-4.3015638427552636</v>
      </c>
      <c r="L92" s="1">
        <f t="shared" si="22"/>
        <v>2002.25</v>
      </c>
      <c r="M92" s="3">
        <f t="shared" si="13"/>
        <v>0.10683105817439841</v>
      </c>
      <c r="N92" s="3">
        <f t="shared" si="14"/>
        <v>-0.1294235220575598</v>
      </c>
      <c r="O92" s="3">
        <f t="shared" si="15"/>
        <v>-6.2236929028694009E-2</v>
      </c>
      <c r="P92" s="3">
        <f t="shared" si="16"/>
        <v>-1.7023720076907101</v>
      </c>
      <c r="Q92" s="3">
        <f t="shared" si="17"/>
        <v>-2.5143624421526982</v>
      </c>
      <c r="R92" s="1">
        <f t="shared" si="18"/>
        <v>-4.3015638427552636</v>
      </c>
      <c r="T92" s="1">
        <f t="shared" si="23"/>
        <v>2002.25</v>
      </c>
      <c r="U92" s="3">
        <f>(EXIMR!B92+EXIMR!C92)*('exp(XMY)ADJ'!B92+'exp(XMY)ADJ'!C92+'exp(XMY)ADJ'!I92)/2</f>
        <v>0.10668160394527644</v>
      </c>
      <c r="V92" s="3">
        <f>(EXIMR!D92+EXIMR!E92+EXIMR!G92)*('exp(XMY)ADJ'!D92+'exp(XMY)ADJ'!E92+'exp(XMY)ADJ'!G92+'exp(XMY)ADJ'!I92)/2</f>
        <v>-0.20408040130508301</v>
      </c>
      <c r="W92" s="3">
        <f>(EXIMR!F92)*('exp(XMY)ADJ'!F92+'exp(XMY)ADJ'!I92)/2</f>
        <v>-6.2236929028694009E-2</v>
      </c>
      <c r="X92" s="3">
        <f>(EXIMR!H92)*('exp(XMY)ADJ'!H92+'exp(XMY)ADJ'!I92)/2</f>
        <v>-1.7023720076907101</v>
      </c>
      <c r="Y92" s="3">
        <f t="shared" si="19"/>
        <v>-2.4395561086760527</v>
      </c>
      <c r="Z92" s="3">
        <f t="shared" si="20"/>
        <v>-4.3015638427552636</v>
      </c>
    </row>
    <row r="93" spans="1:26" x14ac:dyDescent="0.3">
      <c r="A93" s="1">
        <f t="shared" si="21"/>
        <v>2002.5</v>
      </c>
      <c r="B93" s="2">
        <f>0.5*EXIMR!B93*('exp(XMY)ADJ'!B93+'exp(XMY)ADJ'!$I93)</f>
        <v>7.8943831964273717E-7</v>
      </c>
      <c r="C93" s="2">
        <f>0.5*EXIMR!C93*('exp(XMY)ADJ'!C93+'exp(XMY)ADJ'!$I93)</f>
        <v>9.4554642260066019E-2</v>
      </c>
      <c r="D93" s="2">
        <f>0.5*EXIMR!D93*('exp(XMY)ADJ'!D93+'exp(XMY)ADJ'!$I93)</f>
        <v>3.4954440395141544E-7</v>
      </c>
      <c r="E93" s="2">
        <f>0.5*EXIMR!E93*('exp(XMY)ADJ'!E93+'exp(XMY)ADJ'!$I93)</f>
        <v>-0.12931756531424876</v>
      </c>
      <c r="F93" s="2">
        <f>0.5*EXIMR!F93*('exp(XMY)ADJ'!F93+'exp(XMY)ADJ'!$I93)</f>
        <v>-5.1489033115153071E-2</v>
      </c>
      <c r="G93" s="2">
        <f>0.5*EXIMR!G93*('exp(XMY)ADJ'!G93+'exp(XMY)ADJ'!$I93)</f>
        <v>-7.6453954919154951E-2</v>
      </c>
      <c r="H93" s="2">
        <f>0.5*EXIMR!H93*('exp(XMY)ADJ'!H93+'exp(XMY)ADJ'!$I93)</f>
        <v>-1.7030284238221154</v>
      </c>
      <c r="I93" s="3">
        <f t="shared" si="12"/>
        <v>-2.5339311349680358</v>
      </c>
      <c r="J93" s="2">
        <v>-4.3996643308959182</v>
      </c>
      <c r="L93" s="1">
        <f t="shared" si="22"/>
        <v>2002.5</v>
      </c>
      <c r="M93" s="3">
        <f t="shared" si="13"/>
        <v>9.4555431698385664E-2</v>
      </c>
      <c r="N93" s="3">
        <f t="shared" si="14"/>
        <v>-0.20577117068899975</v>
      </c>
      <c r="O93" s="3">
        <f t="shared" si="15"/>
        <v>-5.1489033115153071E-2</v>
      </c>
      <c r="P93" s="3">
        <f t="shared" si="16"/>
        <v>-1.7030284238221154</v>
      </c>
      <c r="Q93" s="3">
        <f t="shared" si="17"/>
        <v>-2.5339311349680358</v>
      </c>
      <c r="R93" s="1">
        <f t="shared" si="18"/>
        <v>-4.3996643308959182</v>
      </c>
      <c r="T93" s="1">
        <f t="shared" si="23"/>
        <v>2002.5</v>
      </c>
      <c r="U93" s="3">
        <f>(EXIMR!B93+EXIMR!C93)*('exp(XMY)ADJ'!B93+'exp(XMY)ADJ'!C93+'exp(XMY)ADJ'!I93)/2</f>
        <v>9.442194121619632E-2</v>
      </c>
      <c r="V93" s="3">
        <f>(EXIMR!D93+EXIMR!E93+EXIMR!G93)*('exp(XMY)ADJ'!D93+'exp(XMY)ADJ'!E93+'exp(XMY)ADJ'!G93+'exp(XMY)ADJ'!I93)/2</f>
        <v>-0.32486007596966043</v>
      </c>
      <c r="W93" s="3">
        <f>(EXIMR!F93)*('exp(XMY)ADJ'!F93+'exp(XMY)ADJ'!I93)/2</f>
        <v>-5.1489033115153071E-2</v>
      </c>
      <c r="X93" s="3">
        <f>(EXIMR!H93)*('exp(XMY)ADJ'!H93+'exp(XMY)ADJ'!I93)/2</f>
        <v>-1.7030284238221154</v>
      </c>
      <c r="Y93" s="3">
        <f t="shared" si="19"/>
        <v>-2.4147087392051856</v>
      </c>
      <c r="Z93" s="3">
        <f t="shared" si="20"/>
        <v>-4.3996643308959182</v>
      </c>
    </row>
    <row r="94" spans="1:26" x14ac:dyDescent="0.3">
      <c r="A94" s="1">
        <f t="shared" si="21"/>
        <v>2002.75</v>
      </c>
      <c r="B94" s="2">
        <f>0.5*EXIMR!B94*('exp(XMY)ADJ'!B94+'exp(XMY)ADJ'!$I94)</f>
        <v>7.5953784223475808E-7</v>
      </c>
      <c r="C94" s="2">
        <f>0.5*EXIMR!C94*('exp(XMY)ADJ'!C94+'exp(XMY)ADJ'!$I94)</f>
        <v>-2.302065240002558E-3</v>
      </c>
      <c r="D94" s="2">
        <f>0.5*EXIMR!D94*('exp(XMY)ADJ'!D94+'exp(XMY)ADJ'!$I94)</f>
        <v>3.5591480166909749E-7</v>
      </c>
      <c r="E94" s="2">
        <f>0.5*EXIMR!E94*('exp(XMY)ADJ'!E94+'exp(XMY)ADJ'!$I94)</f>
        <v>-0.12135361081125492</v>
      </c>
      <c r="F94" s="2">
        <f>0.5*EXIMR!F94*('exp(XMY)ADJ'!F94+'exp(XMY)ADJ'!$I94)</f>
        <v>-0.42099841978098113</v>
      </c>
      <c r="G94" s="2">
        <f>0.5*EXIMR!G94*('exp(XMY)ADJ'!G94+'exp(XMY)ADJ'!$I94)</f>
        <v>2.2015512160948755E-2</v>
      </c>
      <c r="H94" s="2">
        <f>0.5*EXIMR!H94*('exp(XMY)ADJ'!H94+'exp(XMY)ADJ'!$I94)</f>
        <v>-1.7015512543618569</v>
      </c>
      <c r="I94" s="3">
        <f t="shared" si="12"/>
        <v>-2.5916416268824625</v>
      </c>
      <c r="J94" s="2">
        <v>-4.8158303494629653</v>
      </c>
      <c r="L94" s="1">
        <f t="shared" si="22"/>
        <v>2002.75</v>
      </c>
      <c r="M94" s="3">
        <f t="shared" si="13"/>
        <v>-2.3013057021603234E-3</v>
      </c>
      <c r="N94" s="3">
        <f t="shared" si="14"/>
        <v>-9.9337742735504497E-2</v>
      </c>
      <c r="O94" s="3">
        <f t="shared" si="15"/>
        <v>-0.42099841978098113</v>
      </c>
      <c r="P94" s="3">
        <f t="shared" si="16"/>
        <v>-1.7015512543618569</v>
      </c>
      <c r="Q94" s="3">
        <f t="shared" si="17"/>
        <v>-2.5916416268824625</v>
      </c>
      <c r="R94" s="1">
        <f t="shared" si="18"/>
        <v>-4.8158303494629653</v>
      </c>
      <c r="T94" s="1">
        <f t="shared" si="23"/>
        <v>2002.75</v>
      </c>
      <c r="U94" s="3">
        <f>(EXIMR!B94+EXIMR!C94)*('exp(XMY)ADJ'!B94+'exp(XMY)ADJ'!C94+'exp(XMY)ADJ'!I94)/2</f>
        <v>-2.2979811772138592E-3</v>
      </c>
      <c r="V94" s="3">
        <f>(EXIMR!D94+EXIMR!E94+EXIMR!G94)*('exp(XMY)ADJ'!D94+'exp(XMY)ADJ'!E94+'exp(XMY)ADJ'!G94+'exp(XMY)ADJ'!I94)/2</f>
        <v>-0.15778863446580543</v>
      </c>
      <c r="W94" s="3">
        <f>(EXIMR!F94)*('exp(XMY)ADJ'!F94+'exp(XMY)ADJ'!I94)/2</f>
        <v>-0.42099841978098113</v>
      </c>
      <c r="X94" s="3">
        <f>(EXIMR!H94)*('exp(XMY)ADJ'!H94+'exp(XMY)ADJ'!I94)/2</f>
        <v>-1.7015512543618569</v>
      </c>
      <c r="Y94" s="3">
        <f t="shared" si="19"/>
        <v>-2.5331940596771076</v>
      </c>
      <c r="Z94" s="3">
        <f t="shared" si="20"/>
        <v>-4.8158303494629653</v>
      </c>
    </row>
    <row r="95" spans="1:26" x14ac:dyDescent="0.3">
      <c r="A95" s="1">
        <f t="shared" si="21"/>
        <v>2003</v>
      </c>
      <c r="B95" s="2">
        <f>0.5*EXIMR!B95*('exp(XMY)ADJ'!B95+'exp(XMY)ADJ'!$I95)</f>
        <v>7.5714180209997799E-7</v>
      </c>
      <c r="C95" s="2">
        <f>0.5*EXIMR!C95*('exp(XMY)ADJ'!C95+'exp(XMY)ADJ'!$I95)</f>
        <v>-8.1848590468495533E-2</v>
      </c>
      <c r="D95" s="2">
        <f>0.5*EXIMR!D95*('exp(XMY)ADJ'!D95+'exp(XMY)ADJ'!$I95)</f>
        <v>3.3385006045223872E-7</v>
      </c>
      <c r="E95" s="2">
        <f>0.5*EXIMR!E95*('exp(XMY)ADJ'!E95+'exp(XMY)ADJ'!$I95)</f>
        <v>-0.1293577367085913</v>
      </c>
      <c r="F95" s="2">
        <f>0.5*EXIMR!F95*('exp(XMY)ADJ'!F95+'exp(XMY)ADJ'!$I95)</f>
        <v>-0.38001257255949528</v>
      </c>
      <c r="G95" s="2">
        <f>0.5*EXIMR!G95*('exp(XMY)ADJ'!G95+'exp(XMY)ADJ'!$I95)</f>
        <v>0.14634544813734413</v>
      </c>
      <c r="H95" s="2">
        <f>0.5*EXIMR!H95*('exp(XMY)ADJ'!H95+'exp(XMY)ADJ'!$I95)</f>
        <v>-1.7088018872475723</v>
      </c>
      <c r="I95" s="3">
        <f t="shared" si="12"/>
        <v>-2.5026084729252309</v>
      </c>
      <c r="J95" s="2">
        <v>-4.6562827207801787</v>
      </c>
      <c r="L95" s="1">
        <f t="shared" si="22"/>
        <v>2003</v>
      </c>
      <c r="M95" s="3">
        <f t="shared" si="13"/>
        <v>-8.1847833326693431E-2</v>
      </c>
      <c r="N95" s="3">
        <f t="shared" si="14"/>
        <v>1.6988045278813285E-2</v>
      </c>
      <c r="O95" s="3">
        <f t="shared" si="15"/>
        <v>-0.38001257255949528</v>
      </c>
      <c r="P95" s="3">
        <f t="shared" si="16"/>
        <v>-1.7088018872475723</v>
      </c>
      <c r="Q95" s="3">
        <f t="shared" si="17"/>
        <v>-2.5026084729252309</v>
      </c>
      <c r="R95" s="1">
        <f t="shared" si="18"/>
        <v>-4.6562827207801787</v>
      </c>
      <c r="T95" s="1">
        <f t="shared" si="23"/>
        <v>2003</v>
      </c>
      <c r="U95" s="3">
        <f>(EXIMR!B95+EXIMR!C95)*('exp(XMY)ADJ'!B95+'exp(XMY)ADJ'!C95+'exp(XMY)ADJ'!I95)/2</f>
        <v>-8.1729776265975468E-2</v>
      </c>
      <c r="V95" s="3">
        <f>(EXIMR!D95+EXIMR!E95+EXIMR!G95)*('exp(XMY)ADJ'!D95+'exp(XMY)ADJ'!E95+'exp(XMY)ADJ'!G95+'exp(XMY)ADJ'!I95)/2</f>
        <v>2.6448159311068389E-2</v>
      </c>
      <c r="W95" s="3">
        <f>(EXIMR!F95)*('exp(XMY)ADJ'!F95+'exp(XMY)ADJ'!I95)/2</f>
        <v>-0.38001257255949528</v>
      </c>
      <c r="X95" s="3">
        <f>(EXIMR!H95)*('exp(XMY)ADJ'!H95+'exp(XMY)ADJ'!I95)/2</f>
        <v>-1.7088018872475723</v>
      </c>
      <c r="Y95" s="3">
        <f t="shared" si="19"/>
        <v>-2.5121866440182039</v>
      </c>
      <c r="Z95" s="3">
        <f t="shared" si="20"/>
        <v>-4.6562827207801787</v>
      </c>
    </row>
    <row r="96" spans="1:26" x14ac:dyDescent="0.3">
      <c r="A96" s="1">
        <f t="shared" si="21"/>
        <v>2003.25</v>
      </c>
      <c r="B96" s="2">
        <f>0.5*EXIMR!B96*('exp(XMY)ADJ'!B96+'exp(XMY)ADJ'!$I96)</f>
        <v>6.9887190631490402E-7</v>
      </c>
      <c r="C96" s="2">
        <f>0.5*EXIMR!C96*('exp(XMY)ADJ'!C96+'exp(XMY)ADJ'!$I96)</f>
        <v>-1.5885306231594121E-2</v>
      </c>
      <c r="D96" s="2">
        <f>0.5*EXIMR!D96*('exp(XMY)ADJ'!D96+'exp(XMY)ADJ'!$I96)</f>
        <v>3.4577437645472582E-7</v>
      </c>
      <c r="E96" s="2">
        <f>0.5*EXIMR!E96*('exp(XMY)ADJ'!E96+'exp(XMY)ADJ'!$I96)</f>
        <v>-0.14442021879438274</v>
      </c>
      <c r="F96" s="2">
        <f>0.5*EXIMR!F96*('exp(XMY)ADJ'!F96+'exp(XMY)ADJ'!$I96)</f>
        <v>-0.2946448492265431</v>
      </c>
      <c r="G96" s="2">
        <f>0.5*EXIMR!G96*('exp(XMY)ADJ'!G96+'exp(XMY)ADJ'!$I96)</f>
        <v>-0.15869300811673606</v>
      </c>
      <c r="H96" s="2">
        <f>0.5*EXIMR!H96*('exp(XMY)ADJ'!H96+'exp(XMY)ADJ'!$I96)</f>
        <v>-1.7068825583748675</v>
      </c>
      <c r="I96" s="3">
        <f t="shared" si="12"/>
        <v>-2.582101020630422</v>
      </c>
      <c r="J96" s="2">
        <v>-4.9026259167282626</v>
      </c>
      <c r="L96" s="1">
        <f t="shared" si="22"/>
        <v>2003.25</v>
      </c>
      <c r="M96" s="3">
        <f t="shared" si="13"/>
        <v>-1.5884607359687806E-2</v>
      </c>
      <c r="N96" s="3">
        <f t="shared" si="14"/>
        <v>-0.30311288113674234</v>
      </c>
      <c r="O96" s="3">
        <f t="shared" si="15"/>
        <v>-0.2946448492265431</v>
      </c>
      <c r="P96" s="3">
        <f t="shared" si="16"/>
        <v>-1.7068825583748675</v>
      </c>
      <c r="Q96" s="3">
        <f t="shared" si="17"/>
        <v>-2.582101020630422</v>
      </c>
      <c r="R96" s="1">
        <f t="shared" si="18"/>
        <v>-4.9026259167282626</v>
      </c>
      <c r="T96" s="1">
        <f t="shared" si="23"/>
        <v>2003.25</v>
      </c>
      <c r="U96" s="3">
        <f>(EXIMR!B96+EXIMR!C96)*('exp(XMY)ADJ'!B96+'exp(XMY)ADJ'!C96+'exp(XMY)ADJ'!I96)/2</f>
        <v>-1.5861591540670229E-2</v>
      </c>
      <c r="V96" s="3">
        <f>(EXIMR!D96+EXIMR!E96+EXIMR!G96)*('exp(XMY)ADJ'!D96+'exp(XMY)ADJ'!E96+'exp(XMY)ADJ'!G96+'exp(XMY)ADJ'!I96)/2</f>
        <v>-0.4791741251826015</v>
      </c>
      <c r="W96" s="3">
        <f>(EXIMR!F96)*('exp(XMY)ADJ'!F96+'exp(XMY)ADJ'!I96)/2</f>
        <v>-0.2946448492265431</v>
      </c>
      <c r="X96" s="3">
        <f>(EXIMR!H96)*('exp(XMY)ADJ'!H96+'exp(XMY)ADJ'!I96)/2</f>
        <v>-1.7068825583748675</v>
      </c>
      <c r="Y96" s="3">
        <f t="shared" si="19"/>
        <v>-2.4060627924035805</v>
      </c>
      <c r="Z96" s="3">
        <f t="shared" si="20"/>
        <v>-4.9026259167282626</v>
      </c>
    </row>
    <row r="97" spans="1:26" x14ac:dyDescent="0.3">
      <c r="A97" s="1">
        <f t="shared" si="21"/>
        <v>2003.5</v>
      </c>
      <c r="B97" s="2">
        <f>0.5*EXIMR!B97*('exp(XMY)ADJ'!B97+'exp(XMY)ADJ'!$I97)</f>
        <v>7.1118708389824383E-7</v>
      </c>
      <c r="C97" s="2">
        <f>0.5*EXIMR!C97*('exp(XMY)ADJ'!C97+'exp(XMY)ADJ'!$I97)</f>
        <v>4.1965705728762237E-2</v>
      </c>
      <c r="D97" s="2">
        <f>0.5*EXIMR!D97*('exp(XMY)ADJ'!D97+'exp(XMY)ADJ'!$I97)</f>
        <v>3.5494273402573656E-7</v>
      </c>
      <c r="E97" s="2">
        <f>0.5*EXIMR!E97*('exp(XMY)ADJ'!E97+'exp(XMY)ADJ'!$I97)</f>
        <v>-0.12112423812675252</v>
      </c>
      <c r="F97" s="2">
        <f>0.5*EXIMR!F97*('exp(XMY)ADJ'!F97+'exp(XMY)ADJ'!$I97)</f>
        <v>-0.28449688452305399</v>
      </c>
      <c r="G97" s="2">
        <f>0.5*EXIMR!G97*('exp(XMY)ADJ'!G97+'exp(XMY)ADJ'!$I97)</f>
        <v>-0.10844863256407396</v>
      </c>
      <c r="H97" s="2">
        <f>0.5*EXIMR!H97*('exp(XMY)ADJ'!H97+'exp(XMY)ADJ'!$I97)</f>
        <v>-1.7047318885481824</v>
      </c>
      <c r="I97" s="3">
        <f t="shared" si="12"/>
        <v>-2.6309286777882428</v>
      </c>
      <c r="J97" s="2">
        <v>-4.8077635496917255</v>
      </c>
      <c r="L97" s="1">
        <f t="shared" si="22"/>
        <v>2003.5</v>
      </c>
      <c r="M97" s="3">
        <f t="shared" si="13"/>
        <v>4.1966416915846134E-2</v>
      </c>
      <c r="N97" s="3">
        <f t="shared" si="14"/>
        <v>-0.22957251574809245</v>
      </c>
      <c r="O97" s="3">
        <f t="shared" si="15"/>
        <v>-0.28449688452305399</v>
      </c>
      <c r="P97" s="3">
        <f t="shared" si="16"/>
        <v>-1.7047318885481824</v>
      </c>
      <c r="Q97" s="3">
        <f t="shared" si="17"/>
        <v>-2.6309286777882428</v>
      </c>
      <c r="R97" s="1">
        <f t="shared" si="18"/>
        <v>-4.8077635496917255</v>
      </c>
      <c r="T97" s="1">
        <f t="shared" si="23"/>
        <v>2003.5</v>
      </c>
      <c r="U97" s="3">
        <f>(EXIMR!B97+EXIMR!C97)*('exp(XMY)ADJ'!B97+'exp(XMY)ADJ'!C97+'exp(XMY)ADJ'!I97)/2</f>
        <v>4.1905674799020472E-2</v>
      </c>
      <c r="V97" s="3">
        <f>(EXIMR!D97+EXIMR!E97+EXIMR!G97)*('exp(XMY)ADJ'!D97+'exp(XMY)ADJ'!E97+'exp(XMY)ADJ'!G97+'exp(XMY)ADJ'!I97)/2</f>
        <v>-0.36539963032774775</v>
      </c>
      <c r="W97" s="3">
        <f>(EXIMR!F97)*('exp(XMY)ADJ'!F97+'exp(XMY)ADJ'!I97)/2</f>
        <v>-0.28449688452305399</v>
      </c>
      <c r="X97" s="3">
        <f>(EXIMR!H97)*('exp(XMY)ADJ'!H97+'exp(XMY)ADJ'!I97)/2</f>
        <v>-1.7047318885481824</v>
      </c>
      <c r="Y97" s="3">
        <f t="shared" si="19"/>
        <v>-2.4950408210917621</v>
      </c>
      <c r="Z97" s="3">
        <f t="shared" si="20"/>
        <v>-4.8077635496917255</v>
      </c>
    </row>
    <row r="98" spans="1:26" x14ac:dyDescent="0.3">
      <c r="A98" s="1">
        <f t="shared" si="21"/>
        <v>2003.75</v>
      </c>
      <c r="B98" s="2">
        <f>0.5*EXIMR!B98*('exp(XMY)ADJ'!B98+'exp(XMY)ADJ'!$I98)</f>
        <v>7.6493717217565169E-7</v>
      </c>
      <c r="C98" s="2">
        <f>0.5*EXIMR!C98*('exp(XMY)ADJ'!C98+'exp(XMY)ADJ'!$I98)</f>
        <v>0.25015828261010609</v>
      </c>
      <c r="D98" s="2">
        <f>0.5*EXIMR!D98*('exp(XMY)ADJ'!D98+'exp(XMY)ADJ'!$I98)</f>
        <v>3.767520818705062E-7</v>
      </c>
      <c r="E98" s="2">
        <f>0.5*EXIMR!E98*('exp(XMY)ADJ'!E98+'exp(XMY)ADJ'!$I98)</f>
        <v>-0.13251432561063778</v>
      </c>
      <c r="F98" s="2">
        <f>0.5*EXIMR!F98*('exp(XMY)ADJ'!F98+'exp(XMY)ADJ'!$I98)</f>
        <v>-0.28296657282575849</v>
      </c>
      <c r="G98" s="2">
        <f>0.5*EXIMR!G98*('exp(XMY)ADJ'!G98+'exp(XMY)ADJ'!$I98)</f>
        <v>-0.21352180762702028</v>
      </c>
      <c r="H98" s="2">
        <f>0.5*EXIMR!H98*('exp(XMY)ADJ'!H98+'exp(XMY)ADJ'!$I98)</f>
        <v>-1.7006842429844626</v>
      </c>
      <c r="I98" s="3">
        <f t="shared" si="12"/>
        <v>-2.7666582657013006</v>
      </c>
      <c r="J98" s="2">
        <v>-4.8461857904498196</v>
      </c>
      <c r="L98" s="1">
        <f t="shared" si="22"/>
        <v>2003.75</v>
      </c>
      <c r="M98" s="3">
        <f t="shared" si="13"/>
        <v>0.25015904754727825</v>
      </c>
      <c r="N98" s="3">
        <f t="shared" si="14"/>
        <v>-0.34603575648557616</v>
      </c>
      <c r="O98" s="3">
        <f t="shared" si="15"/>
        <v>-0.28296657282575849</v>
      </c>
      <c r="P98" s="3">
        <f t="shared" si="16"/>
        <v>-1.7006842429844626</v>
      </c>
      <c r="Q98" s="3">
        <f t="shared" si="17"/>
        <v>-2.7666582657013006</v>
      </c>
      <c r="R98" s="1">
        <f t="shared" si="18"/>
        <v>-4.8461857904498196</v>
      </c>
      <c r="T98" s="1">
        <f t="shared" si="23"/>
        <v>2003.75</v>
      </c>
      <c r="U98" s="3">
        <f>(EXIMR!B98+EXIMR!C98)*('exp(XMY)ADJ'!B98+'exp(XMY)ADJ'!C98+'exp(XMY)ADJ'!I98)/2</f>
        <v>0.24979842539791339</v>
      </c>
      <c r="V98" s="3">
        <f>(EXIMR!D98+EXIMR!E98+EXIMR!G98)*('exp(XMY)ADJ'!D98+'exp(XMY)ADJ'!E98+'exp(XMY)ADJ'!G98+'exp(XMY)ADJ'!I98)/2</f>
        <v>-0.55919384870373801</v>
      </c>
      <c r="W98" s="3">
        <f>(EXIMR!F98)*('exp(XMY)ADJ'!F98+'exp(XMY)ADJ'!I98)/2</f>
        <v>-0.28296657282575849</v>
      </c>
      <c r="X98" s="3">
        <f>(EXIMR!H98)*('exp(XMY)ADJ'!H98+'exp(XMY)ADJ'!I98)/2</f>
        <v>-1.7006842429844626</v>
      </c>
      <c r="Y98" s="3">
        <f t="shared" si="19"/>
        <v>-2.553139551333774</v>
      </c>
      <c r="Z98" s="3">
        <f t="shared" si="20"/>
        <v>-4.8461857904498196</v>
      </c>
    </row>
    <row r="99" spans="1:26" x14ac:dyDescent="0.3">
      <c r="A99" s="1">
        <f t="shared" si="21"/>
        <v>2004</v>
      </c>
      <c r="B99" s="2">
        <f>0.5*EXIMR!B99*('exp(XMY)ADJ'!B99+'exp(XMY)ADJ'!$I99)</f>
        <v>7.9032820622347483E-7</v>
      </c>
      <c r="C99" s="2">
        <f>0.5*EXIMR!C99*('exp(XMY)ADJ'!C99+'exp(XMY)ADJ'!$I99)</f>
        <v>0.34106353527284322</v>
      </c>
      <c r="D99" s="2">
        <f>0.5*EXIMR!D99*('exp(XMY)ADJ'!D99+'exp(XMY)ADJ'!$I99)</f>
        <v>3.9784619171404224E-7</v>
      </c>
      <c r="E99" s="2">
        <f>0.5*EXIMR!E99*('exp(XMY)ADJ'!E99+'exp(XMY)ADJ'!$I99)</f>
        <v>-0.12427624107869475</v>
      </c>
      <c r="F99" s="2">
        <f>0.5*EXIMR!F99*('exp(XMY)ADJ'!F99+'exp(XMY)ADJ'!$I99)</f>
        <v>-0.42005447400474188</v>
      </c>
      <c r="G99" s="2">
        <f>0.5*EXIMR!G99*('exp(XMY)ADJ'!G99+'exp(XMY)ADJ'!$I99)</f>
        <v>-0.17518031775527079</v>
      </c>
      <c r="H99" s="2">
        <f>0.5*EXIMR!H99*('exp(XMY)ADJ'!H99+'exp(XMY)ADJ'!$I99)</f>
        <v>-1.6956475431403109</v>
      </c>
      <c r="I99" s="3">
        <f t="shared" si="12"/>
        <v>-2.8958213459184563</v>
      </c>
      <c r="J99" s="2">
        <v>-4.9699151984502334</v>
      </c>
      <c r="L99" s="1">
        <f t="shared" si="22"/>
        <v>2004</v>
      </c>
      <c r="M99" s="3">
        <f t="shared" si="13"/>
        <v>0.34106432560104943</v>
      </c>
      <c r="N99" s="3">
        <f t="shared" si="14"/>
        <v>-0.29945616098777383</v>
      </c>
      <c r="O99" s="3">
        <f t="shared" si="15"/>
        <v>-0.42005447400474188</v>
      </c>
      <c r="P99" s="3">
        <f t="shared" si="16"/>
        <v>-1.6956475431403109</v>
      </c>
      <c r="Q99" s="3">
        <f t="shared" si="17"/>
        <v>-2.8958213459184563</v>
      </c>
      <c r="R99" s="1">
        <f t="shared" si="18"/>
        <v>-4.9699151984502334</v>
      </c>
      <c r="T99" s="1">
        <f t="shared" si="23"/>
        <v>2004</v>
      </c>
      <c r="U99" s="3">
        <f>(EXIMR!B99+EXIMR!C99)*('exp(XMY)ADJ'!B99+'exp(XMY)ADJ'!C99+'exp(XMY)ADJ'!I99)/2</f>
        <v>0.34057423219779981</v>
      </c>
      <c r="V99" s="3">
        <f>(EXIMR!D99+EXIMR!E99+EXIMR!G99)*('exp(XMY)ADJ'!D99+'exp(XMY)ADJ'!E99+'exp(XMY)ADJ'!G99+'exp(XMY)ADJ'!I99)/2</f>
        <v>-0.4914630969451379</v>
      </c>
      <c r="W99" s="3">
        <f>(EXIMR!F99)*('exp(XMY)ADJ'!F99+'exp(XMY)ADJ'!I99)/2</f>
        <v>-0.42005447400474188</v>
      </c>
      <c r="X99" s="3">
        <f>(EXIMR!H99)*('exp(XMY)ADJ'!H99+'exp(XMY)ADJ'!I99)/2</f>
        <v>-1.6956475431403109</v>
      </c>
      <c r="Y99" s="3">
        <f t="shared" si="19"/>
        <v>-2.7033243165578424</v>
      </c>
      <c r="Z99" s="3">
        <f t="shared" si="20"/>
        <v>-4.9699151984502334</v>
      </c>
    </row>
    <row r="100" spans="1:26" x14ac:dyDescent="0.3">
      <c r="A100" s="1">
        <f t="shared" si="21"/>
        <v>2004.25</v>
      </c>
      <c r="B100" s="2">
        <f>0.5*EXIMR!B100*('exp(XMY)ADJ'!B100+'exp(XMY)ADJ'!$I100)</f>
        <v>8.0068779491572128E-7</v>
      </c>
      <c r="C100" s="2">
        <f>0.5*EXIMR!C100*('exp(XMY)ADJ'!C100+'exp(XMY)ADJ'!$I100)</f>
        <v>0.34006409110688429</v>
      </c>
      <c r="D100" s="2">
        <f>0.5*EXIMR!D100*('exp(XMY)ADJ'!D100+'exp(XMY)ADJ'!$I100)</f>
        <v>4.1700373815021213E-7</v>
      </c>
      <c r="E100" s="2">
        <f>0.5*EXIMR!E100*('exp(XMY)ADJ'!E100+'exp(XMY)ADJ'!$I100)</f>
        <v>-8.8831405919750459E-2</v>
      </c>
      <c r="F100" s="2">
        <f>0.5*EXIMR!F100*('exp(XMY)ADJ'!F100+'exp(XMY)ADJ'!$I100)</f>
        <v>-0.84599783570602094</v>
      </c>
      <c r="G100" s="2">
        <f>0.5*EXIMR!G100*('exp(XMY)ADJ'!G100+'exp(XMY)ADJ'!$I100)</f>
        <v>-6.822636896362122E-2</v>
      </c>
      <c r="H100" s="2">
        <f>0.5*EXIMR!H100*('exp(XMY)ADJ'!H100+'exp(XMY)ADJ'!$I100)</f>
        <v>-1.6906008349450912</v>
      </c>
      <c r="I100" s="3">
        <f t="shared" si="12"/>
        <v>-3.0530790444573483</v>
      </c>
      <c r="J100" s="2">
        <v>-5.406670181193415</v>
      </c>
      <c r="L100" s="1">
        <f t="shared" si="22"/>
        <v>2004.25</v>
      </c>
      <c r="M100" s="3">
        <f t="shared" si="13"/>
        <v>0.34006489179467919</v>
      </c>
      <c r="N100" s="3">
        <f t="shared" si="14"/>
        <v>-0.15705735787963354</v>
      </c>
      <c r="O100" s="3">
        <f t="shared" si="15"/>
        <v>-0.84599783570602094</v>
      </c>
      <c r="P100" s="3">
        <f t="shared" si="16"/>
        <v>-1.6906008349450912</v>
      </c>
      <c r="Q100" s="3">
        <f t="shared" si="17"/>
        <v>-3.0530790444573483</v>
      </c>
      <c r="R100" s="1">
        <f t="shared" si="18"/>
        <v>-5.406670181193415</v>
      </c>
      <c r="T100" s="1">
        <f t="shared" si="23"/>
        <v>2004.25</v>
      </c>
      <c r="U100" s="3">
        <f>(EXIMR!B100+EXIMR!C100)*('exp(XMY)ADJ'!B100+'exp(XMY)ADJ'!C100+'exp(XMY)ADJ'!I100)/2</f>
        <v>0.33957643153963113</v>
      </c>
      <c r="V100" s="3">
        <f>(EXIMR!D100+EXIMR!E100+EXIMR!G100)*('exp(XMY)ADJ'!D100+'exp(XMY)ADJ'!E100+'exp(XMY)ADJ'!G100+'exp(XMY)ADJ'!I100)/2</f>
        <v>-0.26152891608058149</v>
      </c>
      <c r="W100" s="3">
        <f>(EXIMR!F100)*('exp(XMY)ADJ'!F100+'exp(XMY)ADJ'!I100)/2</f>
        <v>-0.84599783570602094</v>
      </c>
      <c r="X100" s="3">
        <f>(EXIMR!H100)*('exp(XMY)ADJ'!H100+'exp(XMY)ADJ'!I100)/2</f>
        <v>-1.6906008349450912</v>
      </c>
      <c r="Y100" s="3">
        <f t="shared" si="19"/>
        <v>-2.9481190260013523</v>
      </c>
      <c r="Z100" s="3">
        <f t="shared" si="20"/>
        <v>-5.406670181193415</v>
      </c>
    </row>
    <row r="101" spans="1:26" x14ac:dyDescent="0.3">
      <c r="A101" s="1">
        <f t="shared" si="21"/>
        <v>2004.5</v>
      </c>
      <c r="B101" s="2">
        <f>0.5*EXIMR!B101*('exp(XMY)ADJ'!B101+'exp(XMY)ADJ'!$I101)</f>
        <v>8.1016223463106464E-7</v>
      </c>
      <c r="C101" s="2">
        <f>0.5*EXIMR!C101*('exp(XMY)ADJ'!C101+'exp(XMY)ADJ'!$I101)</f>
        <v>0.34806574580557442</v>
      </c>
      <c r="D101" s="2">
        <f>0.5*EXIMR!D101*('exp(XMY)ADJ'!D101+'exp(XMY)ADJ'!$I101)</f>
        <v>4.0532133071905076E-7</v>
      </c>
      <c r="E101" s="2">
        <f>0.5*EXIMR!E101*('exp(XMY)ADJ'!E101+'exp(XMY)ADJ'!$I101)</f>
        <v>-8.6506589041087892E-2</v>
      </c>
      <c r="F101" s="2">
        <f>0.5*EXIMR!F101*('exp(XMY)ADJ'!F101+'exp(XMY)ADJ'!$I101)</f>
        <v>-0.96583671434165286</v>
      </c>
      <c r="G101" s="2">
        <f>0.5*EXIMR!G101*('exp(XMY)ADJ'!G101+'exp(XMY)ADJ'!$I101)</f>
        <v>-4.1282026267046709E-3</v>
      </c>
      <c r="H101" s="2">
        <f>0.5*EXIMR!H101*('exp(XMY)ADJ'!H101+'exp(XMY)ADJ'!$I101)</f>
        <v>-1.6933504025625536</v>
      </c>
      <c r="I101" s="3">
        <f t="shared" si="12"/>
        <v>-3.0506613204432154</v>
      </c>
      <c r="J101" s="2">
        <v>-5.4524162677260746</v>
      </c>
      <c r="L101" s="1">
        <f t="shared" si="22"/>
        <v>2004.5</v>
      </c>
      <c r="M101" s="3">
        <f t="shared" si="13"/>
        <v>0.34806655596780905</v>
      </c>
      <c r="N101" s="3">
        <f t="shared" si="14"/>
        <v>-9.0634386346461843E-2</v>
      </c>
      <c r="O101" s="3">
        <f t="shared" si="15"/>
        <v>-0.96583671434165286</v>
      </c>
      <c r="P101" s="3">
        <f t="shared" si="16"/>
        <v>-1.6933504025625536</v>
      </c>
      <c r="Q101" s="3">
        <f t="shared" si="17"/>
        <v>-3.0506613204432154</v>
      </c>
      <c r="R101" s="1">
        <f t="shared" si="18"/>
        <v>-5.4524162677260746</v>
      </c>
      <c r="T101" s="1">
        <f t="shared" si="23"/>
        <v>2004.5</v>
      </c>
      <c r="U101" s="3">
        <f>(EXIMR!B101+EXIMR!C101)*('exp(XMY)ADJ'!B101+'exp(XMY)ADJ'!C101+'exp(XMY)ADJ'!I101)/2</f>
        <v>0.34756415950333014</v>
      </c>
      <c r="V101" s="3">
        <f>(EXIMR!D101+EXIMR!E101+EXIMR!G101)*('exp(XMY)ADJ'!D101+'exp(XMY)ADJ'!E101+'exp(XMY)ADJ'!G101+'exp(XMY)ADJ'!I101)/2</f>
        <v>-0.15055317718463859</v>
      </c>
      <c r="W101" s="3">
        <f>(EXIMR!F101)*('exp(XMY)ADJ'!F101+'exp(XMY)ADJ'!I101)/2</f>
        <v>-0.96583671434165286</v>
      </c>
      <c r="X101" s="3">
        <f>(EXIMR!H101)*('exp(XMY)ADJ'!H101+'exp(XMY)ADJ'!I101)/2</f>
        <v>-1.6933504025625536</v>
      </c>
      <c r="Y101" s="3">
        <f t="shared" si="19"/>
        <v>-2.9902401331405595</v>
      </c>
      <c r="Z101" s="3">
        <f t="shared" si="20"/>
        <v>-5.4524162677260746</v>
      </c>
    </row>
    <row r="102" spans="1:26" x14ac:dyDescent="0.3">
      <c r="A102" s="1">
        <f t="shared" si="21"/>
        <v>2004.75</v>
      </c>
      <c r="B102" s="2">
        <f>0.5*EXIMR!B102*('exp(XMY)ADJ'!B102+'exp(XMY)ADJ'!$I102)</f>
        <v>8.3629126988477973E-7</v>
      </c>
      <c r="C102" s="2">
        <f>0.5*EXIMR!C102*('exp(XMY)ADJ'!C102+'exp(XMY)ADJ'!$I102)</f>
        <v>0.18611196101176472</v>
      </c>
      <c r="D102" s="2">
        <f>0.5*EXIMR!D102*('exp(XMY)ADJ'!D102+'exp(XMY)ADJ'!$I102)</f>
        <v>4.1705722421807302E-7</v>
      </c>
      <c r="E102" s="2">
        <f>0.5*EXIMR!E102*('exp(XMY)ADJ'!E102+'exp(XMY)ADJ'!$I102)</f>
        <v>-9.5944501612725219E-2</v>
      </c>
      <c r="F102" s="2">
        <f>0.5*EXIMR!F102*('exp(XMY)ADJ'!F102+'exp(XMY)ADJ'!$I102)</f>
        <v>-0.8236178938586024</v>
      </c>
      <c r="G102" s="2">
        <f>0.5*EXIMR!G102*('exp(XMY)ADJ'!G102+'exp(XMY)ADJ'!$I102)</f>
        <v>2.0023875317033177E-2</v>
      </c>
      <c r="H102" s="2">
        <f>0.5*EXIMR!H102*('exp(XMY)ADJ'!H102+'exp(XMY)ADJ'!$I102)</f>
        <v>-1.6878885642714583</v>
      </c>
      <c r="I102" s="3">
        <f t="shared" si="12"/>
        <v>-3.0900260051634034</v>
      </c>
      <c r="J102" s="2">
        <v>-5.4913398752288973</v>
      </c>
      <c r="L102" s="1">
        <f t="shared" si="22"/>
        <v>2004.75</v>
      </c>
      <c r="M102" s="3">
        <f t="shared" si="13"/>
        <v>0.18611279730303459</v>
      </c>
      <c r="N102" s="3">
        <f t="shared" si="14"/>
        <v>-7.5920209238467831E-2</v>
      </c>
      <c r="O102" s="3">
        <f t="shared" si="15"/>
        <v>-0.8236178938586024</v>
      </c>
      <c r="P102" s="3">
        <f t="shared" si="16"/>
        <v>-1.6878885642714583</v>
      </c>
      <c r="Q102" s="3">
        <f t="shared" si="17"/>
        <v>-3.0900260051634034</v>
      </c>
      <c r="R102" s="1">
        <f t="shared" si="18"/>
        <v>-5.4913398752288973</v>
      </c>
      <c r="T102" s="1">
        <f t="shared" si="23"/>
        <v>2004.75</v>
      </c>
      <c r="U102" s="3">
        <f>(EXIMR!B102+EXIMR!C102)*('exp(XMY)ADJ'!B102+'exp(XMY)ADJ'!C102+'exp(XMY)ADJ'!I102)/2</f>
        <v>0.18584298403990057</v>
      </c>
      <c r="V102" s="3">
        <f>(EXIMR!D102+EXIMR!E102+EXIMR!G102)*('exp(XMY)ADJ'!D102+'exp(XMY)ADJ'!E102+'exp(XMY)ADJ'!G102+'exp(XMY)ADJ'!I102)/2</f>
        <v>-0.12711324211149855</v>
      </c>
      <c r="W102" s="3">
        <f>(EXIMR!F102)*('exp(XMY)ADJ'!F102+'exp(XMY)ADJ'!I102)/2</f>
        <v>-0.8236178938586024</v>
      </c>
      <c r="X102" s="3">
        <f>(EXIMR!H102)*('exp(XMY)ADJ'!H102+'exp(XMY)ADJ'!I102)/2</f>
        <v>-1.6878885642714583</v>
      </c>
      <c r="Y102" s="3">
        <f t="shared" si="19"/>
        <v>-3.0385631590272384</v>
      </c>
      <c r="Z102" s="3">
        <f t="shared" si="20"/>
        <v>-5.4913398752288973</v>
      </c>
    </row>
    <row r="103" spans="1:26" x14ac:dyDescent="0.3">
      <c r="A103" s="1">
        <f t="shared" si="21"/>
        <v>2005</v>
      </c>
      <c r="B103" s="2">
        <f>0.5*EXIMR!B103*('exp(XMY)ADJ'!B103+'exp(XMY)ADJ'!$I103)</f>
        <v>8.7116431916308706E-7</v>
      </c>
      <c r="C103" s="2">
        <f>0.5*EXIMR!C103*('exp(XMY)ADJ'!C103+'exp(XMY)ADJ'!$I103)</f>
        <v>0.12427298809491984</v>
      </c>
      <c r="D103" s="2">
        <f>0.5*EXIMR!D103*('exp(XMY)ADJ'!D103+'exp(XMY)ADJ'!$I103)</f>
        <v>4.0993382448198416E-7</v>
      </c>
      <c r="E103" s="2">
        <f>0.5*EXIMR!E103*('exp(XMY)ADJ'!E103+'exp(XMY)ADJ'!$I103)</f>
        <v>-8.1210895002074138E-2</v>
      </c>
      <c r="F103" s="2">
        <f>0.5*EXIMR!F103*('exp(XMY)ADJ'!F103+'exp(XMY)ADJ'!$I103)</f>
        <v>-0.57659902219180836</v>
      </c>
      <c r="G103" s="2">
        <f>0.5*EXIMR!G103*('exp(XMY)ADJ'!G103+'exp(XMY)ADJ'!$I103)</f>
        <v>-0.14745242651553911</v>
      </c>
      <c r="H103" s="2">
        <f>0.5*EXIMR!H103*('exp(XMY)ADJ'!H103+'exp(XMY)ADJ'!$I103)</f>
        <v>-1.6877151587784813</v>
      </c>
      <c r="I103" s="3">
        <f t="shared" si="12"/>
        <v>-3.0622948326327535</v>
      </c>
      <c r="J103" s="2">
        <v>-5.4309980659275929</v>
      </c>
      <c r="L103" s="1">
        <f t="shared" si="22"/>
        <v>2005</v>
      </c>
      <c r="M103" s="3">
        <f t="shared" si="13"/>
        <v>0.12427385925923901</v>
      </c>
      <c r="N103" s="3">
        <f t="shared" si="14"/>
        <v>-0.22866291158378876</v>
      </c>
      <c r="O103" s="3">
        <f t="shared" si="15"/>
        <v>-0.57659902219180836</v>
      </c>
      <c r="P103" s="3">
        <f t="shared" si="16"/>
        <v>-1.6877151587784813</v>
      </c>
      <c r="Q103" s="3">
        <f t="shared" si="17"/>
        <v>-3.0622948326327535</v>
      </c>
      <c r="R103" s="1">
        <f t="shared" si="18"/>
        <v>-5.4309980659275929</v>
      </c>
      <c r="T103" s="1">
        <f t="shared" si="23"/>
        <v>2005</v>
      </c>
      <c r="U103" s="3">
        <f>(EXIMR!B103+EXIMR!C103)*('exp(XMY)ADJ'!B103+'exp(XMY)ADJ'!C103+'exp(XMY)ADJ'!I103)/2</f>
        <v>0.12409261757260305</v>
      </c>
      <c r="V103" s="3">
        <f>(EXIMR!D103+EXIMR!E103+EXIMR!G103)*('exp(XMY)ADJ'!D103+'exp(XMY)ADJ'!E103+'exp(XMY)ADJ'!G103+'exp(XMY)ADJ'!I103)/2</f>
        <v>-0.38258510604907392</v>
      </c>
      <c r="W103" s="3">
        <f>(EXIMR!F103)*('exp(XMY)ADJ'!F103+'exp(XMY)ADJ'!I103)/2</f>
        <v>-0.57659902219180836</v>
      </c>
      <c r="X103" s="3">
        <f>(EXIMR!H103)*('exp(XMY)ADJ'!H103+'exp(XMY)ADJ'!I103)/2</f>
        <v>-1.6877151587784813</v>
      </c>
      <c r="Y103" s="3">
        <f t="shared" si="19"/>
        <v>-2.9081913964808326</v>
      </c>
      <c r="Z103" s="3">
        <f t="shared" si="20"/>
        <v>-5.4309980659275929</v>
      </c>
    </row>
    <row r="104" spans="1:26" x14ac:dyDescent="0.3">
      <c r="A104" s="1">
        <f t="shared" si="21"/>
        <v>2005.25</v>
      </c>
      <c r="B104" s="2">
        <f>0.5*EXIMR!B104*('exp(XMY)ADJ'!B104+'exp(XMY)ADJ'!$I104)</f>
        <v>8.8020889187052617E-7</v>
      </c>
      <c r="C104" s="2">
        <f>0.5*EXIMR!C104*('exp(XMY)ADJ'!C104+'exp(XMY)ADJ'!$I104)</f>
        <v>0.14004386551838824</v>
      </c>
      <c r="D104" s="2">
        <f>0.5*EXIMR!D104*('exp(XMY)ADJ'!D104+'exp(XMY)ADJ'!$I104)</f>
        <v>4.1587763608277734E-7</v>
      </c>
      <c r="E104" s="2">
        <f>0.5*EXIMR!E104*('exp(XMY)ADJ'!E104+'exp(XMY)ADJ'!$I104)</f>
        <v>-5.9950134941132625E-2</v>
      </c>
      <c r="F104" s="2">
        <f>0.5*EXIMR!F104*('exp(XMY)ADJ'!F104+'exp(XMY)ADJ'!$I104)</f>
        <v>-0.6458122566026262</v>
      </c>
      <c r="G104" s="2">
        <f>0.5*EXIMR!G104*('exp(XMY)ADJ'!G104+'exp(XMY)ADJ'!$I104)</f>
        <v>-4.5367960974520324E-2</v>
      </c>
      <c r="H104" s="2">
        <f>0.5*EXIMR!H104*('exp(XMY)ADJ'!H104+'exp(XMY)ADJ'!$I104)</f>
        <v>-1.6863968661463828</v>
      </c>
      <c r="I104" s="3">
        <f t="shared" si="12"/>
        <v>-3.0946650916193938</v>
      </c>
      <c r="J104" s="2">
        <v>-5.3921471486791397</v>
      </c>
      <c r="L104" s="1">
        <f t="shared" si="22"/>
        <v>2005.25</v>
      </c>
      <c r="M104" s="3">
        <f t="shared" si="13"/>
        <v>0.1400447457272801</v>
      </c>
      <c r="N104" s="3">
        <f t="shared" si="14"/>
        <v>-0.10531768003801686</v>
      </c>
      <c r="O104" s="3">
        <f t="shared" si="15"/>
        <v>-0.6458122566026262</v>
      </c>
      <c r="P104" s="3">
        <f t="shared" si="16"/>
        <v>-1.6863968661463828</v>
      </c>
      <c r="Q104" s="3">
        <f t="shared" si="17"/>
        <v>-3.0946650916193938</v>
      </c>
      <c r="R104" s="1">
        <f t="shared" si="18"/>
        <v>-5.3921471486791397</v>
      </c>
      <c r="T104" s="1">
        <f t="shared" si="23"/>
        <v>2005.25</v>
      </c>
      <c r="U104" s="3">
        <f>(EXIMR!B104+EXIMR!C104)*('exp(XMY)ADJ'!B104+'exp(XMY)ADJ'!C104+'exp(XMY)ADJ'!I104)/2</f>
        <v>0.13983940832833522</v>
      </c>
      <c r="V104" s="3">
        <f>(EXIMR!D104+EXIMR!E104+EXIMR!G104)*('exp(XMY)ADJ'!D104+'exp(XMY)ADJ'!E104+'exp(XMY)ADJ'!G104+'exp(XMY)ADJ'!I104)/2</f>
        <v>-0.17706296096663718</v>
      </c>
      <c r="W104" s="3">
        <f>(EXIMR!F104)*('exp(XMY)ADJ'!F104+'exp(XMY)ADJ'!I104)/2</f>
        <v>-0.6458122566026262</v>
      </c>
      <c r="X104" s="3">
        <f>(EXIMR!H104)*('exp(XMY)ADJ'!H104+'exp(XMY)ADJ'!I104)/2</f>
        <v>-1.6863968661463828</v>
      </c>
      <c r="Y104" s="3">
        <f t="shared" si="19"/>
        <v>-3.0227144732918285</v>
      </c>
      <c r="Z104" s="3">
        <f t="shared" si="20"/>
        <v>-5.3921471486791397</v>
      </c>
    </row>
    <row r="105" spans="1:26" x14ac:dyDescent="0.3">
      <c r="A105" s="1">
        <f t="shared" si="21"/>
        <v>2005.5</v>
      </c>
      <c r="B105" s="2">
        <f>0.5*EXIMR!B105*('exp(XMY)ADJ'!B105+'exp(XMY)ADJ'!$I105)</f>
        <v>8.6427494333251049E-7</v>
      </c>
      <c r="C105" s="2">
        <f>0.5*EXIMR!C105*('exp(XMY)ADJ'!C105+'exp(XMY)ADJ'!$I105)</f>
        <v>0.28744329388201628</v>
      </c>
      <c r="D105" s="2">
        <f>0.5*EXIMR!D105*('exp(XMY)ADJ'!D105+'exp(XMY)ADJ'!$I105)</f>
        <v>4.0813373527793479E-7</v>
      </c>
      <c r="E105" s="2">
        <f>0.5*EXIMR!E105*('exp(XMY)ADJ'!E105+'exp(XMY)ADJ'!$I105)</f>
        <v>-5.447406367018761E-2</v>
      </c>
      <c r="F105" s="2">
        <f>0.5*EXIMR!F105*('exp(XMY)ADJ'!F105+'exp(XMY)ADJ'!$I105)</f>
        <v>-1.0395263306893963</v>
      </c>
      <c r="G105" s="2">
        <f>0.5*EXIMR!G105*('exp(XMY)ADJ'!G105+'exp(XMY)ADJ'!$I105)</f>
        <v>0.18606608654094361</v>
      </c>
      <c r="H105" s="2">
        <f>0.5*EXIMR!H105*('exp(XMY)ADJ'!H105+'exp(XMY)ADJ'!$I105)</f>
        <v>-1.6915869629178484</v>
      </c>
      <c r="I105" s="3">
        <f t="shared" si="12"/>
        <v>-3.1194376619032922</v>
      </c>
      <c r="J105" s="2">
        <v>-5.4315143663490861</v>
      </c>
      <c r="L105" s="1">
        <f t="shared" si="22"/>
        <v>2005.5</v>
      </c>
      <c r="M105" s="3">
        <f t="shared" si="13"/>
        <v>0.28744415815695962</v>
      </c>
      <c r="N105" s="3">
        <f t="shared" si="14"/>
        <v>0.13159243100449128</v>
      </c>
      <c r="O105" s="3">
        <f t="shared" si="15"/>
        <v>-1.0395263306893963</v>
      </c>
      <c r="P105" s="3">
        <f t="shared" si="16"/>
        <v>-1.6915869629178484</v>
      </c>
      <c r="Q105" s="3">
        <f t="shared" si="17"/>
        <v>-3.1194376619032922</v>
      </c>
      <c r="R105" s="1">
        <f t="shared" si="18"/>
        <v>-5.4315143663490861</v>
      </c>
      <c r="T105" s="1">
        <f t="shared" si="23"/>
        <v>2005.5</v>
      </c>
      <c r="U105" s="3">
        <f>(EXIMR!B105+EXIMR!C105)*('exp(XMY)ADJ'!B105+'exp(XMY)ADJ'!C105+'exp(XMY)ADJ'!I105)/2</f>
        <v>0.28701920926353219</v>
      </c>
      <c r="V105" s="3">
        <f>(EXIMR!D105+EXIMR!E105+EXIMR!G105)*('exp(XMY)ADJ'!D105+'exp(XMY)ADJ'!E105+'exp(XMY)ADJ'!G105+'exp(XMY)ADJ'!I105)/2</f>
        <v>0.22098194934075968</v>
      </c>
      <c r="W105" s="3">
        <f>(EXIMR!F105)*('exp(XMY)ADJ'!F105+'exp(XMY)ADJ'!I105)/2</f>
        <v>-1.0395263306893963</v>
      </c>
      <c r="X105" s="3">
        <f>(EXIMR!H105)*('exp(XMY)ADJ'!H105+'exp(XMY)ADJ'!I105)/2</f>
        <v>-1.6915869629178484</v>
      </c>
      <c r="Y105" s="3">
        <f t="shared" si="19"/>
        <v>-3.2084022313461333</v>
      </c>
      <c r="Z105" s="3">
        <f t="shared" si="20"/>
        <v>-5.4315143663490861</v>
      </c>
    </row>
    <row r="106" spans="1:26" x14ac:dyDescent="0.3">
      <c r="A106" s="1">
        <f t="shared" si="21"/>
        <v>2005.75</v>
      </c>
      <c r="B106" s="2">
        <f>0.5*EXIMR!B106*('exp(XMY)ADJ'!B106+'exp(XMY)ADJ'!$I106)</f>
        <v>9.0969114921944689E-7</v>
      </c>
      <c r="C106" s="2">
        <f>0.5*EXIMR!C106*('exp(XMY)ADJ'!C106+'exp(XMY)ADJ'!$I106)</f>
        <v>0.40475275149936957</v>
      </c>
      <c r="D106" s="2">
        <f>0.5*EXIMR!D106*('exp(XMY)ADJ'!D106+'exp(XMY)ADJ'!$I106)</f>
        <v>4.1626958575575322E-7</v>
      </c>
      <c r="E106" s="2">
        <f>0.5*EXIMR!E106*('exp(XMY)ADJ'!E106+'exp(XMY)ADJ'!$I106)</f>
        <v>-4.9885309241058669E-2</v>
      </c>
      <c r="F106" s="2">
        <f>0.5*EXIMR!F106*('exp(XMY)ADJ'!F106+'exp(XMY)ADJ'!$I106)</f>
        <v>-1.3564940523890772</v>
      </c>
      <c r="G106" s="2">
        <f>0.5*EXIMR!G106*('exp(XMY)ADJ'!G106+'exp(XMY)ADJ'!$I106)</f>
        <v>0.36513405503277163</v>
      </c>
      <c r="H106" s="2">
        <f>0.5*EXIMR!H106*('exp(XMY)ADJ'!H106+'exp(XMY)ADJ'!$I106)</f>
        <v>-1.6922294073455866</v>
      </c>
      <c r="I106" s="3">
        <f t="shared" si="12"/>
        <v>-3.1969541404520494</v>
      </c>
      <c r="J106" s="2">
        <v>-5.5256747769348955</v>
      </c>
      <c r="L106" s="1">
        <f t="shared" si="22"/>
        <v>2005.75</v>
      </c>
      <c r="M106" s="3">
        <f t="shared" si="13"/>
        <v>0.40475366119051881</v>
      </c>
      <c r="N106" s="3">
        <f t="shared" si="14"/>
        <v>0.31524916206129872</v>
      </c>
      <c r="O106" s="3">
        <f t="shared" si="15"/>
        <v>-1.3564940523890772</v>
      </c>
      <c r="P106" s="3">
        <f t="shared" si="16"/>
        <v>-1.6922294073455866</v>
      </c>
      <c r="Q106" s="3">
        <f t="shared" si="17"/>
        <v>-3.1969541404520494</v>
      </c>
      <c r="R106" s="1">
        <f t="shared" si="18"/>
        <v>-5.5256747769348955</v>
      </c>
      <c r="T106" s="1">
        <f t="shared" si="23"/>
        <v>2005.75</v>
      </c>
      <c r="U106" s="3">
        <f>(EXIMR!B106+EXIMR!C106)*('exp(XMY)ADJ'!B106+'exp(XMY)ADJ'!C106+'exp(XMY)ADJ'!I106)/2</f>
        <v>0.40415108924369836</v>
      </c>
      <c r="V106" s="3">
        <f>(EXIMR!D106+EXIMR!E106+EXIMR!G106)*('exp(XMY)ADJ'!D106+'exp(XMY)ADJ'!E106+'exp(XMY)ADJ'!G106+'exp(XMY)ADJ'!I106)/2</f>
        <v>0.53253249472326114</v>
      </c>
      <c r="W106" s="3">
        <f>(EXIMR!F106)*('exp(XMY)ADJ'!F106+'exp(XMY)ADJ'!I106)/2</f>
        <v>-1.3564940523890772</v>
      </c>
      <c r="X106" s="3">
        <f>(EXIMR!H106)*('exp(XMY)ADJ'!H106+'exp(XMY)ADJ'!I106)/2</f>
        <v>-1.6922294073455866</v>
      </c>
      <c r="Y106" s="3">
        <f t="shared" si="19"/>
        <v>-3.4136349011671911</v>
      </c>
      <c r="Z106" s="3">
        <f t="shared" si="20"/>
        <v>-5.5256747769348955</v>
      </c>
    </row>
    <row r="107" spans="1:26" x14ac:dyDescent="0.3">
      <c r="A107" s="1">
        <f t="shared" si="21"/>
        <v>2006</v>
      </c>
      <c r="B107" s="2">
        <f>0.5*EXIMR!B107*('exp(XMY)ADJ'!B107+'exp(XMY)ADJ'!$I107)</f>
        <v>9.4578106202478178E-7</v>
      </c>
      <c r="C107" s="2">
        <f>0.5*EXIMR!C107*('exp(XMY)ADJ'!C107+'exp(XMY)ADJ'!$I107)</f>
        <v>0.51204910778339219</v>
      </c>
      <c r="D107" s="2">
        <f>0.5*EXIMR!D107*('exp(XMY)ADJ'!D107+'exp(XMY)ADJ'!$I107)</f>
        <v>4.3475552925693743E-7</v>
      </c>
      <c r="E107" s="2">
        <f>0.5*EXIMR!E107*('exp(XMY)ADJ'!E107+'exp(XMY)ADJ'!$I107)</f>
        <v>-5.8665585553949962E-2</v>
      </c>
      <c r="F107" s="2">
        <f>0.5*EXIMR!F107*('exp(XMY)ADJ'!F107+'exp(XMY)ADJ'!$I107)</f>
        <v>-1.1709288823026613</v>
      </c>
      <c r="G107" s="2">
        <f>0.5*EXIMR!G107*('exp(XMY)ADJ'!G107+'exp(XMY)ADJ'!$I107)</f>
        <v>0.24668766223000901</v>
      </c>
      <c r="H107" s="2">
        <f>0.5*EXIMR!H107*('exp(XMY)ADJ'!H107+'exp(XMY)ADJ'!$I107)</f>
        <v>-1.6884411519794615</v>
      </c>
      <c r="I107" s="3">
        <f t="shared" si="12"/>
        <v>-3.2747969136463939</v>
      </c>
      <c r="J107" s="2">
        <v>-5.4340943829324742</v>
      </c>
      <c r="L107" s="1">
        <f t="shared" si="22"/>
        <v>2006</v>
      </c>
      <c r="M107" s="3">
        <f t="shared" si="13"/>
        <v>0.51205005356445421</v>
      </c>
      <c r="N107" s="3">
        <f t="shared" si="14"/>
        <v>0.18802251143158832</v>
      </c>
      <c r="O107" s="3">
        <f t="shared" si="15"/>
        <v>-1.1709288823026613</v>
      </c>
      <c r="P107" s="3">
        <f t="shared" si="16"/>
        <v>-1.6884411519794615</v>
      </c>
      <c r="Q107" s="3">
        <f t="shared" si="17"/>
        <v>-3.2747969136463939</v>
      </c>
      <c r="R107" s="1">
        <f t="shared" si="18"/>
        <v>-5.4340943829324742</v>
      </c>
      <c r="T107" s="1">
        <f t="shared" si="23"/>
        <v>2006</v>
      </c>
      <c r="U107" s="3">
        <f>(EXIMR!B107+EXIMR!C107)*('exp(XMY)ADJ'!B107+'exp(XMY)ADJ'!C107+'exp(XMY)ADJ'!I107)/2</f>
        <v>0.5112838913565988</v>
      </c>
      <c r="V107" s="3">
        <f>(EXIMR!D107+EXIMR!E107+EXIMR!G107)*('exp(XMY)ADJ'!D107+'exp(XMY)ADJ'!E107+'exp(XMY)ADJ'!G107+'exp(XMY)ADJ'!I107)/2</f>
        <v>0.32152867842632976</v>
      </c>
      <c r="W107" s="3">
        <f>(EXIMR!F107)*('exp(XMY)ADJ'!F107+'exp(XMY)ADJ'!I107)/2</f>
        <v>-1.1709288823026613</v>
      </c>
      <c r="X107" s="3">
        <f>(EXIMR!H107)*('exp(XMY)ADJ'!H107+'exp(XMY)ADJ'!I107)/2</f>
        <v>-1.6884411519794615</v>
      </c>
      <c r="Y107" s="3">
        <f t="shared" si="19"/>
        <v>-3.40753691843328</v>
      </c>
      <c r="Z107" s="3">
        <f t="shared" si="20"/>
        <v>-5.4340943829324742</v>
      </c>
    </row>
    <row r="108" spans="1:26" x14ac:dyDescent="0.3">
      <c r="A108" s="1">
        <f t="shared" si="21"/>
        <v>2006.25</v>
      </c>
      <c r="B108" s="2">
        <f>0.5*EXIMR!B108*('exp(XMY)ADJ'!B108+'exp(XMY)ADJ'!$I108)</f>
        <v>9.5264012246747098E-7</v>
      </c>
      <c r="C108" s="2">
        <f>0.5*EXIMR!C108*('exp(XMY)ADJ'!C108+'exp(XMY)ADJ'!$I108)</f>
        <v>0.53639208107612135</v>
      </c>
      <c r="D108" s="2">
        <f>0.5*EXIMR!D108*('exp(XMY)ADJ'!D108+'exp(XMY)ADJ'!$I108)</f>
        <v>4.4639564774409177E-7</v>
      </c>
      <c r="E108" s="2">
        <f>0.5*EXIMR!E108*('exp(XMY)ADJ'!E108+'exp(XMY)ADJ'!$I108)</f>
        <v>-6.2107482341103699E-2</v>
      </c>
      <c r="F108" s="2">
        <f>0.5*EXIMR!F108*('exp(XMY)ADJ'!F108+'exp(XMY)ADJ'!$I108)</f>
        <v>-1.0529576695522538</v>
      </c>
      <c r="G108" s="2">
        <f>0.5*EXIMR!G108*('exp(XMY)ADJ'!G108+'exp(XMY)ADJ'!$I108)</f>
        <v>0.17453169017408304</v>
      </c>
      <c r="H108" s="2">
        <f>0.5*EXIMR!H108*('exp(XMY)ADJ'!H108+'exp(XMY)ADJ'!$I108)</f>
        <v>-1.6850439209512551</v>
      </c>
      <c r="I108" s="3">
        <f t="shared" si="12"/>
        <v>-3.3322982567485733</v>
      </c>
      <c r="J108" s="2">
        <v>-5.4214821593072111</v>
      </c>
      <c r="L108" s="1">
        <f t="shared" si="22"/>
        <v>2006.25</v>
      </c>
      <c r="M108" s="3">
        <f t="shared" si="13"/>
        <v>0.53639303371624381</v>
      </c>
      <c r="N108" s="3">
        <f t="shared" si="14"/>
        <v>0.11242465422862709</v>
      </c>
      <c r="O108" s="3">
        <f t="shared" si="15"/>
        <v>-1.0529576695522538</v>
      </c>
      <c r="P108" s="3">
        <f t="shared" si="16"/>
        <v>-1.6850439209512551</v>
      </c>
      <c r="Q108" s="3">
        <f t="shared" si="17"/>
        <v>-3.3322982567485733</v>
      </c>
      <c r="R108" s="1">
        <f t="shared" si="18"/>
        <v>-5.4214821593072111</v>
      </c>
      <c r="T108" s="1">
        <f t="shared" si="23"/>
        <v>2006.25</v>
      </c>
      <c r="U108" s="3">
        <f>(EXIMR!B108+EXIMR!C108)*('exp(XMY)ADJ'!B108+'exp(XMY)ADJ'!C108+'exp(XMY)ADJ'!I108)/2</f>
        <v>0.53558388818528369</v>
      </c>
      <c r="V108" s="3">
        <f>(EXIMR!D108+EXIMR!E108+EXIMR!G108)*('exp(XMY)ADJ'!D108+'exp(XMY)ADJ'!E108+'exp(XMY)ADJ'!G108+'exp(XMY)ADJ'!I108)/2</f>
        <v>0.19405996480628979</v>
      </c>
      <c r="W108" s="3">
        <f>(EXIMR!F108)*('exp(XMY)ADJ'!F108+'exp(XMY)ADJ'!I108)/2</f>
        <v>-1.0529576695522538</v>
      </c>
      <c r="X108" s="3">
        <f>(EXIMR!H108)*('exp(XMY)ADJ'!H108+'exp(XMY)ADJ'!I108)/2</f>
        <v>-1.6850439209512551</v>
      </c>
      <c r="Y108" s="3">
        <f t="shared" si="19"/>
        <v>-3.4131244217952759</v>
      </c>
      <c r="Z108" s="3">
        <f t="shared" si="20"/>
        <v>-5.4214821593072111</v>
      </c>
    </row>
    <row r="109" spans="1:26" x14ac:dyDescent="0.3">
      <c r="A109" s="1">
        <f t="shared" si="21"/>
        <v>2006.5</v>
      </c>
      <c r="B109" s="2">
        <f>0.5*EXIMR!B109*('exp(XMY)ADJ'!B109+'exp(XMY)ADJ'!$I109)</f>
        <v>9.4137205399308403E-7</v>
      </c>
      <c r="C109" s="2">
        <f>0.5*EXIMR!C109*('exp(XMY)ADJ'!C109+'exp(XMY)ADJ'!$I109)</f>
        <v>0.49020627409668138</v>
      </c>
      <c r="D109" s="2">
        <f>0.5*EXIMR!D109*('exp(XMY)ADJ'!D109+'exp(XMY)ADJ'!$I109)</f>
        <v>4.4091025804241277E-7</v>
      </c>
      <c r="E109" s="2">
        <f>0.5*EXIMR!E109*('exp(XMY)ADJ'!E109+'exp(XMY)ADJ'!$I109)</f>
        <v>-5.5648772043116683E-2</v>
      </c>
      <c r="F109" s="2">
        <f>0.5*EXIMR!F109*('exp(XMY)ADJ'!F109+'exp(XMY)ADJ'!$I109)</f>
        <v>-1.0966509312859443</v>
      </c>
      <c r="G109" s="2">
        <f>0.5*EXIMR!G109*('exp(XMY)ADJ'!G109+'exp(XMY)ADJ'!$I109)</f>
        <v>0.15287060421119927</v>
      </c>
      <c r="H109" s="2">
        <f>0.5*EXIMR!H109*('exp(XMY)ADJ'!H109+'exp(XMY)ADJ'!$I109)</f>
        <v>-1.6849636245289163</v>
      </c>
      <c r="I109" s="3">
        <f t="shared" si="12"/>
        <v>-3.3496258414960338</v>
      </c>
      <c r="J109" s="2">
        <v>-5.5438109087638185</v>
      </c>
      <c r="L109" s="1">
        <f t="shared" si="22"/>
        <v>2006.5</v>
      </c>
      <c r="M109" s="3">
        <f t="shared" si="13"/>
        <v>0.49020721546873536</v>
      </c>
      <c r="N109" s="3">
        <f t="shared" si="14"/>
        <v>9.7222273078340637E-2</v>
      </c>
      <c r="O109" s="3">
        <f t="shared" si="15"/>
        <v>-1.0966509312859443</v>
      </c>
      <c r="P109" s="3">
        <f t="shared" si="16"/>
        <v>-1.6849636245289163</v>
      </c>
      <c r="Q109" s="3">
        <f t="shared" si="17"/>
        <v>-3.3496258414960338</v>
      </c>
      <c r="R109" s="1">
        <f t="shared" si="18"/>
        <v>-5.5438109087638185</v>
      </c>
      <c r="T109" s="1">
        <f t="shared" si="23"/>
        <v>2006.5</v>
      </c>
      <c r="U109" s="3">
        <f>(EXIMR!B109+EXIMR!C109)*('exp(XMY)ADJ'!B109+'exp(XMY)ADJ'!C109+'exp(XMY)ADJ'!I109)/2</f>
        <v>0.48945836449532282</v>
      </c>
      <c r="V109" s="3">
        <f>(EXIMR!D109+EXIMR!E109+EXIMR!G109)*('exp(XMY)ADJ'!D109+'exp(XMY)ADJ'!E109+'exp(XMY)ADJ'!G109+'exp(XMY)ADJ'!I109)/2</f>
        <v>0.16779803883915223</v>
      </c>
      <c r="W109" s="3">
        <f>(EXIMR!F109)*('exp(XMY)ADJ'!F109+'exp(XMY)ADJ'!I109)/2</f>
        <v>-1.0966509312859443</v>
      </c>
      <c r="X109" s="3">
        <f>(EXIMR!H109)*('exp(XMY)ADJ'!H109+'exp(XMY)ADJ'!I109)/2</f>
        <v>-1.6849636245289163</v>
      </c>
      <c r="Y109" s="3">
        <f t="shared" si="19"/>
        <v>-3.4194527562834329</v>
      </c>
      <c r="Z109" s="3">
        <f t="shared" si="20"/>
        <v>-5.5438109087638185</v>
      </c>
    </row>
    <row r="110" spans="1:26" x14ac:dyDescent="0.3">
      <c r="A110" s="1">
        <f t="shared" si="21"/>
        <v>2006.75</v>
      </c>
      <c r="B110" s="2">
        <f>0.5*EXIMR!B110*('exp(XMY)ADJ'!B110+'exp(XMY)ADJ'!$I110)</f>
        <v>9.3515758711440413E-7</v>
      </c>
      <c r="C110" s="2">
        <f>0.5*EXIMR!C110*('exp(XMY)ADJ'!C110+'exp(XMY)ADJ'!$I110)</f>
        <v>0.66458390756699259</v>
      </c>
      <c r="D110" s="2">
        <f>0.5*EXIMR!D110*('exp(XMY)ADJ'!D110+'exp(XMY)ADJ'!$I110)</f>
        <v>4.5311115683608788E-7</v>
      </c>
      <c r="E110" s="2">
        <f>0.5*EXIMR!E110*('exp(XMY)ADJ'!E110+'exp(XMY)ADJ'!$I110)</f>
        <v>-5.5681842606757438E-2</v>
      </c>
      <c r="F110" s="2">
        <f>0.5*EXIMR!F110*('exp(XMY)ADJ'!F110+'exp(XMY)ADJ'!$I110)</f>
        <v>-0.64262334629198992</v>
      </c>
      <c r="G110" s="2">
        <f>0.5*EXIMR!G110*('exp(XMY)ADJ'!G110+'exp(XMY)ADJ'!$I110)</f>
        <v>-3.9857571009674991E-2</v>
      </c>
      <c r="H110" s="2">
        <f>0.5*EXIMR!H110*('exp(XMY)ADJ'!H110+'exp(XMY)ADJ'!$I110)</f>
        <v>-1.6825090169851498</v>
      </c>
      <c r="I110" s="3">
        <f t="shared" si="12"/>
        <v>-3.3379416348467683</v>
      </c>
      <c r="J110" s="2">
        <v>-5.0940281159046039</v>
      </c>
      <c r="L110" s="1">
        <f t="shared" si="22"/>
        <v>2006.75</v>
      </c>
      <c r="M110" s="3">
        <f t="shared" si="13"/>
        <v>0.66458484272457974</v>
      </c>
      <c r="N110" s="3">
        <f t="shared" si="14"/>
        <v>-9.5538960505275591E-2</v>
      </c>
      <c r="O110" s="3">
        <f t="shared" si="15"/>
        <v>-0.64262334629198992</v>
      </c>
      <c r="P110" s="3">
        <f t="shared" si="16"/>
        <v>-1.6825090169851498</v>
      </c>
      <c r="Q110" s="3">
        <f t="shared" si="17"/>
        <v>-3.3379416348467683</v>
      </c>
      <c r="R110" s="1">
        <f t="shared" si="18"/>
        <v>-5.0940281159046039</v>
      </c>
      <c r="T110" s="1">
        <f t="shared" si="23"/>
        <v>2006.75</v>
      </c>
      <c r="U110" s="3">
        <f>(EXIMR!B110+EXIMR!C110)*('exp(XMY)ADJ'!B110+'exp(XMY)ADJ'!C110+'exp(XMY)ADJ'!I110)/2</f>
        <v>0.66356184622573466</v>
      </c>
      <c r="V110" s="3">
        <f>(EXIMR!D110+EXIMR!E110+EXIMR!G110)*('exp(XMY)ADJ'!D110+'exp(XMY)ADJ'!E110+'exp(XMY)ADJ'!G110+'exp(XMY)ADJ'!I110)/2</f>
        <v>-0.16613108309302466</v>
      </c>
      <c r="W110" s="3">
        <f>(EXIMR!F110)*('exp(XMY)ADJ'!F110+'exp(XMY)ADJ'!I110)/2</f>
        <v>-0.64262334629198992</v>
      </c>
      <c r="X110" s="3">
        <f>(EXIMR!H110)*('exp(XMY)ADJ'!H110+'exp(XMY)ADJ'!I110)/2</f>
        <v>-1.6825090169851498</v>
      </c>
      <c r="Y110" s="3">
        <f t="shared" si="19"/>
        <v>-3.2663265157601744</v>
      </c>
      <c r="Z110" s="3">
        <f t="shared" si="20"/>
        <v>-5.0940281159046039</v>
      </c>
    </row>
    <row r="111" spans="1:26" x14ac:dyDescent="0.3">
      <c r="A111" s="1">
        <f t="shared" si="21"/>
        <v>2007</v>
      </c>
      <c r="B111" s="2">
        <f>0.5*EXIMR!B111*('exp(XMY)ADJ'!B111+'exp(XMY)ADJ'!$I111)</f>
        <v>9.7600117278192943E-7</v>
      </c>
      <c r="C111" s="2">
        <f>0.5*EXIMR!C111*('exp(XMY)ADJ'!C111+'exp(XMY)ADJ'!$I111)</f>
        <v>0.7766079825945621</v>
      </c>
      <c r="D111" s="2">
        <f>0.5*EXIMR!D111*('exp(XMY)ADJ'!D111+'exp(XMY)ADJ'!$I111)</f>
        <v>4.4935301039135526E-7</v>
      </c>
      <c r="E111" s="2">
        <f>0.5*EXIMR!E111*('exp(XMY)ADJ'!E111+'exp(XMY)ADJ'!$I111)</f>
        <v>-5.120613785148892E-2</v>
      </c>
      <c r="F111" s="2">
        <f>0.5*EXIMR!F111*('exp(XMY)ADJ'!F111+'exp(XMY)ADJ'!$I111)</f>
        <v>-0.73495277557011873</v>
      </c>
      <c r="G111" s="2">
        <f>0.5*EXIMR!G111*('exp(XMY)ADJ'!G111+'exp(XMY)ADJ'!$I111)</f>
        <v>-5.3139684798950065E-2</v>
      </c>
      <c r="H111" s="2">
        <f>0.5*EXIMR!H111*('exp(XMY)ADJ'!H111+'exp(XMY)ADJ'!$I111)</f>
        <v>-1.6844872934190251</v>
      </c>
      <c r="I111" s="3">
        <f t="shared" si="12"/>
        <v>-3.3664554384992269</v>
      </c>
      <c r="J111" s="2">
        <v>-5.1136319221900646</v>
      </c>
      <c r="L111" s="1">
        <f t="shared" si="22"/>
        <v>2007</v>
      </c>
      <c r="M111" s="3">
        <f t="shared" si="13"/>
        <v>0.77660895859573487</v>
      </c>
      <c r="N111" s="3">
        <f t="shared" si="14"/>
        <v>-0.1043453732974286</v>
      </c>
      <c r="O111" s="3">
        <f t="shared" si="15"/>
        <v>-0.73495277557011873</v>
      </c>
      <c r="P111" s="3">
        <f t="shared" si="16"/>
        <v>-1.6844872934190251</v>
      </c>
      <c r="Q111" s="3">
        <f t="shared" si="17"/>
        <v>-3.3664554384992269</v>
      </c>
      <c r="R111" s="1">
        <f t="shared" si="18"/>
        <v>-5.1136319221900646</v>
      </c>
      <c r="T111" s="1">
        <f t="shared" si="23"/>
        <v>2007</v>
      </c>
      <c r="U111" s="3">
        <f>(EXIMR!B111+EXIMR!C111)*('exp(XMY)ADJ'!B111+'exp(XMY)ADJ'!C111+'exp(XMY)ADJ'!I111)/2</f>
        <v>0.77540028059682942</v>
      </c>
      <c r="V111" s="3">
        <f>(EXIMR!D111+EXIMR!E111+EXIMR!G111)*('exp(XMY)ADJ'!D111+'exp(XMY)ADJ'!E111+'exp(XMY)ADJ'!G111+'exp(XMY)ADJ'!I111)/2</f>
        <v>-0.1816124252187532</v>
      </c>
      <c r="W111" s="3">
        <f>(EXIMR!F111)*('exp(XMY)ADJ'!F111+'exp(XMY)ADJ'!I111)/2</f>
        <v>-0.73495277557011873</v>
      </c>
      <c r="X111" s="3">
        <f>(EXIMR!H111)*('exp(XMY)ADJ'!H111+'exp(XMY)ADJ'!I111)/2</f>
        <v>-1.6844872934190251</v>
      </c>
      <c r="Y111" s="3">
        <f t="shared" si="19"/>
        <v>-3.2879797085789968</v>
      </c>
      <c r="Z111" s="3">
        <f t="shared" si="20"/>
        <v>-5.1136319221900646</v>
      </c>
    </row>
    <row r="112" spans="1:26" x14ac:dyDescent="0.3">
      <c r="A112" s="1">
        <f t="shared" si="21"/>
        <v>2007.25</v>
      </c>
      <c r="B112" s="2">
        <f>0.5*EXIMR!B112*('exp(XMY)ADJ'!B112+'exp(XMY)ADJ'!$I112)</f>
        <v>1.0066959928652915E-6</v>
      </c>
      <c r="C112" s="2">
        <f>0.5*EXIMR!C112*('exp(XMY)ADJ'!C112+'exp(XMY)ADJ'!$I112)</f>
        <v>0.74817380342018114</v>
      </c>
      <c r="D112" s="2">
        <f>0.5*EXIMR!D112*('exp(XMY)ADJ'!D112+'exp(XMY)ADJ'!$I112)</f>
        <v>4.3825747113315823E-7</v>
      </c>
      <c r="E112" s="2">
        <f>0.5*EXIMR!E112*('exp(XMY)ADJ'!E112+'exp(XMY)ADJ'!$I112)</f>
        <v>-5.5001422586219213E-2</v>
      </c>
      <c r="F112" s="2">
        <f>0.5*EXIMR!F112*('exp(XMY)ADJ'!F112+'exp(XMY)ADJ'!$I112)</f>
        <v>-0.57108177893857059</v>
      </c>
      <c r="G112" s="2">
        <f>0.5*EXIMR!G112*('exp(XMY)ADJ'!G112+'exp(XMY)ADJ'!$I112)</f>
        <v>-5.6187682022953191E-2</v>
      </c>
      <c r="H112" s="2">
        <f>0.5*EXIMR!H112*('exp(XMY)ADJ'!H112+'exp(XMY)ADJ'!$I112)</f>
        <v>-1.6854840831477509</v>
      </c>
      <c r="I112" s="3">
        <f t="shared" si="12"/>
        <v>-3.2989090117552111</v>
      </c>
      <c r="J112" s="2">
        <v>-4.9184887300770601</v>
      </c>
      <c r="L112" s="1">
        <f t="shared" si="22"/>
        <v>2007.25</v>
      </c>
      <c r="M112" s="3">
        <f t="shared" si="13"/>
        <v>0.74817481011617404</v>
      </c>
      <c r="N112" s="3">
        <f t="shared" si="14"/>
        <v>-0.11118866635170127</v>
      </c>
      <c r="O112" s="3">
        <f t="shared" si="15"/>
        <v>-0.57108177893857059</v>
      </c>
      <c r="P112" s="3">
        <f t="shared" si="16"/>
        <v>-1.6854840831477509</v>
      </c>
      <c r="Q112" s="3">
        <f t="shared" si="17"/>
        <v>-3.2989090117552111</v>
      </c>
      <c r="R112" s="1">
        <f t="shared" si="18"/>
        <v>-4.9184887300770601</v>
      </c>
      <c r="T112" s="1">
        <f t="shared" si="23"/>
        <v>2007.25</v>
      </c>
      <c r="U112" s="3">
        <f>(EXIMR!B112+EXIMR!C112)*('exp(XMY)ADJ'!B112+'exp(XMY)ADJ'!C112+'exp(XMY)ADJ'!I112)/2</f>
        <v>0.74699531364345417</v>
      </c>
      <c r="V112" s="3">
        <f>(EXIMR!D112+EXIMR!E112+EXIMR!G112)*('exp(XMY)ADJ'!D112+'exp(XMY)ADJ'!E112+'exp(XMY)ADJ'!G112+'exp(XMY)ADJ'!I112)/2</f>
        <v>-0.19270087852896639</v>
      </c>
      <c r="W112" s="3">
        <f>(EXIMR!F112)*('exp(XMY)ADJ'!F112+'exp(XMY)ADJ'!I112)/2</f>
        <v>-0.57108177893857059</v>
      </c>
      <c r="X112" s="3">
        <f>(EXIMR!H112)*('exp(XMY)ADJ'!H112+'exp(XMY)ADJ'!I112)/2</f>
        <v>-1.6854840831477509</v>
      </c>
      <c r="Y112" s="3">
        <f t="shared" si="19"/>
        <v>-3.2162173031052266</v>
      </c>
      <c r="Z112" s="3">
        <f t="shared" si="20"/>
        <v>-4.9184887300770601</v>
      </c>
    </row>
    <row r="113" spans="1:26" x14ac:dyDescent="0.3">
      <c r="A113" s="1">
        <f t="shared" si="21"/>
        <v>2007.5</v>
      </c>
      <c r="B113" s="2">
        <f>0.5*EXIMR!B113*('exp(XMY)ADJ'!B113+'exp(XMY)ADJ'!$I113)</f>
        <v>1.0108362444777375E-6</v>
      </c>
      <c r="C113" s="2">
        <f>0.5*EXIMR!C113*('exp(XMY)ADJ'!C113+'exp(XMY)ADJ'!$I113)</f>
        <v>0.87068890149146361</v>
      </c>
      <c r="D113" s="2">
        <f>0.5*EXIMR!D113*('exp(XMY)ADJ'!D113+'exp(XMY)ADJ'!$I113)</f>
        <v>4.4551955917264842E-7</v>
      </c>
      <c r="E113" s="2">
        <f>0.5*EXIMR!E113*('exp(XMY)ADJ'!E113+'exp(XMY)ADJ'!$I113)</f>
        <v>-5.4337843967558586E-2</v>
      </c>
      <c r="F113" s="2">
        <f>0.5*EXIMR!F113*('exp(XMY)ADJ'!F113+'exp(XMY)ADJ'!$I113)</f>
        <v>-0.40634272517015041</v>
      </c>
      <c r="G113" s="2">
        <f>0.5*EXIMR!G113*('exp(XMY)ADJ'!G113+'exp(XMY)ADJ'!$I113)</f>
        <v>-1.9305493113764383E-2</v>
      </c>
      <c r="H113" s="2">
        <f>0.5*EXIMR!H113*('exp(XMY)ADJ'!H113+'exp(XMY)ADJ'!$I113)</f>
        <v>-1.6850071762089409</v>
      </c>
      <c r="I113" s="3">
        <f t="shared" si="12"/>
        <v>-3.2731591748148912</v>
      </c>
      <c r="J113" s="2">
        <v>-4.5674620554280381</v>
      </c>
      <c r="L113" s="1">
        <f t="shared" si="22"/>
        <v>2007.5</v>
      </c>
      <c r="M113" s="3">
        <f t="shared" si="13"/>
        <v>0.87068991232770809</v>
      </c>
      <c r="N113" s="3">
        <f t="shared" si="14"/>
        <v>-7.364289156176379E-2</v>
      </c>
      <c r="O113" s="3">
        <f t="shared" si="15"/>
        <v>-0.40634272517015041</v>
      </c>
      <c r="P113" s="3">
        <f t="shared" si="16"/>
        <v>-1.6850071762089409</v>
      </c>
      <c r="Q113" s="3">
        <f t="shared" si="17"/>
        <v>-3.2731591748148912</v>
      </c>
      <c r="R113" s="1">
        <f t="shared" si="18"/>
        <v>-4.5674620554280381</v>
      </c>
      <c r="T113" s="1">
        <f t="shared" si="23"/>
        <v>2007.5</v>
      </c>
      <c r="U113" s="3">
        <f>(EXIMR!B113+EXIMR!C113)*('exp(XMY)ADJ'!B113+'exp(XMY)ADJ'!C113+'exp(XMY)ADJ'!I113)/2</f>
        <v>0.86930379101075139</v>
      </c>
      <c r="V113" s="3">
        <f>(EXIMR!D113+EXIMR!E113+EXIMR!G113)*('exp(XMY)ADJ'!D113+'exp(XMY)ADJ'!E113+'exp(XMY)ADJ'!G113+'exp(XMY)ADJ'!I113)/2</f>
        <v>-0.12822365588944643</v>
      </c>
      <c r="W113" s="3">
        <f>(EXIMR!F113)*('exp(XMY)ADJ'!F113+'exp(XMY)ADJ'!I113)/2</f>
        <v>-0.40634272517015041</v>
      </c>
      <c r="X113" s="3">
        <f>(EXIMR!H113)*('exp(XMY)ADJ'!H113+'exp(XMY)ADJ'!I113)/2</f>
        <v>-1.6850071762089409</v>
      </c>
      <c r="Y113" s="3">
        <f t="shared" si="19"/>
        <v>-3.217192289170252</v>
      </c>
      <c r="Z113" s="3">
        <f t="shared" si="20"/>
        <v>-4.5674620554280381</v>
      </c>
    </row>
    <row r="114" spans="1:26" x14ac:dyDescent="0.3">
      <c r="A114" s="1">
        <f t="shared" si="21"/>
        <v>2007.75</v>
      </c>
      <c r="B114" s="2">
        <f>0.5*EXIMR!B114*('exp(XMY)ADJ'!B114+'exp(XMY)ADJ'!$I114)</f>
        <v>1.0118075539602874E-6</v>
      </c>
      <c r="C114" s="2">
        <f>0.5*EXIMR!C114*('exp(XMY)ADJ'!C114+'exp(XMY)ADJ'!$I114)</f>
        <v>1.02163494183799</v>
      </c>
      <c r="D114" s="2">
        <f>0.5*EXIMR!D114*('exp(XMY)ADJ'!D114+'exp(XMY)ADJ'!$I114)</f>
        <v>4.4112734779117604E-7</v>
      </c>
      <c r="E114" s="2">
        <f>0.5*EXIMR!E114*('exp(XMY)ADJ'!E114+'exp(XMY)ADJ'!$I114)</f>
        <v>-5.7790052779482751E-2</v>
      </c>
      <c r="F114" s="2">
        <f>0.5*EXIMR!F114*('exp(XMY)ADJ'!F114+'exp(XMY)ADJ'!$I114)</f>
        <v>-0.24774897393168058</v>
      </c>
      <c r="G114" s="2">
        <f>0.5*EXIMR!G114*('exp(XMY)ADJ'!G114+'exp(XMY)ADJ'!$I114)</f>
        <v>0.12551638081962083</v>
      </c>
      <c r="H114" s="2">
        <f>0.5*EXIMR!H114*('exp(XMY)ADJ'!H114+'exp(XMY)ADJ'!$I114)</f>
        <v>-1.6873059481145065</v>
      </c>
      <c r="I114" s="3">
        <f t="shared" si="12"/>
        <v>-3.1807754122193206</v>
      </c>
      <c r="J114" s="2">
        <v>-4.0264676114524782</v>
      </c>
      <c r="L114" s="1">
        <f t="shared" si="22"/>
        <v>2007.75</v>
      </c>
      <c r="M114" s="3">
        <f t="shared" si="13"/>
        <v>1.0216359536455439</v>
      </c>
      <c r="N114" s="3">
        <f t="shared" si="14"/>
        <v>6.7726769167485865E-2</v>
      </c>
      <c r="O114" s="3">
        <f t="shared" si="15"/>
        <v>-0.24774897393168058</v>
      </c>
      <c r="P114" s="3">
        <f t="shared" si="16"/>
        <v>-1.6873059481145065</v>
      </c>
      <c r="Q114" s="3">
        <f t="shared" si="17"/>
        <v>-3.1807754122193206</v>
      </c>
      <c r="R114" s="1">
        <f t="shared" si="18"/>
        <v>-4.0264676114524782</v>
      </c>
      <c r="T114" s="1">
        <f t="shared" si="23"/>
        <v>2007.75</v>
      </c>
      <c r="U114" s="3">
        <f>(EXIMR!B114+EXIMR!C114)*('exp(XMY)ADJ'!B114+'exp(XMY)ADJ'!C114+'exp(XMY)ADJ'!I114)/2</f>
        <v>1.0199905508276699</v>
      </c>
      <c r="V114" s="3">
        <f>(EXIMR!D114+EXIMR!E114+EXIMR!G114)*('exp(XMY)ADJ'!D114+'exp(XMY)ADJ'!E114+'exp(XMY)ADJ'!G114+'exp(XMY)ADJ'!I114)/2</f>
        <v>0.11836295199686465</v>
      </c>
      <c r="W114" s="3">
        <f>(EXIMR!F114)*('exp(XMY)ADJ'!F114+'exp(XMY)ADJ'!I114)/2</f>
        <v>-0.24774897393168058</v>
      </c>
      <c r="X114" s="3">
        <f>(EXIMR!H114)*('exp(XMY)ADJ'!H114+'exp(XMY)ADJ'!I114)/2</f>
        <v>-1.6873059481145065</v>
      </c>
      <c r="Y114" s="3">
        <f t="shared" si="19"/>
        <v>-3.2297661922308256</v>
      </c>
      <c r="Z114" s="3">
        <f t="shared" si="20"/>
        <v>-4.0264676114524782</v>
      </c>
    </row>
    <row r="115" spans="1:26" x14ac:dyDescent="0.3">
      <c r="A115" s="1">
        <f t="shared" si="21"/>
        <v>2008</v>
      </c>
      <c r="B115" s="2">
        <f>0.5*EXIMR!B115*('exp(XMY)ADJ'!B115+'exp(XMY)ADJ'!$I115)</f>
        <v>9.9692236041796284E-7</v>
      </c>
      <c r="C115" s="2">
        <f>0.5*EXIMR!C115*('exp(XMY)ADJ'!C115+'exp(XMY)ADJ'!$I115)</f>
        <v>1.1697217135794642</v>
      </c>
      <c r="D115" s="2">
        <f>0.5*EXIMR!D115*('exp(XMY)ADJ'!D115+'exp(XMY)ADJ'!$I115)</f>
        <v>4.5533435754653252E-7</v>
      </c>
      <c r="E115" s="2">
        <f>0.5*EXIMR!E115*('exp(XMY)ADJ'!E115+'exp(XMY)ADJ'!$I115)</f>
        <v>-4.7389060920049277E-2</v>
      </c>
      <c r="F115" s="2">
        <f>0.5*EXIMR!F115*('exp(XMY)ADJ'!F115+'exp(XMY)ADJ'!$I115)</f>
        <v>-0.50526363524285756</v>
      </c>
      <c r="G115" s="2">
        <f>0.5*EXIMR!G115*('exp(XMY)ADJ'!G115+'exp(XMY)ADJ'!$I115)</f>
        <v>0.26566439076838427</v>
      </c>
      <c r="H115" s="2">
        <f>0.5*EXIMR!H115*('exp(XMY)ADJ'!H115+'exp(XMY)ADJ'!$I115)</f>
        <v>-1.6874888354603488</v>
      </c>
      <c r="I115" s="3">
        <f t="shared" si="12"/>
        <v>-3.2556869267894002</v>
      </c>
      <c r="J115" s="2">
        <v>-4.0604409018080894</v>
      </c>
      <c r="L115" s="1">
        <f t="shared" si="22"/>
        <v>2008</v>
      </c>
      <c r="M115" s="3">
        <f t="shared" si="13"/>
        <v>1.1697227105018246</v>
      </c>
      <c r="N115" s="3">
        <f t="shared" si="14"/>
        <v>0.21827578518269253</v>
      </c>
      <c r="O115" s="3">
        <f t="shared" si="15"/>
        <v>-0.50526363524285756</v>
      </c>
      <c r="P115" s="3">
        <f t="shared" si="16"/>
        <v>-1.6874888354603488</v>
      </c>
      <c r="Q115" s="3">
        <f t="shared" si="17"/>
        <v>-3.2556869267894002</v>
      </c>
      <c r="R115" s="1">
        <f t="shared" si="18"/>
        <v>-4.0604409018080894</v>
      </c>
      <c r="T115" s="1">
        <f t="shared" si="23"/>
        <v>2008</v>
      </c>
      <c r="U115" s="3">
        <f>(EXIMR!B115+EXIMR!C115)*('exp(XMY)ADJ'!B115+'exp(XMY)ADJ'!C115+'exp(XMY)ADJ'!I115)/2</f>
        <v>1.1678181723170826</v>
      </c>
      <c r="V115" s="3">
        <f>(EXIMR!D115+EXIMR!E115+EXIMR!G115)*('exp(XMY)ADJ'!D115+'exp(XMY)ADJ'!E115+'exp(XMY)ADJ'!G115+'exp(XMY)ADJ'!I115)/2</f>
        <v>0.38456541187376869</v>
      </c>
      <c r="W115" s="3">
        <f>(EXIMR!F115)*('exp(XMY)ADJ'!F115+'exp(XMY)ADJ'!I115)/2</f>
        <v>-0.50526363524285756</v>
      </c>
      <c r="X115" s="3">
        <f>(EXIMR!H115)*('exp(XMY)ADJ'!H115+'exp(XMY)ADJ'!I115)/2</f>
        <v>-1.6874888354603488</v>
      </c>
      <c r="Y115" s="3">
        <f t="shared" si="19"/>
        <v>-3.4200720152957347</v>
      </c>
      <c r="Z115" s="3">
        <f t="shared" si="20"/>
        <v>-4.0604409018080894</v>
      </c>
    </row>
    <row r="116" spans="1:26" x14ac:dyDescent="0.3">
      <c r="A116" s="1">
        <f t="shared" si="21"/>
        <v>2008.25</v>
      </c>
      <c r="B116" s="2">
        <f>0.5*EXIMR!B116*('exp(XMY)ADJ'!B116+'exp(XMY)ADJ'!$I116)</f>
        <v>9.2232028238341066E-7</v>
      </c>
      <c r="C116" s="2">
        <f>0.5*EXIMR!C116*('exp(XMY)ADJ'!C116+'exp(XMY)ADJ'!$I116)</f>
        <v>1.3878244454399422</v>
      </c>
      <c r="D116" s="2">
        <f>0.5*EXIMR!D116*('exp(XMY)ADJ'!D116+'exp(XMY)ADJ'!$I116)</f>
        <v>4.8282598092080281E-7</v>
      </c>
      <c r="E116" s="2">
        <f>0.5*EXIMR!E116*('exp(XMY)ADJ'!E116+'exp(XMY)ADJ'!$I116)</f>
        <v>-2.6388993732968873E-2</v>
      </c>
      <c r="F116" s="2">
        <f>0.5*EXIMR!F116*('exp(XMY)ADJ'!F116+'exp(XMY)ADJ'!$I116)</f>
        <v>-0.52260829790977992</v>
      </c>
      <c r="G116" s="2">
        <f>0.5*EXIMR!G116*('exp(XMY)ADJ'!G116+'exp(XMY)ADJ'!$I116)</f>
        <v>0.46096535451221043</v>
      </c>
      <c r="H116" s="2">
        <f>0.5*EXIMR!H116*('exp(XMY)ADJ'!H116+'exp(XMY)ADJ'!$I116)</f>
        <v>-1.6848416300224942</v>
      </c>
      <c r="I116" s="3">
        <f t="shared" si="12"/>
        <v>-3.2620543472261585</v>
      </c>
      <c r="J116" s="2">
        <v>-3.6471020637929854</v>
      </c>
      <c r="L116" s="1">
        <f t="shared" si="22"/>
        <v>2008.25</v>
      </c>
      <c r="M116" s="3">
        <f t="shared" si="13"/>
        <v>1.3878253677602246</v>
      </c>
      <c r="N116" s="3">
        <f t="shared" si="14"/>
        <v>0.43457684360522247</v>
      </c>
      <c r="O116" s="3">
        <f t="shared" si="15"/>
        <v>-0.52260829790977992</v>
      </c>
      <c r="P116" s="3">
        <f t="shared" si="16"/>
        <v>-1.6848416300224942</v>
      </c>
      <c r="Q116" s="3">
        <f t="shared" si="17"/>
        <v>-3.2620543472261585</v>
      </c>
      <c r="R116" s="1">
        <f t="shared" si="18"/>
        <v>-3.6471020637929854</v>
      </c>
      <c r="T116" s="1">
        <f t="shared" si="23"/>
        <v>2008.25</v>
      </c>
      <c r="U116" s="3">
        <f>(EXIMR!B116+EXIMR!C116)*('exp(XMY)ADJ'!B116+'exp(XMY)ADJ'!C116+'exp(XMY)ADJ'!I116)/2</f>
        <v>1.3855471424819241</v>
      </c>
      <c r="V116" s="3">
        <f>(EXIMR!D116+EXIMR!E116+EXIMR!G116)*('exp(XMY)ADJ'!D116+'exp(XMY)ADJ'!E116+'exp(XMY)ADJ'!G116+'exp(XMY)ADJ'!I116)/2</f>
        <v>0.77856730200506497</v>
      </c>
      <c r="W116" s="3">
        <f>(EXIMR!F116)*('exp(XMY)ADJ'!F116+'exp(XMY)ADJ'!I116)/2</f>
        <v>-0.52260829790977992</v>
      </c>
      <c r="X116" s="3">
        <f>(EXIMR!H116)*('exp(XMY)ADJ'!H116+'exp(XMY)ADJ'!I116)/2</f>
        <v>-1.6848416300224942</v>
      </c>
      <c r="Y116" s="3">
        <f t="shared" si="19"/>
        <v>-3.6037665803477004</v>
      </c>
      <c r="Z116" s="3">
        <f t="shared" si="20"/>
        <v>-3.6471020637929854</v>
      </c>
    </row>
    <row r="117" spans="1:26" x14ac:dyDescent="0.3">
      <c r="A117" s="1">
        <f t="shared" si="21"/>
        <v>2008.5</v>
      </c>
      <c r="B117" s="2">
        <f>0.5*EXIMR!B117*('exp(XMY)ADJ'!B117+'exp(XMY)ADJ'!$I117)</f>
        <v>7.7142327051389728E-7</v>
      </c>
      <c r="C117" s="2">
        <f>0.5*EXIMR!C117*('exp(XMY)ADJ'!C117+'exp(XMY)ADJ'!$I117)</f>
        <v>1.7468501742797593</v>
      </c>
      <c r="D117" s="2">
        <f>0.5*EXIMR!D117*('exp(XMY)ADJ'!D117+'exp(XMY)ADJ'!$I117)</f>
        <v>4.8893806785785952E-7</v>
      </c>
      <c r="E117" s="2">
        <f>0.5*EXIMR!E117*('exp(XMY)ADJ'!E117+'exp(XMY)ADJ'!$I117)</f>
        <v>1.3813776121796737E-2</v>
      </c>
      <c r="F117" s="2">
        <f>0.5*EXIMR!F117*('exp(XMY)ADJ'!F117+'exp(XMY)ADJ'!$I117)</f>
        <v>-1.061958258145308</v>
      </c>
      <c r="G117" s="2">
        <f>0.5*EXIMR!G117*('exp(XMY)ADJ'!G117+'exp(XMY)ADJ'!$I117)</f>
        <v>0.71158974735089264</v>
      </c>
      <c r="H117" s="2">
        <f>0.5*EXIMR!H117*('exp(XMY)ADJ'!H117+'exp(XMY)ADJ'!$I117)</f>
        <v>-1.6895560875412972</v>
      </c>
      <c r="I117" s="3">
        <f t="shared" si="12"/>
        <v>-3.3422994838184419</v>
      </c>
      <c r="J117" s="2">
        <v>-3.6215588713912603</v>
      </c>
      <c r="L117" s="1">
        <f t="shared" si="22"/>
        <v>2008.5</v>
      </c>
      <c r="M117" s="3">
        <f t="shared" si="13"/>
        <v>1.7468509457030299</v>
      </c>
      <c r="N117" s="3">
        <f t="shared" si="14"/>
        <v>0.72540401241075725</v>
      </c>
      <c r="O117" s="3">
        <f t="shared" si="15"/>
        <v>-1.061958258145308</v>
      </c>
      <c r="P117" s="3">
        <f t="shared" si="16"/>
        <v>-1.6895560875412972</v>
      </c>
      <c r="Q117" s="3">
        <f t="shared" si="17"/>
        <v>-3.3422994838184419</v>
      </c>
      <c r="R117" s="1">
        <f t="shared" si="18"/>
        <v>-3.6215588713912603</v>
      </c>
      <c r="T117" s="1">
        <f t="shared" si="23"/>
        <v>2008.5</v>
      </c>
      <c r="U117" s="3">
        <f>(EXIMR!B117+EXIMR!C117)*('exp(XMY)ADJ'!B117+'exp(XMY)ADJ'!C117+'exp(XMY)ADJ'!I117)/2</f>
        <v>1.7439573965760509</v>
      </c>
      <c r="V117" s="3">
        <f>(EXIMR!D117+EXIMR!E117+EXIMR!G117)*('exp(XMY)ADJ'!D117+'exp(XMY)ADJ'!E117+'exp(XMY)ADJ'!G117+'exp(XMY)ADJ'!I117)/2</f>
        <v>1.3092127313955113</v>
      </c>
      <c r="W117" s="3">
        <f>(EXIMR!F117)*('exp(XMY)ADJ'!F117+'exp(XMY)ADJ'!I117)/2</f>
        <v>-1.061958258145308</v>
      </c>
      <c r="X117" s="3">
        <f>(EXIMR!H117)*('exp(XMY)ADJ'!H117+'exp(XMY)ADJ'!I117)/2</f>
        <v>-1.6895560875412972</v>
      </c>
      <c r="Y117" s="3">
        <f t="shared" si="19"/>
        <v>-3.9232146536762169</v>
      </c>
      <c r="Z117" s="3">
        <f t="shared" si="20"/>
        <v>-3.6215588713912603</v>
      </c>
    </row>
    <row r="118" spans="1:26" x14ac:dyDescent="0.3">
      <c r="A118" s="1">
        <f t="shared" si="21"/>
        <v>2008.75</v>
      </c>
      <c r="B118" s="2">
        <f>0.5*EXIMR!B118*('exp(XMY)ADJ'!B118+'exp(XMY)ADJ'!$I118)</f>
        <v>4.5545129823041378E-7</v>
      </c>
      <c r="C118" s="2">
        <f>0.5*EXIMR!C118*('exp(XMY)ADJ'!C118+'exp(XMY)ADJ'!$I118)</f>
        <v>1.6396940451574209</v>
      </c>
      <c r="D118" s="2">
        <f>0.5*EXIMR!D118*('exp(XMY)ADJ'!D118+'exp(XMY)ADJ'!$I118)</f>
        <v>5.1058679726651574E-7</v>
      </c>
      <c r="E118" s="2">
        <f>0.5*EXIMR!E118*('exp(XMY)ADJ'!E118+'exp(XMY)ADJ'!$I118)</f>
        <v>8.5766622039386134E-2</v>
      </c>
      <c r="F118" s="2">
        <f>0.5*EXIMR!F118*('exp(XMY)ADJ'!F118+'exp(XMY)ADJ'!$I118)</f>
        <v>-0.93809076406183878</v>
      </c>
      <c r="G118" s="2">
        <f>0.5*EXIMR!G118*('exp(XMY)ADJ'!G118+'exp(XMY)ADJ'!$I118)</f>
        <v>0.45483730865707156</v>
      </c>
      <c r="H118" s="2">
        <f>0.5*EXIMR!H118*('exp(XMY)ADJ'!H118+'exp(XMY)ADJ'!$I118)</f>
        <v>-1.6805674980303045</v>
      </c>
      <c r="I118" s="3">
        <f t="shared" si="12"/>
        <v>-3.4369055477303219</v>
      </c>
      <c r="J118" s="2">
        <v>-3.8752648679304911</v>
      </c>
      <c r="L118" s="1">
        <f t="shared" si="22"/>
        <v>2008.75</v>
      </c>
      <c r="M118" s="3">
        <f t="shared" si="13"/>
        <v>1.6396945006087191</v>
      </c>
      <c r="N118" s="3">
        <f t="shared" si="14"/>
        <v>0.54060444128325491</v>
      </c>
      <c r="O118" s="3">
        <f t="shared" si="15"/>
        <v>-0.93809076406183878</v>
      </c>
      <c r="P118" s="3">
        <f t="shared" si="16"/>
        <v>-1.6805674980303045</v>
      </c>
      <c r="Q118" s="3">
        <f t="shared" si="17"/>
        <v>-3.4369055477303219</v>
      </c>
      <c r="R118" s="1">
        <f t="shared" si="18"/>
        <v>-3.8752648679304911</v>
      </c>
      <c r="T118" s="1">
        <f t="shared" si="23"/>
        <v>2008.75</v>
      </c>
      <c r="U118" s="3">
        <f>(EXIMR!B118+EXIMR!C118)*('exp(XMY)ADJ'!B118+'exp(XMY)ADJ'!C118+'exp(XMY)ADJ'!I118)/2</f>
        <v>1.63695607309985</v>
      </c>
      <c r="V118" s="3">
        <f>(EXIMR!D118+EXIMR!E118+EXIMR!G118)*('exp(XMY)ADJ'!D118+'exp(XMY)ADJ'!E118+'exp(XMY)ADJ'!G118+'exp(XMY)ADJ'!I118)/2</f>
        <v>0.98740801498495601</v>
      </c>
      <c r="W118" s="3">
        <f>(EXIMR!F118)*('exp(XMY)ADJ'!F118+'exp(XMY)ADJ'!I118)/2</f>
        <v>-0.93809076406183878</v>
      </c>
      <c r="X118" s="3">
        <f>(EXIMR!H118)*('exp(XMY)ADJ'!H118+'exp(XMY)ADJ'!I118)/2</f>
        <v>-1.6805674980303045</v>
      </c>
      <c r="Y118" s="3">
        <f t="shared" si="19"/>
        <v>-3.8809706939231541</v>
      </c>
      <c r="Z118" s="3">
        <f t="shared" si="20"/>
        <v>-3.8752648679304911</v>
      </c>
    </row>
    <row r="119" spans="1:26" x14ac:dyDescent="0.3">
      <c r="A119" s="1">
        <f t="shared" si="21"/>
        <v>2009</v>
      </c>
      <c r="B119" s="2">
        <f>0.5*EXIMR!B119*('exp(XMY)ADJ'!B119+'exp(XMY)ADJ'!$I119)</f>
        <v>6.434496940994619E-8</v>
      </c>
      <c r="C119" s="2">
        <f>0.5*EXIMR!C119*('exp(XMY)ADJ'!C119+'exp(XMY)ADJ'!$I119)</f>
        <v>1.6136215595765284</v>
      </c>
      <c r="D119" s="2">
        <f>0.5*EXIMR!D119*('exp(XMY)ADJ'!D119+'exp(XMY)ADJ'!$I119)</f>
        <v>4.7312342820757213E-7</v>
      </c>
      <c r="E119" s="2">
        <f>0.5*EXIMR!E119*('exp(XMY)ADJ'!E119+'exp(XMY)ADJ'!$I119)</f>
        <v>7.9499271172973798E-2</v>
      </c>
      <c r="F119" s="2">
        <f>0.5*EXIMR!F119*('exp(XMY)ADJ'!F119+'exp(XMY)ADJ'!$I119)</f>
        <v>-0.18371358487041561</v>
      </c>
      <c r="G119" s="2">
        <f>0.5*EXIMR!G119*('exp(XMY)ADJ'!G119+'exp(XMY)ADJ'!$I119)</f>
        <v>-8.3303616061995975E-2</v>
      </c>
      <c r="H119" s="2">
        <f>0.5*EXIMR!H119*('exp(XMY)ADJ'!H119+'exp(XMY)ADJ'!$I119)</f>
        <v>-1.6811002041024217</v>
      </c>
      <c r="I119" s="3">
        <f t="shared" si="12"/>
        <v>-3.2786695624446587</v>
      </c>
      <c r="J119" s="2">
        <v>-3.533665599261592</v>
      </c>
      <c r="L119" s="1">
        <f t="shared" si="22"/>
        <v>2009</v>
      </c>
      <c r="M119" s="3">
        <f t="shared" si="13"/>
        <v>1.6136216239214978</v>
      </c>
      <c r="N119" s="3">
        <f t="shared" si="14"/>
        <v>-3.8038717655939636E-3</v>
      </c>
      <c r="O119" s="3">
        <f t="shared" si="15"/>
        <v>-0.18371358487041561</v>
      </c>
      <c r="P119" s="3">
        <f t="shared" si="16"/>
        <v>-1.6811002041024217</v>
      </c>
      <c r="Q119" s="3">
        <f t="shared" si="17"/>
        <v>-3.2786695624446587</v>
      </c>
      <c r="R119" s="1">
        <f t="shared" si="18"/>
        <v>-3.533665599261592</v>
      </c>
      <c r="T119" s="1">
        <f t="shared" si="23"/>
        <v>2009</v>
      </c>
      <c r="U119" s="3">
        <f>(EXIMR!B119+EXIMR!C119)*('exp(XMY)ADJ'!B119+'exp(XMY)ADJ'!C119+'exp(XMY)ADJ'!I119)/2</f>
        <v>1.6109116633316318</v>
      </c>
      <c r="V119" s="3">
        <f>(EXIMR!D119+EXIMR!E119+EXIMR!G119)*('exp(XMY)ADJ'!D119+'exp(XMY)ADJ'!E119+'exp(XMY)ADJ'!G119+'exp(XMY)ADJ'!I119)/2</f>
        <v>-6.9104257481697202E-3</v>
      </c>
      <c r="W119" s="3">
        <f>(EXIMR!F119)*('exp(XMY)ADJ'!F119+'exp(XMY)ADJ'!I119)/2</f>
        <v>-0.18371358487041561</v>
      </c>
      <c r="X119" s="3">
        <f>(EXIMR!H119)*('exp(XMY)ADJ'!H119+'exp(XMY)ADJ'!I119)/2</f>
        <v>-1.6811002041024217</v>
      </c>
      <c r="Y119" s="3">
        <f t="shared" si="19"/>
        <v>-3.2728530478722169</v>
      </c>
      <c r="Z119" s="3">
        <f t="shared" si="20"/>
        <v>-3.533665599261592</v>
      </c>
    </row>
    <row r="120" spans="1:26" x14ac:dyDescent="0.3">
      <c r="A120" s="1">
        <f t="shared" si="21"/>
        <v>2009.25</v>
      </c>
      <c r="B120" s="2">
        <f>0.5*EXIMR!B120*('exp(XMY)ADJ'!B120+'exp(XMY)ADJ'!$I120)</f>
        <v>-4.0894749879530451E-8</v>
      </c>
      <c r="C120" s="2">
        <f>0.5*EXIMR!C120*('exp(XMY)ADJ'!C120+'exp(XMY)ADJ'!$I120)</f>
        <v>2.3323708929191516</v>
      </c>
      <c r="D120" s="2">
        <f>0.5*EXIMR!D120*('exp(XMY)ADJ'!D120+'exp(XMY)ADJ'!$I120)</f>
        <v>4.5354886914976682E-7</v>
      </c>
      <c r="E120" s="2">
        <f>0.5*EXIMR!E120*('exp(XMY)ADJ'!E120+'exp(XMY)ADJ'!$I120)</f>
        <v>1.4200357601365649E-2</v>
      </c>
      <c r="F120" s="2">
        <f>0.5*EXIMR!F120*('exp(XMY)ADJ'!F120+'exp(XMY)ADJ'!$I120)</f>
        <v>-0.32752732802296669</v>
      </c>
      <c r="G120" s="2">
        <f>0.5*EXIMR!G120*('exp(XMY)ADJ'!G120+'exp(XMY)ADJ'!$I120)</f>
        <v>-3.9954812137378649E-2</v>
      </c>
      <c r="H120" s="2">
        <f>0.5*EXIMR!H120*('exp(XMY)ADJ'!H120+'exp(XMY)ADJ'!$I120)</f>
        <v>-1.6957268360790683</v>
      </c>
      <c r="I120" s="3">
        <f t="shared" si="12"/>
        <v>-3.2311231832042511</v>
      </c>
      <c r="J120" s="2">
        <v>-2.9477604962690283</v>
      </c>
      <c r="L120" s="1">
        <f t="shared" si="22"/>
        <v>2009.25</v>
      </c>
      <c r="M120" s="3">
        <f t="shared" si="13"/>
        <v>2.3323708520244018</v>
      </c>
      <c r="N120" s="3">
        <f t="shared" si="14"/>
        <v>-2.5754000987143852E-2</v>
      </c>
      <c r="O120" s="3">
        <f t="shared" si="15"/>
        <v>-0.32752732802296669</v>
      </c>
      <c r="P120" s="3">
        <f t="shared" si="16"/>
        <v>-1.6957268360790683</v>
      </c>
      <c r="Q120" s="3">
        <f t="shared" si="17"/>
        <v>-3.2311231832042511</v>
      </c>
      <c r="R120" s="1">
        <f t="shared" si="18"/>
        <v>-2.9477604962690283</v>
      </c>
      <c r="T120" s="1">
        <f t="shared" si="23"/>
        <v>2009.25</v>
      </c>
      <c r="U120" s="3">
        <f>(EXIMR!B120+EXIMR!C120)*('exp(XMY)ADJ'!B120+'exp(XMY)ADJ'!C120+'exp(XMY)ADJ'!I120)/2</f>
        <v>2.3285058743216136</v>
      </c>
      <c r="V120" s="3">
        <f>(EXIMR!D120+EXIMR!E120+EXIMR!G120)*('exp(XMY)ADJ'!D120+'exp(XMY)ADJ'!E120+'exp(XMY)ADJ'!G120+'exp(XMY)ADJ'!I120)/2</f>
        <v>-4.6008600821804684E-2</v>
      </c>
      <c r="W120" s="3">
        <f>(EXIMR!F120)*('exp(XMY)ADJ'!F120+'exp(XMY)ADJ'!I120)/2</f>
        <v>-0.32752732802296669</v>
      </c>
      <c r="X120" s="3">
        <f>(EXIMR!H120)*('exp(XMY)ADJ'!H120+'exp(XMY)ADJ'!I120)/2</f>
        <v>-1.6957268360790683</v>
      </c>
      <c r="Y120" s="3">
        <f t="shared" si="19"/>
        <v>-3.2070036056668023</v>
      </c>
      <c r="Z120" s="3">
        <f t="shared" si="20"/>
        <v>-2.9477604962690283</v>
      </c>
    </row>
    <row r="121" spans="1:26" x14ac:dyDescent="0.3">
      <c r="A121" s="1">
        <f t="shared" si="21"/>
        <v>2009.5</v>
      </c>
      <c r="B121" s="2">
        <f>0.5*EXIMR!B121*('exp(XMY)ADJ'!B121+'exp(XMY)ADJ'!$I121)</f>
        <v>3.4680832096598103E-8</v>
      </c>
      <c r="C121" s="2">
        <f>0.5*EXIMR!C121*('exp(XMY)ADJ'!C121+'exp(XMY)ADJ'!$I121)</f>
        <v>2.5633756990363143</v>
      </c>
      <c r="D121" s="2">
        <f>0.5*EXIMR!D121*('exp(XMY)ADJ'!D121+'exp(XMY)ADJ'!$I121)</f>
        <v>4.6564339629386449E-7</v>
      </c>
      <c r="E121" s="2">
        <f>0.5*EXIMR!E121*('exp(XMY)ADJ'!E121+'exp(XMY)ADJ'!$I121)</f>
        <v>-1.0081156247488289E-2</v>
      </c>
      <c r="F121" s="2">
        <f>0.5*EXIMR!F121*('exp(XMY)ADJ'!F121+'exp(XMY)ADJ'!$I121)</f>
        <v>-0.68326597617601359</v>
      </c>
      <c r="G121" s="2">
        <f>0.5*EXIMR!G121*('exp(XMY)ADJ'!G121+'exp(XMY)ADJ'!$I121)</f>
        <v>0.11637575046558826</v>
      </c>
      <c r="H121" s="2">
        <f>0.5*EXIMR!H121*('exp(XMY)ADJ'!H121+'exp(XMY)ADJ'!$I121)</f>
        <v>-1.6987654680525781</v>
      </c>
      <c r="I121" s="3">
        <f t="shared" si="12"/>
        <v>-3.31579452899636</v>
      </c>
      <c r="J121" s="2">
        <v>-3.0281551796463089</v>
      </c>
      <c r="L121" s="1">
        <f t="shared" si="22"/>
        <v>2009.5</v>
      </c>
      <c r="M121" s="3">
        <f t="shared" si="13"/>
        <v>2.5633757337171463</v>
      </c>
      <c r="N121" s="3">
        <f t="shared" si="14"/>
        <v>0.10629505986149626</v>
      </c>
      <c r="O121" s="3">
        <f t="shared" si="15"/>
        <v>-0.68326597617601359</v>
      </c>
      <c r="P121" s="3">
        <f t="shared" si="16"/>
        <v>-1.6987654680525781</v>
      </c>
      <c r="Q121" s="3">
        <f t="shared" si="17"/>
        <v>-3.31579452899636</v>
      </c>
      <c r="R121" s="1">
        <f t="shared" si="18"/>
        <v>-3.0281551796463089</v>
      </c>
      <c r="T121" s="1">
        <f t="shared" si="23"/>
        <v>2009.5</v>
      </c>
      <c r="U121" s="3">
        <f>(EXIMR!B121+EXIMR!C121)*('exp(XMY)ADJ'!B121+'exp(XMY)ADJ'!C121+'exp(XMY)ADJ'!I121)/2</f>
        <v>2.5592375043123146</v>
      </c>
      <c r="V121" s="3">
        <f>(EXIMR!D121+EXIMR!E121+EXIMR!G121)*('exp(XMY)ADJ'!D121+'exp(XMY)ADJ'!E121+'exp(XMY)ADJ'!G121+'exp(XMY)ADJ'!I121)/2</f>
        <v>0.19120764985235922</v>
      </c>
      <c r="W121" s="3">
        <f>(EXIMR!F121)*('exp(XMY)ADJ'!F121+'exp(XMY)ADJ'!I121)/2</f>
        <v>-0.68326597617601359</v>
      </c>
      <c r="X121" s="3">
        <f>(EXIMR!H121)*('exp(XMY)ADJ'!H121+'exp(XMY)ADJ'!I121)/2</f>
        <v>-1.6987654680525781</v>
      </c>
      <c r="Y121" s="3">
        <f t="shared" si="19"/>
        <v>-3.3965688895823911</v>
      </c>
      <c r="Z121" s="3">
        <f t="shared" si="20"/>
        <v>-3.0281551796463089</v>
      </c>
    </row>
    <row r="122" spans="1:26" x14ac:dyDescent="0.3">
      <c r="A122" s="1">
        <f t="shared" si="21"/>
        <v>2009.75</v>
      </c>
      <c r="B122" s="2">
        <f>0.5*EXIMR!B122*('exp(XMY)ADJ'!B122+'exp(XMY)ADJ'!$I122)</f>
        <v>1.2800556980545341E-7</v>
      </c>
      <c r="C122" s="2">
        <f>0.5*EXIMR!C122*('exp(XMY)ADJ'!C122+'exp(XMY)ADJ'!$I122)</f>
        <v>2.843398405523752</v>
      </c>
      <c r="D122" s="2">
        <f>0.5*EXIMR!D122*('exp(XMY)ADJ'!D122+'exp(XMY)ADJ'!$I122)</f>
        <v>4.9842605080344698E-7</v>
      </c>
      <c r="E122" s="2">
        <f>0.5*EXIMR!E122*('exp(XMY)ADJ'!E122+'exp(XMY)ADJ'!$I122)</f>
        <v>-7.0914161494033462E-3</v>
      </c>
      <c r="F122" s="2">
        <f>0.5*EXIMR!F122*('exp(XMY)ADJ'!F122+'exp(XMY)ADJ'!$I122)</f>
        <v>-0.89535078552876202</v>
      </c>
      <c r="G122" s="2">
        <f>0.5*EXIMR!G122*('exp(XMY)ADJ'!G122+'exp(XMY)ADJ'!$I122)</f>
        <v>0.20855534890348182</v>
      </c>
      <c r="H122" s="2">
        <f>0.5*EXIMR!H122*('exp(XMY)ADJ'!H122+'exp(XMY)ADJ'!$I122)</f>
        <v>-1.6984490544308986</v>
      </c>
      <c r="I122" s="3">
        <f t="shared" si="12"/>
        <v>-3.4012792160048195</v>
      </c>
      <c r="J122" s="2">
        <v>-2.9502160912550295</v>
      </c>
      <c r="L122" s="1">
        <f t="shared" si="22"/>
        <v>2009.75</v>
      </c>
      <c r="M122" s="3">
        <f t="shared" si="13"/>
        <v>2.8433985335293217</v>
      </c>
      <c r="N122" s="3">
        <f t="shared" si="14"/>
        <v>0.20146443118012927</v>
      </c>
      <c r="O122" s="3">
        <f t="shared" si="15"/>
        <v>-0.89535078552876202</v>
      </c>
      <c r="P122" s="3">
        <f t="shared" si="16"/>
        <v>-1.6984490544308986</v>
      </c>
      <c r="Q122" s="3">
        <f t="shared" si="17"/>
        <v>-3.4012792160048195</v>
      </c>
      <c r="R122" s="1">
        <f t="shared" si="18"/>
        <v>-2.9502160912550295</v>
      </c>
      <c r="T122" s="1">
        <f t="shared" si="23"/>
        <v>2009.75</v>
      </c>
      <c r="U122" s="3">
        <f>(EXIMR!B122+EXIMR!C122)*('exp(XMY)ADJ'!B122+'exp(XMY)ADJ'!C122+'exp(XMY)ADJ'!I122)/2</f>
        <v>2.8389907461310888</v>
      </c>
      <c r="V122" s="3">
        <f>(EXIMR!D122+EXIMR!E122+EXIMR!G122)*('exp(XMY)ADJ'!D122+'exp(XMY)ADJ'!E122+'exp(XMY)ADJ'!G122+'exp(XMY)ADJ'!I122)/2</f>
        <v>0.36945369327882643</v>
      </c>
      <c r="W122" s="3">
        <f>(EXIMR!F122)*('exp(XMY)ADJ'!F122+'exp(XMY)ADJ'!I122)/2</f>
        <v>-0.89535078552876202</v>
      </c>
      <c r="X122" s="3">
        <f>(EXIMR!H122)*('exp(XMY)ADJ'!H122+'exp(XMY)ADJ'!I122)/2</f>
        <v>-1.6984490544308986</v>
      </c>
      <c r="Y122" s="3">
        <f t="shared" si="19"/>
        <v>-3.564860690705284</v>
      </c>
      <c r="Z122" s="3">
        <f t="shared" si="20"/>
        <v>-2.9502160912550295</v>
      </c>
    </row>
    <row r="123" spans="1:26" x14ac:dyDescent="0.3">
      <c r="A123" s="1">
        <f t="shared" si="21"/>
        <v>2010</v>
      </c>
      <c r="B123" s="2">
        <f>0.5*EXIMR!B123*('exp(XMY)ADJ'!B123+'exp(XMY)ADJ'!$I123)</f>
        <v>2.2223941404677774E-7</v>
      </c>
      <c r="C123" s="2">
        <f>0.5*EXIMR!C123*('exp(XMY)ADJ'!C123+'exp(XMY)ADJ'!$I123)</f>
        <v>2.8699665938453189</v>
      </c>
      <c r="D123" s="2">
        <f>0.5*EXIMR!D123*('exp(XMY)ADJ'!D123+'exp(XMY)ADJ'!$I123)</f>
        <v>4.9220897216302808E-7</v>
      </c>
      <c r="E123" s="2">
        <f>0.5*EXIMR!E123*('exp(XMY)ADJ'!E123+'exp(XMY)ADJ'!$I123)</f>
        <v>2.3750083554456378E-2</v>
      </c>
      <c r="F123" s="2">
        <f>0.5*EXIMR!F123*('exp(XMY)ADJ'!F123+'exp(XMY)ADJ'!$I123)</f>
        <v>-1.174235136159947</v>
      </c>
      <c r="G123" s="2">
        <f>0.5*EXIMR!G123*('exp(XMY)ADJ'!G123+'exp(XMY)ADJ'!$I123)</f>
        <v>0.31955596980172934</v>
      </c>
      <c r="H123" s="2">
        <f>0.5*EXIMR!H123*('exp(XMY)ADJ'!H123+'exp(XMY)ADJ'!$I123)</f>
        <v>-1.6994795023248326</v>
      </c>
      <c r="I123" s="3">
        <f t="shared" si="12"/>
        <v>-3.4517255247091434</v>
      </c>
      <c r="J123" s="2">
        <v>-3.1121668015440322</v>
      </c>
      <c r="L123" s="1">
        <f t="shared" si="22"/>
        <v>2010</v>
      </c>
      <c r="M123" s="3">
        <f t="shared" si="13"/>
        <v>2.8699668160847329</v>
      </c>
      <c r="N123" s="3">
        <f t="shared" si="14"/>
        <v>0.34330654556515788</v>
      </c>
      <c r="O123" s="3">
        <f t="shared" si="15"/>
        <v>-1.174235136159947</v>
      </c>
      <c r="P123" s="3">
        <f t="shared" si="16"/>
        <v>-1.6994795023248326</v>
      </c>
      <c r="Q123" s="3">
        <f t="shared" si="17"/>
        <v>-3.4517255247091434</v>
      </c>
      <c r="R123" s="1">
        <f t="shared" si="18"/>
        <v>-3.1121668015440322</v>
      </c>
      <c r="T123" s="1">
        <f t="shared" si="23"/>
        <v>2010</v>
      </c>
      <c r="U123" s="3">
        <f>(EXIMR!B123+EXIMR!C123)*('exp(XMY)ADJ'!B123+'exp(XMY)ADJ'!C123+'exp(XMY)ADJ'!I123)/2</f>
        <v>2.8656955482290414</v>
      </c>
      <c r="V123" s="3">
        <f>(EXIMR!D123+EXIMR!E123+EXIMR!G123)*('exp(XMY)ADJ'!D123+'exp(XMY)ADJ'!E123+'exp(XMY)ADJ'!G123+'exp(XMY)ADJ'!I123)/2</f>
        <v>0.62935184166516822</v>
      </c>
      <c r="W123" s="3">
        <f>(EXIMR!F123)*('exp(XMY)ADJ'!F123+'exp(XMY)ADJ'!I123)/2</f>
        <v>-1.174235136159947</v>
      </c>
      <c r="X123" s="3">
        <f>(EXIMR!H123)*('exp(XMY)ADJ'!H123+'exp(XMY)ADJ'!I123)/2</f>
        <v>-1.6994795023248326</v>
      </c>
      <c r="Y123" s="3">
        <f t="shared" si="19"/>
        <v>-3.7334995529534627</v>
      </c>
      <c r="Z123" s="3">
        <f t="shared" si="20"/>
        <v>-3.1121668015440322</v>
      </c>
    </row>
    <row r="124" spans="1:26" x14ac:dyDescent="0.3">
      <c r="A124" s="1">
        <f t="shared" si="21"/>
        <v>2010.25</v>
      </c>
      <c r="B124" s="2">
        <f>0.5*EXIMR!B124*('exp(XMY)ADJ'!B124+'exp(XMY)ADJ'!$I124)</f>
        <v>3.1755867542114637E-7</v>
      </c>
      <c r="C124" s="2">
        <f>0.5*EXIMR!C124*('exp(XMY)ADJ'!C124+'exp(XMY)ADJ'!$I124)</f>
        <v>2.883900435302936</v>
      </c>
      <c r="D124" s="2">
        <f>0.5*EXIMR!D124*('exp(XMY)ADJ'!D124+'exp(XMY)ADJ'!$I124)</f>
        <v>4.984965265587047E-7</v>
      </c>
      <c r="E124" s="2">
        <f>0.5*EXIMR!E124*('exp(XMY)ADJ'!E124+'exp(XMY)ADJ'!$I124)</f>
        <v>5.0205953036752307E-2</v>
      </c>
      <c r="F124" s="2">
        <f>0.5*EXIMR!F124*('exp(XMY)ADJ'!F124+'exp(XMY)ADJ'!$I124)</f>
        <v>-1.3382284799821522</v>
      </c>
      <c r="G124" s="2">
        <f>0.5*EXIMR!G124*('exp(XMY)ADJ'!G124+'exp(XMY)ADJ'!$I124)</f>
        <v>0.20065993531036097</v>
      </c>
      <c r="H124" s="2">
        <f>0.5*EXIMR!H124*('exp(XMY)ADJ'!H124+'exp(XMY)ADJ'!$I124)</f>
        <v>-1.6984246638995966</v>
      </c>
      <c r="I124" s="3">
        <f t="shared" si="12"/>
        <v>-3.5802239378689098</v>
      </c>
      <c r="J124" s="2">
        <v>-3.4821099420454074</v>
      </c>
      <c r="L124" s="1">
        <f t="shared" si="22"/>
        <v>2010.25</v>
      </c>
      <c r="M124" s="3">
        <f t="shared" si="13"/>
        <v>2.8839007528616114</v>
      </c>
      <c r="N124" s="3">
        <f t="shared" si="14"/>
        <v>0.25086638684363982</v>
      </c>
      <c r="O124" s="3">
        <f t="shared" si="15"/>
        <v>-1.3382284799821522</v>
      </c>
      <c r="P124" s="3">
        <f t="shared" si="16"/>
        <v>-1.6984246638995966</v>
      </c>
      <c r="Q124" s="3">
        <f t="shared" si="17"/>
        <v>-3.5802239378689098</v>
      </c>
      <c r="R124" s="1">
        <f t="shared" si="18"/>
        <v>-3.4821099420454074</v>
      </c>
      <c r="T124" s="1">
        <f t="shared" si="23"/>
        <v>2010.25</v>
      </c>
      <c r="U124" s="3">
        <f>(EXIMR!B124+EXIMR!C124)*('exp(XMY)ADJ'!B124+'exp(XMY)ADJ'!C124+'exp(XMY)ADJ'!I124)/2</f>
        <v>2.8797883504697932</v>
      </c>
      <c r="V124" s="3">
        <f>(EXIMR!D124+EXIMR!E124+EXIMR!G124)*('exp(XMY)ADJ'!D124+'exp(XMY)ADJ'!E124+'exp(XMY)ADJ'!G124+'exp(XMY)ADJ'!I124)/2</f>
        <v>0.46216926423796639</v>
      </c>
      <c r="W124" s="3">
        <f>(EXIMR!F124)*('exp(XMY)ADJ'!F124+'exp(XMY)ADJ'!I124)/2</f>
        <v>-1.3382284799821522</v>
      </c>
      <c r="X124" s="3">
        <f>(EXIMR!H124)*('exp(XMY)ADJ'!H124+'exp(XMY)ADJ'!I124)/2</f>
        <v>-1.6984246638995966</v>
      </c>
      <c r="Y124" s="3">
        <f t="shared" si="19"/>
        <v>-3.787414412871418</v>
      </c>
      <c r="Z124" s="3">
        <f t="shared" si="20"/>
        <v>-3.4821099420454074</v>
      </c>
    </row>
    <row r="125" spans="1:26" x14ac:dyDescent="0.3">
      <c r="A125" s="1">
        <f t="shared" si="21"/>
        <v>2010.5</v>
      </c>
      <c r="B125" s="2">
        <f>0.5*EXIMR!B125*('exp(XMY)ADJ'!B125+'exp(XMY)ADJ'!$I125)</f>
        <v>3.6147172974499067E-7</v>
      </c>
      <c r="C125" s="2">
        <f>0.5*EXIMR!C125*('exp(XMY)ADJ'!C125+'exp(XMY)ADJ'!$I125)</f>
        <v>2.7306004393100456</v>
      </c>
      <c r="D125" s="2">
        <f>0.5*EXIMR!D125*('exp(XMY)ADJ'!D125+'exp(XMY)ADJ'!$I125)</f>
        <v>5.2877374070417666E-7</v>
      </c>
      <c r="E125" s="2">
        <f>0.5*EXIMR!E125*('exp(XMY)ADJ'!E125+'exp(XMY)ADJ'!$I125)</f>
        <v>5.6994175893872283E-2</v>
      </c>
      <c r="F125" s="2">
        <f>0.5*EXIMR!F125*('exp(XMY)ADJ'!F125+'exp(XMY)ADJ'!$I125)</f>
        <v>-1.143068466255891</v>
      </c>
      <c r="G125" s="2">
        <f>0.5*EXIMR!G125*('exp(XMY)ADJ'!G125+'exp(XMY)ADJ'!$I125)</f>
        <v>5.5842987029557735E-2</v>
      </c>
      <c r="H125" s="2">
        <f>0.5*EXIMR!H125*('exp(XMY)ADJ'!H125+'exp(XMY)ADJ'!$I125)</f>
        <v>-1.6906369369923704</v>
      </c>
      <c r="I125" s="3">
        <f t="shared" si="12"/>
        <v>-3.6582642534014322</v>
      </c>
      <c r="J125" s="2">
        <v>-3.648531164170747</v>
      </c>
      <c r="L125" s="1">
        <f t="shared" si="22"/>
        <v>2010.5</v>
      </c>
      <c r="M125" s="3">
        <f t="shared" si="13"/>
        <v>2.7306008007817755</v>
      </c>
      <c r="N125" s="3">
        <f t="shared" si="14"/>
        <v>0.11283769169717073</v>
      </c>
      <c r="O125" s="3">
        <f t="shared" si="15"/>
        <v>-1.143068466255891</v>
      </c>
      <c r="P125" s="3">
        <f t="shared" si="16"/>
        <v>-1.6906369369923704</v>
      </c>
      <c r="Q125" s="3">
        <f t="shared" si="17"/>
        <v>-3.6582642534014322</v>
      </c>
      <c r="R125" s="1">
        <f t="shared" si="18"/>
        <v>-3.648531164170747</v>
      </c>
      <c r="T125" s="1">
        <f t="shared" si="23"/>
        <v>2010.5</v>
      </c>
      <c r="U125" s="3">
        <f>(EXIMR!B125+EXIMR!C125)*('exp(XMY)ADJ'!B125+'exp(XMY)ADJ'!C125+'exp(XMY)ADJ'!I125)/2</f>
        <v>2.726862608222874</v>
      </c>
      <c r="V125" s="3">
        <f>(EXIMR!D125+EXIMR!E125+EXIMR!G125)*('exp(XMY)ADJ'!D125+'exp(XMY)ADJ'!E125+'exp(XMY)ADJ'!G125+'exp(XMY)ADJ'!I125)/2</f>
        <v>0.21124411878574276</v>
      </c>
      <c r="W125" s="3">
        <f>(EXIMR!F125)*('exp(XMY)ADJ'!F125+'exp(XMY)ADJ'!I125)/2</f>
        <v>-1.143068466255891</v>
      </c>
      <c r="X125" s="3">
        <f>(EXIMR!H125)*('exp(XMY)ADJ'!H125+'exp(XMY)ADJ'!I125)/2</f>
        <v>-1.6906369369923704</v>
      </c>
      <c r="Y125" s="3">
        <f t="shared" si="19"/>
        <v>-3.7529324879311021</v>
      </c>
      <c r="Z125" s="3">
        <f t="shared" si="20"/>
        <v>-3.648531164170747</v>
      </c>
    </row>
    <row r="126" spans="1:26" x14ac:dyDescent="0.3">
      <c r="A126" s="1">
        <f t="shared" si="21"/>
        <v>2010.75</v>
      </c>
      <c r="B126" s="2">
        <f>0.5*EXIMR!B126*('exp(XMY)ADJ'!B126+'exp(XMY)ADJ'!$I126)</f>
        <v>3.9278631803331243E-7</v>
      </c>
      <c r="C126" s="2">
        <f>0.5*EXIMR!C126*('exp(XMY)ADJ'!C126+'exp(XMY)ADJ'!$I126)</f>
        <v>2.9944226574429402</v>
      </c>
      <c r="D126" s="2">
        <f>0.5*EXIMR!D126*('exp(XMY)ADJ'!D126+'exp(XMY)ADJ'!$I126)</f>
        <v>5.3068802826087031E-7</v>
      </c>
      <c r="E126" s="2">
        <f>0.5*EXIMR!E126*('exp(XMY)ADJ'!E126+'exp(XMY)ADJ'!$I126)</f>
        <v>4.8170280372855666E-2</v>
      </c>
      <c r="F126" s="2">
        <f>0.5*EXIMR!F126*('exp(XMY)ADJ'!F126+'exp(XMY)ADJ'!$I126)</f>
        <v>-0.97902634306346303</v>
      </c>
      <c r="G126" s="2">
        <f>0.5*EXIMR!G126*('exp(XMY)ADJ'!G126+'exp(XMY)ADJ'!$I126)</f>
        <v>-7.3578945907254556E-2</v>
      </c>
      <c r="H126" s="2">
        <f>0.5*EXIMR!H126*('exp(XMY)ADJ'!H126+'exp(XMY)ADJ'!$I126)</f>
        <v>-1.6931541483183001</v>
      </c>
      <c r="I126" s="3">
        <f t="shared" si="12"/>
        <v>-3.632007847142197</v>
      </c>
      <c r="J126" s="2">
        <v>-3.3351734231410726</v>
      </c>
      <c r="L126" s="1">
        <f t="shared" si="22"/>
        <v>2010.75</v>
      </c>
      <c r="M126" s="3">
        <f t="shared" si="13"/>
        <v>2.9944230502292584</v>
      </c>
      <c r="N126" s="3">
        <f t="shared" si="14"/>
        <v>-2.5408134846370632E-2</v>
      </c>
      <c r="O126" s="3">
        <f t="shared" si="15"/>
        <v>-0.97902634306346303</v>
      </c>
      <c r="P126" s="3">
        <f t="shared" si="16"/>
        <v>-1.6931541483183001</v>
      </c>
      <c r="Q126" s="3">
        <f t="shared" si="17"/>
        <v>-3.632007847142197</v>
      </c>
      <c r="R126" s="1">
        <f t="shared" si="18"/>
        <v>-3.3351734231410726</v>
      </c>
      <c r="T126" s="1">
        <f t="shared" si="23"/>
        <v>2010.75</v>
      </c>
      <c r="U126" s="3">
        <f>(EXIMR!B126+EXIMR!C126)*('exp(XMY)ADJ'!B126+'exp(XMY)ADJ'!C126+'exp(XMY)ADJ'!I126)/2</f>
        <v>2.9904783918901372</v>
      </c>
      <c r="V126" s="3">
        <f>(EXIMR!D126+EXIMR!E126+EXIMR!G126)*('exp(XMY)ADJ'!D126+'exp(XMY)ADJ'!E126+'exp(XMY)ADJ'!G126+'exp(XMY)ADJ'!I126)/2</f>
        <v>-4.8261105788610585E-2</v>
      </c>
      <c r="W126" s="3">
        <f>(EXIMR!F126)*('exp(XMY)ADJ'!F126+'exp(XMY)ADJ'!I126)/2</f>
        <v>-0.97902634306346303</v>
      </c>
      <c r="X126" s="3">
        <f>(EXIMR!H126)*('exp(XMY)ADJ'!H126+'exp(XMY)ADJ'!I126)/2</f>
        <v>-1.6931541483183001</v>
      </c>
      <c r="Y126" s="3">
        <f t="shared" si="19"/>
        <v>-3.6052102178608361</v>
      </c>
      <c r="Z126" s="3">
        <f t="shared" si="20"/>
        <v>-3.3351734231410726</v>
      </c>
    </row>
    <row r="127" spans="1:26" x14ac:dyDescent="0.3">
      <c r="A127" s="1">
        <f t="shared" si="21"/>
        <v>2011</v>
      </c>
      <c r="B127" s="2">
        <f>0.5*EXIMR!B127*('exp(XMY)ADJ'!B127+'exp(XMY)ADJ'!$I127)</f>
        <v>4.1772426637904822E-7</v>
      </c>
      <c r="C127" s="2">
        <f>0.5*EXIMR!C127*('exp(XMY)ADJ'!C127+'exp(XMY)ADJ'!$I127)</f>
        <v>3.0396726137903256</v>
      </c>
      <c r="D127" s="2">
        <f>0.5*EXIMR!D127*('exp(XMY)ADJ'!D127+'exp(XMY)ADJ'!$I127)</f>
        <v>5.1604879003570919E-7</v>
      </c>
      <c r="E127" s="2">
        <f>0.5*EXIMR!E127*('exp(XMY)ADJ'!E127+'exp(XMY)ADJ'!$I127)</f>
        <v>6.1792909278559877E-2</v>
      </c>
      <c r="F127" s="2">
        <f>0.5*EXIMR!F127*('exp(XMY)ADJ'!F127+'exp(XMY)ADJ'!$I127)</f>
        <v>-1.1850573595613374</v>
      </c>
      <c r="G127" s="2">
        <f>0.5*EXIMR!G127*('exp(XMY)ADJ'!G127+'exp(XMY)ADJ'!$I127)</f>
        <v>5.307270733474289E-2</v>
      </c>
      <c r="H127" s="2">
        <f>0.5*EXIMR!H127*('exp(XMY)ADJ'!H127+'exp(XMY)ADJ'!$I127)</f>
        <v>-1.6958914131531921</v>
      </c>
      <c r="I127" s="3">
        <f t="shared" si="12"/>
        <v>-3.6399580836911647</v>
      </c>
      <c r="J127" s="2">
        <v>-3.3663676922290096</v>
      </c>
      <c r="L127" s="1">
        <f t="shared" si="22"/>
        <v>2011</v>
      </c>
      <c r="M127" s="3">
        <f t="shared" si="13"/>
        <v>3.0396730315145919</v>
      </c>
      <c r="N127" s="3">
        <f t="shared" si="14"/>
        <v>0.11486613266209281</v>
      </c>
      <c r="O127" s="3">
        <f t="shared" si="15"/>
        <v>-1.1850573595613374</v>
      </c>
      <c r="P127" s="3">
        <f t="shared" si="16"/>
        <v>-1.6958914131531921</v>
      </c>
      <c r="Q127" s="3">
        <f t="shared" si="17"/>
        <v>-3.6399580836911647</v>
      </c>
      <c r="R127" s="1">
        <f t="shared" si="18"/>
        <v>-3.3663676922290096</v>
      </c>
      <c r="T127" s="1">
        <f t="shared" si="23"/>
        <v>2011</v>
      </c>
      <c r="U127" s="3">
        <f>(EXIMR!B127+EXIMR!C127)*('exp(XMY)ADJ'!B127+'exp(XMY)ADJ'!C127+'exp(XMY)ADJ'!I127)/2</f>
        <v>3.0357850972636249</v>
      </c>
      <c r="V127" s="3">
        <f>(EXIMR!D127+EXIMR!E127+EXIMR!G127)*('exp(XMY)ADJ'!D127+'exp(XMY)ADJ'!E127+'exp(XMY)ADJ'!G127+'exp(XMY)ADJ'!I127)/2</f>
        <v>0.21530370098545018</v>
      </c>
      <c r="W127" s="3">
        <f>(EXIMR!F127)*('exp(XMY)ADJ'!F127+'exp(XMY)ADJ'!I127)/2</f>
        <v>-1.1850573595613374</v>
      </c>
      <c r="X127" s="3">
        <f>(EXIMR!H127)*('exp(XMY)ADJ'!H127+'exp(XMY)ADJ'!I127)/2</f>
        <v>-1.6958914131531921</v>
      </c>
      <c r="Y127" s="3">
        <f t="shared" si="19"/>
        <v>-3.7365077177635548</v>
      </c>
      <c r="Z127" s="3">
        <f t="shared" si="20"/>
        <v>-3.3663676922290096</v>
      </c>
    </row>
    <row r="128" spans="1:26" x14ac:dyDescent="0.3">
      <c r="A128" s="1">
        <f t="shared" si="21"/>
        <v>2011.25</v>
      </c>
      <c r="B128" s="2">
        <f>0.5*EXIMR!B128*('exp(XMY)ADJ'!B128+'exp(XMY)ADJ'!$I128)</f>
        <v>4.0060825718667205E-7</v>
      </c>
      <c r="C128" s="2">
        <f>0.5*EXIMR!C128*('exp(XMY)ADJ'!C128+'exp(XMY)ADJ'!$I128)</f>
        <v>2.9545981877276217</v>
      </c>
      <c r="D128" s="2">
        <f>0.5*EXIMR!D128*('exp(XMY)ADJ'!D128+'exp(XMY)ADJ'!$I128)</f>
        <v>5.3277389924603732E-7</v>
      </c>
      <c r="E128" s="2">
        <f>0.5*EXIMR!E128*('exp(XMY)ADJ'!E128+'exp(XMY)ADJ'!$I128)</f>
        <v>7.7232146333234608E-2</v>
      </c>
      <c r="F128" s="2">
        <f>0.5*EXIMR!F128*('exp(XMY)ADJ'!F128+'exp(XMY)ADJ'!$I128)</f>
        <v>-1.0747719557059978</v>
      </c>
      <c r="G128" s="2">
        <f>0.5*EXIMR!G128*('exp(XMY)ADJ'!G128+'exp(XMY)ADJ'!$I128)</f>
        <v>7.5119778771431264E-2</v>
      </c>
      <c r="H128" s="2">
        <f>0.5*EXIMR!H128*('exp(XMY)ADJ'!H128+'exp(XMY)ADJ'!$I128)</f>
        <v>-1.691797093679952</v>
      </c>
      <c r="I128" s="3">
        <f t="shared" si="12"/>
        <v>-3.6284174776822908</v>
      </c>
      <c r="J128" s="2">
        <v>-3.2880354808537966</v>
      </c>
      <c r="L128" s="1">
        <f t="shared" si="22"/>
        <v>2011.25</v>
      </c>
      <c r="M128" s="3">
        <f t="shared" si="13"/>
        <v>2.954598588335879</v>
      </c>
      <c r="N128" s="3">
        <f t="shared" si="14"/>
        <v>0.15235245787856511</v>
      </c>
      <c r="O128" s="3">
        <f t="shared" si="15"/>
        <v>-1.0747719557059978</v>
      </c>
      <c r="P128" s="3">
        <f t="shared" si="16"/>
        <v>-1.691797093679952</v>
      </c>
      <c r="Q128" s="3">
        <f t="shared" si="17"/>
        <v>-3.6284174776822908</v>
      </c>
      <c r="R128" s="1">
        <f t="shared" si="18"/>
        <v>-3.2880354808537966</v>
      </c>
      <c r="T128" s="1">
        <f t="shared" si="23"/>
        <v>2011.25</v>
      </c>
      <c r="U128" s="3">
        <f>(EXIMR!B128+EXIMR!C128)*('exp(XMY)ADJ'!B128+'exp(XMY)ADJ'!C128+'exp(XMY)ADJ'!I128)/2</f>
        <v>2.9509170354069676</v>
      </c>
      <c r="V128" s="3">
        <f>(EXIMR!D128+EXIMR!E128+EXIMR!G128)*('exp(XMY)ADJ'!D128+'exp(XMY)ADJ'!E128+'exp(XMY)ADJ'!G128+'exp(XMY)ADJ'!I128)/2</f>
        <v>0.28838342235145692</v>
      </c>
      <c r="W128" s="3">
        <f>(EXIMR!F128)*('exp(XMY)ADJ'!F128+'exp(XMY)ADJ'!I128)/2</f>
        <v>-1.0747719557059978</v>
      </c>
      <c r="X128" s="3">
        <f>(EXIMR!H128)*('exp(XMY)ADJ'!H128+'exp(XMY)ADJ'!I128)/2</f>
        <v>-1.691797093679952</v>
      </c>
      <c r="Y128" s="3">
        <f t="shared" si="19"/>
        <v>-3.7607668892262716</v>
      </c>
      <c r="Z128" s="3">
        <f t="shared" si="20"/>
        <v>-3.2880354808537966</v>
      </c>
    </row>
    <row r="129" spans="1:26" x14ac:dyDescent="0.3">
      <c r="A129" s="1">
        <f t="shared" si="21"/>
        <v>2011.5</v>
      </c>
      <c r="B129" s="2">
        <f>0.5*EXIMR!B129*('exp(XMY)ADJ'!B129+'exp(XMY)ADJ'!$I129)</f>
        <v>4.5271344192660515E-7</v>
      </c>
      <c r="C129" s="2">
        <f>0.5*EXIMR!C129*('exp(XMY)ADJ'!C129+'exp(XMY)ADJ'!$I129)</f>
        <v>3.0245784983342481</v>
      </c>
      <c r="D129" s="2">
        <f>0.5*EXIMR!D129*('exp(XMY)ADJ'!D129+'exp(XMY)ADJ'!$I129)</f>
        <v>5.2185313124059776E-7</v>
      </c>
      <c r="E129" s="2">
        <f>0.5*EXIMR!E129*('exp(XMY)ADJ'!E129+'exp(XMY)ADJ'!$I129)</f>
        <v>0.11105413900770908</v>
      </c>
      <c r="F129" s="2">
        <f>0.5*EXIMR!F129*('exp(XMY)ADJ'!F129+'exp(XMY)ADJ'!$I129)</f>
        <v>-1.109446081584528</v>
      </c>
      <c r="G129" s="2">
        <f>0.5*EXIMR!G129*('exp(XMY)ADJ'!G129+'exp(XMY)ADJ'!$I129)</f>
        <v>4.1984731421655895E-2</v>
      </c>
      <c r="H129" s="2">
        <f>0.5*EXIMR!H129*('exp(XMY)ADJ'!H129+'exp(XMY)ADJ'!$I129)</f>
        <v>-1.6932647384556225</v>
      </c>
      <c r="I129" s="3">
        <f t="shared" si="12"/>
        <v>-3.6240971241993205</v>
      </c>
      <c r="J129" s="2">
        <v>-3.2491896009092844</v>
      </c>
      <c r="L129" s="1">
        <f t="shared" si="22"/>
        <v>2011.5</v>
      </c>
      <c r="M129" s="3">
        <f t="shared" si="13"/>
        <v>3.0245789510476899</v>
      </c>
      <c r="N129" s="3">
        <f t="shared" si="14"/>
        <v>0.15303939228249622</v>
      </c>
      <c r="O129" s="3">
        <f t="shared" si="15"/>
        <v>-1.109446081584528</v>
      </c>
      <c r="P129" s="3">
        <f t="shared" si="16"/>
        <v>-1.6932647384556225</v>
      </c>
      <c r="Q129" s="3">
        <f t="shared" si="17"/>
        <v>-3.6240971241993205</v>
      </c>
      <c r="R129" s="1">
        <f t="shared" si="18"/>
        <v>-3.2491896009092844</v>
      </c>
      <c r="T129" s="1">
        <f t="shared" si="23"/>
        <v>2011.5</v>
      </c>
      <c r="U129" s="3">
        <f>(EXIMR!B129+EXIMR!C129)*('exp(XMY)ADJ'!B129+'exp(XMY)ADJ'!C129+'exp(XMY)ADJ'!I129)/2</f>
        <v>3.0208949894289083</v>
      </c>
      <c r="V129" s="3">
        <f>(EXIMR!D129+EXIMR!E129+EXIMR!G129)*('exp(XMY)ADJ'!D129+'exp(XMY)ADJ'!E129+'exp(XMY)ADJ'!G129+'exp(XMY)ADJ'!I129)/2</f>
        <v>0.28861978217888484</v>
      </c>
      <c r="W129" s="3">
        <f>(EXIMR!F129)*('exp(XMY)ADJ'!F129+'exp(XMY)ADJ'!I129)/2</f>
        <v>-1.109446081584528</v>
      </c>
      <c r="X129" s="3">
        <f>(EXIMR!H129)*('exp(XMY)ADJ'!H129+'exp(XMY)ADJ'!I129)/2</f>
        <v>-1.6932647384556225</v>
      </c>
      <c r="Y129" s="3">
        <f t="shared" si="19"/>
        <v>-3.755993552476927</v>
      </c>
      <c r="Z129" s="3">
        <f t="shared" si="20"/>
        <v>-3.2491896009092844</v>
      </c>
    </row>
    <row r="130" spans="1:26" x14ac:dyDescent="0.3">
      <c r="A130" s="1">
        <f t="shared" si="21"/>
        <v>2011.75</v>
      </c>
      <c r="B130" s="2">
        <f>0.5*EXIMR!B130*('exp(XMY)ADJ'!B130+'exp(XMY)ADJ'!$I130)</f>
        <v>4.5789706267905014E-7</v>
      </c>
      <c r="C130" s="2">
        <f>0.5*EXIMR!C130*('exp(XMY)ADJ'!C130+'exp(XMY)ADJ'!$I130)</f>
        <v>2.8300605505279202</v>
      </c>
      <c r="D130" s="2">
        <f>0.5*EXIMR!D130*('exp(XMY)ADJ'!D130+'exp(XMY)ADJ'!$I130)</f>
        <v>5.2615668251945918E-7</v>
      </c>
      <c r="E130" s="2">
        <f>0.5*EXIMR!E130*('exp(XMY)ADJ'!E130+'exp(XMY)ADJ'!$I130)</f>
        <v>0.15345821303022136</v>
      </c>
      <c r="F130" s="2">
        <f>0.5*EXIMR!F130*('exp(XMY)ADJ'!F130+'exp(XMY)ADJ'!$I130)</f>
        <v>-1.2248530901183989</v>
      </c>
      <c r="G130" s="2">
        <f>0.5*EXIMR!G130*('exp(XMY)ADJ'!G130+'exp(XMY)ADJ'!$I130)</f>
        <v>0.26008705926307568</v>
      </c>
      <c r="H130" s="2">
        <f>0.5*EXIMR!H130*('exp(XMY)ADJ'!H130+'exp(XMY)ADJ'!$I130)</f>
        <v>-1.6890701484939443</v>
      </c>
      <c r="I130" s="3">
        <f t="shared" si="12"/>
        <v>-3.6019201390983562</v>
      </c>
      <c r="J130" s="2">
        <v>-3.2722365708357368</v>
      </c>
      <c r="L130" s="1">
        <f t="shared" si="22"/>
        <v>2011.75</v>
      </c>
      <c r="M130" s="3">
        <f t="shared" si="13"/>
        <v>2.8300610084249826</v>
      </c>
      <c r="N130" s="3">
        <f t="shared" si="14"/>
        <v>0.41354579844997957</v>
      </c>
      <c r="O130" s="3">
        <f t="shared" si="15"/>
        <v>-1.2248530901183989</v>
      </c>
      <c r="P130" s="3">
        <f t="shared" si="16"/>
        <v>-1.6890701484939443</v>
      </c>
      <c r="Q130" s="3">
        <f t="shared" si="17"/>
        <v>-3.6019201390983562</v>
      </c>
      <c r="R130" s="1">
        <f t="shared" si="18"/>
        <v>-3.2722365708357368</v>
      </c>
      <c r="T130" s="1">
        <f t="shared" si="23"/>
        <v>2011.75</v>
      </c>
      <c r="U130" s="3">
        <f>(EXIMR!B130+EXIMR!C130)*('exp(XMY)ADJ'!B130+'exp(XMY)ADJ'!C130+'exp(XMY)ADJ'!I130)/2</f>
        <v>2.82667572553268</v>
      </c>
      <c r="V130" s="3">
        <f>(EXIMR!D130+EXIMR!E130+EXIMR!G130)*('exp(XMY)ADJ'!D130+'exp(XMY)ADJ'!E130+'exp(XMY)ADJ'!G130+'exp(XMY)ADJ'!I130)/2</f>
        <v>0.78338183929798388</v>
      </c>
      <c r="W130" s="3">
        <f>(EXIMR!F130)*('exp(XMY)ADJ'!F130+'exp(XMY)ADJ'!I130)/2</f>
        <v>-1.2248530901183989</v>
      </c>
      <c r="X130" s="3">
        <f>(EXIMR!H130)*('exp(XMY)ADJ'!H130+'exp(XMY)ADJ'!I130)/2</f>
        <v>-1.6890701484939443</v>
      </c>
      <c r="Y130" s="3">
        <f t="shared" si="19"/>
        <v>-3.9683708970540574</v>
      </c>
      <c r="Z130" s="3">
        <f t="shared" si="20"/>
        <v>-3.2722365708357368</v>
      </c>
    </row>
    <row r="131" spans="1:26" x14ac:dyDescent="0.3">
      <c r="A131" s="1">
        <f t="shared" si="21"/>
        <v>2012</v>
      </c>
      <c r="B131" s="2">
        <f>0.5*EXIMR!B131*('exp(XMY)ADJ'!B131+'exp(XMY)ADJ'!$I131)</f>
        <v>5.0756232725282287E-7</v>
      </c>
      <c r="C131" s="2">
        <f>0.5*EXIMR!C131*('exp(XMY)ADJ'!C131+'exp(XMY)ADJ'!$I131)</f>
        <v>2.8097268191036697</v>
      </c>
      <c r="D131" s="2">
        <f>0.5*EXIMR!D131*('exp(XMY)ADJ'!D131+'exp(XMY)ADJ'!$I131)</f>
        <v>5.0753971245073394E-7</v>
      </c>
      <c r="E131" s="2">
        <f>0.5*EXIMR!E131*('exp(XMY)ADJ'!E131+'exp(XMY)ADJ'!$I131)</f>
        <v>0.1480848825820156</v>
      </c>
      <c r="F131" s="2">
        <f>0.5*EXIMR!F131*('exp(XMY)ADJ'!F131+'exp(XMY)ADJ'!$I131)</f>
        <v>-1.2080386042483591</v>
      </c>
      <c r="G131" s="2">
        <f>0.5*EXIMR!G131*('exp(XMY)ADJ'!G131+'exp(XMY)ADJ'!$I131)</f>
        <v>0.25414173191216266</v>
      </c>
      <c r="H131" s="2">
        <f>0.5*EXIMR!H131*('exp(XMY)ADJ'!H131+'exp(XMY)ADJ'!$I131)</f>
        <v>-1.690692307105002</v>
      </c>
      <c r="I131" s="3">
        <f t="shared" si="12"/>
        <v>-3.5772404464719481</v>
      </c>
      <c r="J131" s="2">
        <v>-3.2640169091254214</v>
      </c>
      <c r="L131" s="1">
        <f t="shared" si="22"/>
        <v>2012</v>
      </c>
      <c r="M131" s="3">
        <f t="shared" si="13"/>
        <v>2.809727326665997</v>
      </c>
      <c r="N131" s="3">
        <f t="shared" si="14"/>
        <v>0.40222712203389072</v>
      </c>
      <c r="O131" s="3">
        <f t="shared" si="15"/>
        <v>-1.2080386042483591</v>
      </c>
      <c r="P131" s="3">
        <f t="shared" si="16"/>
        <v>-1.690692307105002</v>
      </c>
      <c r="Q131" s="3">
        <f t="shared" si="17"/>
        <v>-3.5772404464719481</v>
      </c>
      <c r="R131" s="1">
        <f t="shared" si="18"/>
        <v>-3.2640169091254214</v>
      </c>
      <c r="T131" s="1">
        <f t="shared" si="23"/>
        <v>2012</v>
      </c>
      <c r="U131" s="3">
        <f>(EXIMR!B131+EXIMR!C131)*('exp(XMY)ADJ'!B131+'exp(XMY)ADJ'!C131+'exp(XMY)ADJ'!I131)/2</f>
        <v>2.8064168972013954</v>
      </c>
      <c r="V131" s="3">
        <f>(EXIMR!D131+EXIMR!E131+EXIMR!G131)*('exp(XMY)ADJ'!D131+'exp(XMY)ADJ'!E131+'exp(XMY)ADJ'!G131+'exp(XMY)ADJ'!I131)/2</f>
        <v>0.75626076436799705</v>
      </c>
      <c r="W131" s="3">
        <f>(EXIMR!F131)*('exp(XMY)ADJ'!F131+'exp(XMY)ADJ'!I131)/2</f>
        <v>-1.2080386042483591</v>
      </c>
      <c r="X131" s="3">
        <f>(EXIMR!H131)*('exp(XMY)ADJ'!H131+'exp(XMY)ADJ'!I131)/2</f>
        <v>-1.690692307105002</v>
      </c>
      <c r="Y131" s="3">
        <f t="shared" si="19"/>
        <v>-3.9279636593414526</v>
      </c>
      <c r="Z131" s="3">
        <f t="shared" si="20"/>
        <v>-3.2640169091254214</v>
      </c>
    </row>
    <row r="132" spans="1:26" x14ac:dyDescent="0.3">
      <c r="A132" s="1">
        <f t="shared" si="21"/>
        <v>2012.25</v>
      </c>
      <c r="B132" s="2">
        <f>0.5*EXIMR!B132*('exp(XMY)ADJ'!B132+'exp(XMY)ADJ'!$I132)</f>
        <v>5.095501411420408E-7</v>
      </c>
      <c r="C132" s="2">
        <f>0.5*EXIMR!C132*('exp(XMY)ADJ'!C132+'exp(XMY)ADJ'!$I132)</f>
        <v>2.6440426382927829</v>
      </c>
      <c r="D132" s="2">
        <f>0.5*EXIMR!D132*('exp(XMY)ADJ'!D132+'exp(XMY)ADJ'!$I132)</f>
        <v>5.184466587892755E-7</v>
      </c>
      <c r="E132" s="2">
        <f>0.5*EXIMR!E132*('exp(XMY)ADJ'!E132+'exp(XMY)ADJ'!$I132)</f>
        <v>0.16752854951140253</v>
      </c>
      <c r="F132" s="2">
        <f>0.5*EXIMR!F132*('exp(XMY)ADJ'!F132+'exp(XMY)ADJ'!$I132)</f>
        <v>-1.00357927914586</v>
      </c>
      <c r="G132" s="2">
        <f>0.5*EXIMR!G132*('exp(XMY)ADJ'!G132+'exp(XMY)ADJ'!$I132)</f>
        <v>0.18698423599486716</v>
      </c>
      <c r="H132" s="2">
        <f>0.5*EXIMR!H132*('exp(XMY)ADJ'!H132+'exp(XMY)ADJ'!$I132)</f>
        <v>-1.6852708943569963</v>
      </c>
      <c r="I132" s="3">
        <f t="shared" ref="I132:I141" si="24">J132-SUM(B132:H132)</f>
        <v>-3.5588660100703762</v>
      </c>
      <c r="J132" s="2">
        <v>-3.2491597317773797</v>
      </c>
      <c r="L132" s="1">
        <f t="shared" si="22"/>
        <v>2012.25</v>
      </c>
      <c r="M132" s="3">
        <f t="shared" ref="M132:M141" si="25">B132+C132</f>
        <v>2.644043147842924</v>
      </c>
      <c r="N132" s="3">
        <f t="shared" ref="N132:N141" si="26">D132+E132+G132</f>
        <v>0.35451330395292846</v>
      </c>
      <c r="O132" s="3">
        <f t="shared" ref="O132:O141" si="27">F132</f>
        <v>-1.00357927914586</v>
      </c>
      <c r="P132" s="3">
        <f t="shared" ref="P132:P141" si="28">H132</f>
        <v>-1.6852708943569963</v>
      </c>
      <c r="Q132" s="3">
        <f t="shared" ref="Q132:Q141" si="29">I132</f>
        <v>-3.5588660100703762</v>
      </c>
      <c r="R132" s="1">
        <f t="shared" ref="R132:R141" si="30">J132</f>
        <v>-3.2491597317773797</v>
      </c>
      <c r="T132" s="1">
        <f t="shared" si="23"/>
        <v>2012.25</v>
      </c>
      <c r="U132" s="3">
        <f>(EXIMR!B132+EXIMR!C132)*('exp(XMY)ADJ'!B132+'exp(XMY)ADJ'!C132+'exp(XMY)ADJ'!I132)/2</f>
        <v>2.6409680687590682</v>
      </c>
      <c r="V132" s="3">
        <f>(EXIMR!D132+EXIMR!E132+EXIMR!G132)*('exp(XMY)ADJ'!D132+'exp(XMY)ADJ'!E132+'exp(XMY)ADJ'!G132+'exp(XMY)ADJ'!I132)/2</f>
        <v>0.6699280970792576</v>
      </c>
      <c r="W132" s="3">
        <f>(EXIMR!F132)*('exp(XMY)ADJ'!F132+'exp(XMY)ADJ'!I132)/2</f>
        <v>-1.00357927914586</v>
      </c>
      <c r="X132" s="3">
        <f>(EXIMR!H132)*('exp(XMY)ADJ'!H132+'exp(XMY)ADJ'!I132)/2</f>
        <v>-1.6852708943569963</v>
      </c>
      <c r="Y132" s="3">
        <f t="shared" ref="Y132:Y141" si="31">Z132-SUM(U132:X132)</f>
        <v>-3.8712057241128495</v>
      </c>
      <c r="Z132" s="3">
        <f t="shared" ref="Z132:Z141" si="32">J132</f>
        <v>-3.2491597317773797</v>
      </c>
    </row>
    <row r="133" spans="1:26" x14ac:dyDescent="0.3">
      <c r="A133" s="1">
        <f t="shared" ref="A133:A141" si="33">A132+0.25</f>
        <v>2012.5</v>
      </c>
      <c r="B133" s="2">
        <f>0.5*EXIMR!B133*('exp(XMY)ADJ'!B133+'exp(XMY)ADJ'!$I133)</f>
        <v>4.8366255108524309E-7</v>
      </c>
      <c r="C133" s="2">
        <f>0.5*EXIMR!C133*('exp(XMY)ADJ'!C133+'exp(XMY)ADJ'!$I133)</f>
        <v>2.5123997942455465</v>
      </c>
      <c r="D133" s="2">
        <f>0.5*EXIMR!D133*('exp(XMY)ADJ'!D133+'exp(XMY)ADJ'!$I133)</f>
        <v>5.2631621116512768E-7</v>
      </c>
      <c r="E133" s="2">
        <f>0.5*EXIMR!E133*('exp(XMY)ADJ'!E133+'exp(XMY)ADJ'!$I133)</f>
        <v>0.16688054403834438</v>
      </c>
      <c r="F133" s="2">
        <f>0.5*EXIMR!F133*('exp(XMY)ADJ'!F133+'exp(XMY)ADJ'!$I133)</f>
        <v>-0.68207075605973666</v>
      </c>
      <c r="G133" s="2">
        <f>0.5*EXIMR!G133*('exp(XMY)ADJ'!G133+'exp(XMY)ADJ'!$I133)</f>
        <v>4.3964435899611083E-2</v>
      </c>
      <c r="H133" s="2">
        <f>0.5*EXIMR!H133*('exp(XMY)ADJ'!H133+'exp(XMY)ADJ'!$I133)</f>
        <v>-1.6803957604361814</v>
      </c>
      <c r="I133" s="3">
        <f t="shared" si="24"/>
        <v>-3.5230492627126289</v>
      </c>
      <c r="J133" s="2">
        <v>-3.1622699950462829</v>
      </c>
      <c r="L133" s="1">
        <f t="shared" ref="L133:L141" si="34">L132+0.25</f>
        <v>2012.5</v>
      </c>
      <c r="M133" s="3">
        <f t="shared" si="25"/>
        <v>2.5124002779080974</v>
      </c>
      <c r="N133" s="3">
        <f t="shared" si="26"/>
        <v>0.21084550625416662</v>
      </c>
      <c r="O133" s="3">
        <f t="shared" si="27"/>
        <v>-0.68207075605973666</v>
      </c>
      <c r="P133" s="3">
        <f t="shared" si="28"/>
        <v>-1.6803957604361814</v>
      </c>
      <c r="Q133" s="3">
        <f t="shared" si="29"/>
        <v>-3.5230492627126289</v>
      </c>
      <c r="R133" s="1">
        <f t="shared" si="30"/>
        <v>-3.1622699950462829</v>
      </c>
      <c r="T133" s="1">
        <f t="shared" ref="T133:T141" si="35">T132+0.25</f>
        <v>2012.5</v>
      </c>
      <c r="U133" s="3">
        <f>(EXIMR!B133+EXIMR!C133)*('exp(XMY)ADJ'!B133+'exp(XMY)ADJ'!C133+'exp(XMY)ADJ'!I133)/2</f>
        <v>2.5095065382788229</v>
      </c>
      <c r="V133" s="3">
        <f>(EXIMR!D133+EXIMR!E133+EXIMR!G133)*('exp(XMY)ADJ'!D133+'exp(XMY)ADJ'!E133+'exp(XMY)ADJ'!G133+'exp(XMY)ADJ'!I133)/2</f>
        <v>0.4000132398171562</v>
      </c>
      <c r="W133" s="3">
        <f>(EXIMR!F133)*('exp(XMY)ADJ'!F133+'exp(XMY)ADJ'!I133)/2</f>
        <v>-0.68207075605973666</v>
      </c>
      <c r="X133" s="3">
        <f>(EXIMR!H133)*('exp(XMY)ADJ'!H133+'exp(XMY)ADJ'!I133)/2</f>
        <v>-1.6803957604361814</v>
      </c>
      <c r="Y133" s="3">
        <f t="shared" si="31"/>
        <v>-3.7093232566463441</v>
      </c>
      <c r="Z133" s="3">
        <f t="shared" si="32"/>
        <v>-3.1622699950462829</v>
      </c>
    </row>
    <row r="134" spans="1:26" x14ac:dyDescent="0.3">
      <c r="A134" s="1">
        <f t="shared" si="33"/>
        <v>2012.75</v>
      </c>
      <c r="B134" s="2">
        <f>0.5*EXIMR!B134*('exp(XMY)ADJ'!B134+'exp(XMY)ADJ'!$I134)</f>
        <v>4.7594208739093669E-7</v>
      </c>
      <c r="C134" s="2">
        <f>0.5*EXIMR!C134*('exp(XMY)ADJ'!C134+'exp(XMY)ADJ'!$I134)</f>
        <v>2.3899256823770445</v>
      </c>
      <c r="D134" s="2">
        <f>0.5*EXIMR!D134*('exp(XMY)ADJ'!D134+'exp(XMY)ADJ'!$I134)</f>
        <v>5.0679815060375494E-7</v>
      </c>
      <c r="E134" s="2">
        <f>0.5*EXIMR!E134*('exp(XMY)ADJ'!E134+'exp(XMY)ADJ'!$I134)</f>
        <v>0.15808605362983583</v>
      </c>
      <c r="F134" s="2">
        <f>0.5*EXIMR!F134*('exp(XMY)ADJ'!F134+'exp(XMY)ADJ'!$I134)</f>
        <v>-0.44678627567216833</v>
      </c>
      <c r="G134" s="2">
        <f>0.5*EXIMR!G134*('exp(XMY)ADJ'!G134+'exp(XMY)ADJ'!$I134)</f>
        <v>4.7686925176832221E-2</v>
      </c>
      <c r="H134" s="2">
        <f>0.5*EXIMR!H134*('exp(XMY)ADJ'!H134+'exp(XMY)ADJ'!$I134)</f>
        <v>-1.6796284107293407</v>
      </c>
      <c r="I134" s="3">
        <f t="shared" si="24"/>
        <v>-3.4087555766251727</v>
      </c>
      <c r="J134" s="2">
        <v>-2.9394706191027318</v>
      </c>
      <c r="L134" s="1">
        <f t="shared" si="34"/>
        <v>2012.75</v>
      </c>
      <c r="M134" s="3">
        <f t="shared" si="25"/>
        <v>2.389926158319132</v>
      </c>
      <c r="N134" s="3">
        <f t="shared" si="26"/>
        <v>0.20577348560481867</v>
      </c>
      <c r="O134" s="3">
        <f t="shared" si="27"/>
        <v>-0.44678627567216833</v>
      </c>
      <c r="P134" s="3">
        <f t="shared" si="28"/>
        <v>-1.6796284107293407</v>
      </c>
      <c r="Q134" s="3">
        <f t="shared" si="29"/>
        <v>-3.4087555766251727</v>
      </c>
      <c r="R134" s="1">
        <f t="shared" si="30"/>
        <v>-2.9394706191027318</v>
      </c>
      <c r="T134" s="1">
        <f t="shared" si="35"/>
        <v>2012.75</v>
      </c>
      <c r="U134" s="3">
        <f>(EXIMR!B134+EXIMR!C134)*('exp(XMY)ADJ'!B134+'exp(XMY)ADJ'!C134+'exp(XMY)ADJ'!I134)/2</f>
        <v>2.3871887369122349</v>
      </c>
      <c r="V134" s="3">
        <f>(EXIMR!D134+EXIMR!E134+EXIMR!G134)*('exp(XMY)ADJ'!D134+'exp(XMY)ADJ'!E134+'exp(XMY)ADJ'!G134+'exp(XMY)ADJ'!I134)/2</f>
        <v>0.38721531742726589</v>
      </c>
      <c r="W134" s="3">
        <f>(EXIMR!F134)*('exp(XMY)ADJ'!F134+'exp(XMY)ADJ'!I134)/2</f>
        <v>-0.44678627567216833</v>
      </c>
      <c r="X134" s="3">
        <f>(EXIMR!H134)*('exp(XMY)ADJ'!H134+'exp(XMY)ADJ'!I134)/2</f>
        <v>-1.6796284107293407</v>
      </c>
      <c r="Y134" s="3">
        <f t="shared" si="31"/>
        <v>-3.5874599870407238</v>
      </c>
      <c r="Z134" s="3">
        <f t="shared" si="32"/>
        <v>-2.9394706191027318</v>
      </c>
    </row>
    <row r="135" spans="1:26" x14ac:dyDescent="0.3">
      <c r="A135" s="1">
        <f t="shared" si="33"/>
        <v>2013</v>
      </c>
      <c r="B135" s="2">
        <f>0.5*EXIMR!B135*('exp(XMY)ADJ'!B135+'exp(XMY)ADJ'!$I135)</f>
        <v>5.0029614375664414E-7</v>
      </c>
      <c r="C135" s="2">
        <f>0.5*EXIMR!C135*('exp(XMY)ADJ'!C135+'exp(XMY)ADJ'!$I135)</f>
        <v>2.3191515999475154</v>
      </c>
      <c r="D135" s="2">
        <f>0.5*EXIMR!D135*('exp(XMY)ADJ'!D135+'exp(XMY)ADJ'!$I135)</f>
        <v>5.0185732318345092E-7</v>
      </c>
      <c r="E135" s="2">
        <f>0.5*EXIMR!E135*('exp(XMY)ADJ'!E135+'exp(XMY)ADJ'!$I135)</f>
        <v>0.16679214728943681</v>
      </c>
      <c r="F135" s="2">
        <f>0.5*EXIMR!F135*('exp(XMY)ADJ'!F135+'exp(XMY)ADJ'!$I135)</f>
        <v>-0.40826734963303535</v>
      </c>
      <c r="G135" s="2">
        <f>0.5*EXIMR!G135*('exp(XMY)ADJ'!G135+'exp(XMY)ADJ'!$I135)</f>
        <v>4.3076358994553796E-2</v>
      </c>
      <c r="H135" s="2">
        <f>0.5*EXIMR!H135*('exp(XMY)ADJ'!H135+'exp(XMY)ADJ'!$I135)</f>
        <v>-1.6787926619401365</v>
      </c>
      <c r="I135" s="3">
        <f t="shared" si="24"/>
        <v>-3.3995827839053181</v>
      </c>
      <c r="J135" s="2">
        <v>-2.9576216870935172</v>
      </c>
      <c r="L135" s="1">
        <f t="shared" si="34"/>
        <v>2013</v>
      </c>
      <c r="M135" s="3">
        <f t="shared" si="25"/>
        <v>2.319152100243659</v>
      </c>
      <c r="N135" s="3">
        <f t="shared" si="26"/>
        <v>0.20986900814131376</v>
      </c>
      <c r="O135" s="3">
        <f t="shared" si="27"/>
        <v>-0.40826734963303535</v>
      </c>
      <c r="P135" s="3">
        <f t="shared" si="28"/>
        <v>-1.6787926619401365</v>
      </c>
      <c r="Q135" s="3">
        <f t="shared" si="29"/>
        <v>-3.3995827839053181</v>
      </c>
      <c r="R135" s="1">
        <f t="shared" si="30"/>
        <v>-2.9576216870935172</v>
      </c>
      <c r="T135" s="1">
        <f t="shared" si="35"/>
        <v>2013</v>
      </c>
      <c r="U135" s="3">
        <f>(EXIMR!B135+EXIMR!C135)*('exp(XMY)ADJ'!B135+'exp(XMY)ADJ'!C135+'exp(XMY)ADJ'!I135)/2</f>
        <v>2.3165114226878436</v>
      </c>
      <c r="V135" s="3">
        <f>(EXIMR!D135+EXIMR!E135+EXIMR!G135)*('exp(XMY)ADJ'!D135+'exp(XMY)ADJ'!E135+'exp(XMY)ADJ'!G135+'exp(XMY)ADJ'!I135)/2</f>
        <v>0.3941701351129831</v>
      </c>
      <c r="W135" s="3">
        <f>(EXIMR!F135)*('exp(XMY)ADJ'!F135+'exp(XMY)ADJ'!I135)/2</f>
        <v>-0.40826734963303535</v>
      </c>
      <c r="X135" s="3">
        <f>(EXIMR!H135)*('exp(XMY)ADJ'!H135+'exp(XMY)ADJ'!I135)/2</f>
        <v>-1.6787926619401365</v>
      </c>
      <c r="Y135" s="3">
        <f t="shared" si="31"/>
        <v>-3.5812432333211719</v>
      </c>
      <c r="Z135" s="3">
        <f t="shared" si="32"/>
        <v>-2.9576216870935172</v>
      </c>
    </row>
    <row r="136" spans="1:26" x14ac:dyDescent="0.3">
      <c r="A136" s="1">
        <f t="shared" si="33"/>
        <v>2013.25</v>
      </c>
      <c r="B136" s="2">
        <f>0.5*EXIMR!B136*('exp(XMY)ADJ'!B136+'exp(XMY)ADJ'!$I136)</f>
        <v>4.9321486849775789E-7</v>
      </c>
      <c r="C136" s="2">
        <f>0.5*EXIMR!C136*('exp(XMY)ADJ'!C136+'exp(XMY)ADJ'!$I136)</f>
        <v>2.2199054145048751</v>
      </c>
      <c r="D136" s="2">
        <f>0.5*EXIMR!D136*('exp(XMY)ADJ'!D136+'exp(XMY)ADJ'!$I136)</f>
        <v>5.230171793658606E-7</v>
      </c>
      <c r="E136" s="2">
        <f>0.5*EXIMR!E136*('exp(XMY)ADJ'!E136+'exp(XMY)ADJ'!$I136)</f>
        <v>0.17816180638571164</v>
      </c>
      <c r="F136" s="2">
        <f>0.5*EXIMR!F136*('exp(XMY)ADJ'!F136+'exp(XMY)ADJ'!$I136)</f>
        <v>-0.36109165928782061</v>
      </c>
      <c r="G136" s="2">
        <f>0.5*EXIMR!G136*('exp(XMY)ADJ'!G136+'exp(XMY)ADJ'!$I136)</f>
        <v>1.4416987809543032E-2</v>
      </c>
      <c r="H136" s="2">
        <f>0.5*EXIMR!H136*('exp(XMY)ADJ'!H136+'exp(XMY)ADJ'!$I136)</f>
        <v>-1.6742215823297433</v>
      </c>
      <c r="I136" s="3">
        <f t="shared" si="24"/>
        <v>-3.4520271815043504</v>
      </c>
      <c r="J136" s="2">
        <v>-3.074855198189737</v>
      </c>
      <c r="L136" s="1">
        <f t="shared" si="34"/>
        <v>2013.25</v>
      </c>
      <c r="M136" s="3">
        <f t="shared" si="25"/>
        <v>2.2199059077197436</v>
      </c>
      <c r="N136" s="3">
        <f t="shared" si="26"/>
        <v>0.19257931721243404</v>
      </c>
      <c r="O136" s="3">
        <f t="shared" si="27"/>
        <v>-0.36109165928782061</v>
      </c>
      <c r="P136" s="3">
        <f t="shared" si="28"/>
        <v>-1.6742215823297433</v>
      </c>
      <c r="Q136" s="3">
        <f t="shared" si="29"/>
        <v>-3.4520271815043504</v>
      </c>
      <c r="R136" s="1">
        <f t="shared" si="30"/>
        <v>-3.074855198189737</v>
      </c>
      <c r="T136" s="1">
        <f t="shared" si="35"/>
        <v>2013.25</v>
      </c>
      <c r="U136" s="3">
        <f>(EXIMR!B136+EXIMR!C136)*('exp(XMY)ADJ'!B136+'exp(XMY)ADJ'!C136+'exp(XMY)ADJ'!I136)/2</f>
        <v>2.2173947512848637</v>
      </c>
      <c r="V136" s="3">
        <f>(EXIMR!D136+EXIMR!E136+EXIMR!G136)*('exp(XMY)ADJ'!D136+'exp(XMY)ADJ'!E136+'exp(XMY)ADJ'!G136+'exp(XMY)ADJ'!I136)/2</f>
        <v>0.36563351855450943</v>
      </c>
      <c r="W136" s="3">
        <f>(EXIMR!F136)*('exp(XMY)ADJ'!F136+'exp(XMY)ADJ'!I136)/2</f>
        <v>-0.36109165928782061</v>
      </c>
      <c r="X136" s="3">
        <f>(EXIMR!H136)*('exp(XMY)ADJ'!H136+'exp(XMY)ADJ'!I136)/2</f>
        <v>-1.6742215823297433</v>
      </c>
      <c r="Y136" s="3">
        <f t="shared" si="31"/>
        <v>-3.6225702264115465</v>
      </c>
      <c r="Z136" s="3">
        <f t="shared" si="32"/>
        <v>-3.074855198189737</v>
      </c>
    </row>
    <row r="137" spans="1:26" x14ac:dyDescent="0.3">
      <c r="A137" s="1">
        <f t="shared" si="33"/>
        <v>2013.5</v>
      </c>
      <c r="B137" s="2">
        <f>0.5*EXIMR!B137*('exp(XMY)ADJ'!B137+'exp(XMY)ADJ'!$I137)</f>
        <v>5.1159737419703279E-7</v>
      </c>
      <c r="C137" s="2">
        <f>0.5*EXIMR!C137*('exp(XMY)ADJ'!C137+'exp(XMY)ADJ'!$I137)</f>
        <v>2.2651530563861364</v>
      </c>
      <c r="D137" s="2">
        <f>0.5*EXIMR!D137*('exp(XMY)ADJ'!D137+'exp(XMY)ADJ'!$I137)</f>
        <v>5.2711055044138542E-7</v>
      </c>
      <c r="E137" s="2">
        <f>0.5*EXIMR!E137*('exp(XMY)ADJ'!E137+'exp(XMY)ADJ'!$I137)</f>
        <v>0.18822507986577189</v>
      </c>
      <c r="F137" s="2">
        <f>0.5*EXIMR!F137*('exp(XMY)ADJ'!F137+'exp(XMY)ADJ'!$I137)</f>
        <v>-0.33127395107068303</v>
      </c>
      <c r="G137" s="2">
        <f>0.5*EXIMR!G137*('exp(XMY)ADJ'!G137+'exp(XMY)ADJ'!$I137)</f>
        <v>4.7405445463684429E-2</v>
      </c>
      <c r="H137" s="2">
        <f>0.5*EXIMR!H137*('exp(XMY)ADJ'!H137+'exp(XMY)ADJ'!$I137)</f>
        <v>-1.673573666886403</v>
      </c>
      <c r="I137" s="3">
        <f t="shared" si="24"/>
        <v>-3.4274898632715036</v>
      </c>
      <c r="J137" s="2">
        <v>-2.931552860805072</v>
      </c>
      <c r="L137" s="1">
        <f t="shared" si="34"/>
        <v>2013.5</v>
      </c>
      <c r="M137" s="3">
        <f t="shared" si="25"/>
        <v>2.2651535679835106</v>
      </c>
      <c r="N137" s="3">
        <f t="shared" si="26"/>
        <v>0.23563105244000676</v>
      </c>
      <c r="O137" s="3">
        <f t="shared" si="27"/>
        <v>-0.33127395107068303</v>
      </c>
      <c r="P137" s="3">
        <f t="shared" si="28"/>
        <v>-1.673573666886403</v>
      </c>
      <c r="Q137" s="3">
        <f t="shared" si="29"/>
        <v>-3.4274898632715036</v>
      </c>
      <c r="R137" s="1">
        <f t="shared" si="30"/>
        <v>-2.931552860805072</v>
      </c>
      <c r="T137" s="1">
        <f t="shared" si="35"/>
        <v>2013.5</v>
      </c>
      <c r="U137" s="3">
        <f>(EXIMR!B137+EXIMR!C137)*('exp(XMY)ADJ'!B137+'exp(XMY)ADJ'!C137+'exp(XMY)ADJ'!I137)/2</f>
        <v>2.2626067434744885</v>
      </c>
      <c r="V137" s="3">
        <f>(EXIMR!D137+EXIMR!E137+EXIMR!G137)*('exp(XMY)ADJ'!D137+'exp(XMY)ADJ'!E137+'exp(XMY)ADJ'!G137+'exp(XMY)ADJ'!I137)/2</f>
        <v>0.4495844580141391</v>
      </c>
      <c r="W137" s="3">
        <f>(EXIMR!F137)*('exp(XMY)ADJ'!F137+'exp(XMY)ADJ'!I137)/2</f>
        <v>-0.33127395107068303</v>
      </c>
      <c r="X137" s="3">
        <f>(EXIMR!H137)*('exp(XMY)ADJ'!H137+'exp(XMY)ADJ'!I137)/2</f>
        <v>-1.673573666886403</v>
      </c>
      <c r="Y137" s="3">
        <f t="shared" si="31"/>
        <v>-3.6388964443366136</v>
      </c>
      <c r="Z137" s="3">
        <f t="shared" si="32"/>
        <v>-2.931552860805072</v>
      </c>
    </row>
    <row r="138" spans="1:26" x14ac:dyDescent="0.3">
      <c r="A138" s="1">
        <f t="shared" si="33"/>
        <v>2013.75</v>
      </c>
      <c r="B138" s="2">
        <f>0.5*EXIMR!B138*('exp(XMY)ADJ'!B138+'exp(XMY)ADJ'!$I138)</f>
        <v>5.4660884468634845E-7</v>
      </c>
      <c r="C138" s="2">
        <f>0.5*EXIMR!C138*('exp(XMY)ADJ'!C138+'exp(XMY)ADJ'!$I138)</f>
        <v>2.2198116363265208</v>
      </c>
      <c r="D138" s="2">
        <f>0.5*EXIMR!D138*('exp(XMY)ADJ'!D138+'exp(XMY)ADJ'!$I138)</f>
        <v>5.3893674719897729E-7</v>
      </c>
      <c r="E138" s="2">
        <f>0.5*EXIMR!E138*('exp(XMY)ADJ'!E138+'exp(XMY)ADJ'!$I138)</f>
        <v>0.18669791513121756</v>
      </c>
      <c r="F138" s="2">
        <f>0.5*EXIMR!F138*('exp(XMY)ADJ'!F138+'exp(XMY)ADJ'!$I138)</f>
        <v>-3.0201596770370154E-2</v>
      </c>
      <c r="G138" s="2">
        <f>0.5*EXIMR!G138*('exp(XMY)ADJ'!G138+'exp(XMY)ADJ'!$I138)</f>
        <v>-6.8168235508248541E-3</v>
      </c>
      <c r="H138" s="2">
        <f>0.5*EXIMR!H138*('exp(XMY)ADJ'!H138+'exp(XMY)ADJ'!$I138)</f>
        <v>-1.6695642977725695</v>
      </c>
      <c r="I138" s="3">
        <f t="shared" si="24"/>
        <v>-3.3412319634003635</v>
      </c>
      <c r="J138" s="2">
        <v>-2.641304044490798</v>
      </c>
      <c r="L138" s="1">
        <f t="shared" si="34"/>
        <v>2013.75</v>
      </c>
      <c r="M138" s="3">
        <f t="shared" si="25"/>
        <v>2.2198121829353656</v>
      </c>
      <c r="N138" s="3">
        <f t="shared" si="26"/>
        <v>0.1798816305171399</v>
      </c>
      <c r="O138" s="3">
        <f t="shared" si="27"/>
        <v>-3.0201596770370154E-2</v>
      </c>
      <c r="P138" s="3">
        <f t="shared" si="28"/>
        <v>-1.6695642977725695</v>
      </c>
      <c r="Q138" s="3">
        <f t="shared" si="29"/>
        <v>-3.3412319634003635</v>
      </c>
      <c r="R138" s="1">
        <f t="shared" si="30"/>
        <v>-2.641304044490798</v>
      </c>
      <c r="T138" s="1">
        <f t="shared" si="35"/>
        <v>2013.75</v>
      </c>
      <c r="U138" s="3">
        <f>(EXIMR!B138+EXIMR!C138)*('exp(XMY)ADJ'!B138+'exp(XMY)ADJ'!C138+'exp(XMY)ADJ'!I138)/2</f>
        <v>2.2173298642882346</v>
      </c>
      <c r="V138" s="3">
        <f>(EXIMR!D138+EXIMR!E138+EXIMR!G138)*('exp(XMY)ADJ'!D138+'exp(XMY)ADJ'!E138+'exp(XMY)ADJ'!G138+'exp(XMY)ADJ'!I138)/2</f>
        <v>0.34561505726517178</v>
      </c>
      <c r="W138" s="3">
        <f>(EXIMR!F138)*('exp(XMY)ADJ'!F138+'exp(XMY)ADJ'!I138)/2</f>
        <v>-3.0201596770370154E-2</v>
      </c>
      <c r="X138" s="3">
        <f>(EXIMR!H138)*('exp(XMY)ADJ'!H138+'exp(XMY)ADJ'!I138)/2</f>
        <v>-1.6695642977725695</v>
      </c>
      <c r="Y138" s="3">
        <f t="shared" si="31"/>
        <v>-3.5044830715012645</v>
      </c>
      <c r="Z138" s="3">
        <f t="shared" si="32"/>
        <v>-2.641304044490798</v>
      </c>
    </row>
    <row r="139" spans="1:26" x14ac:dyDescent="0.3">
      <c r="A139" s="1">
        <f t="shared" si="33"/>
        <v>2014</v>
      </c>
      <c r="B139" s="2">
        <f>0.5*EXIMR!B139*('exp(XMY)ADJ'!B139+'exp(XMY)ADJ'!$I139)</f>
        <v>5.6700233183719277E-7</v>
      </c>
      <c r="C139" s="2">
        <f>0.5*EXIMR!C139*('exp(XMY)ADJ'!C139+'exp(XMY)ADJ'!$I139)</f>
        <v>2.0415629361025589</v>
      </c>
      <c r="D139" s="2">
        <f>0.5*EXIMR!D139*('exp(XMY)ADJ'!D139+'exp(XMY)ADJ'!$I139)</f>
        <v>5.427127378349019E-7</v>
      </c>
      <c r="E139" s="2">
        <f>0.5*EXIMR!E139*('exp(XMY)ADJ'!E139+'exp(XMY)ADJ'!$I139)</f>
        <v>0.19855087998621615</v>
      </c>
      <c r="F139" s="2">
        <f>0.5*EXIMR!F139*('exp(XMY)ADJ'!F139+'exp(XMY)ADJ'!$I139)</f>
        <v>-0.27100888473957685</v>
      </c>
      <c r="G139" s="2">
        <f>0.5*EXIMR!G139*('exp(XMY)ADJ'!G139+'exp(XMY)ADJ'!$I139)</f>
        <v>6.4071438604763858E-2</v>
      </c>
      <c r="H139" s="2">
        <f>0.5*EXIMR!H139*('exp(XMY)ADJ'!H139+'exp(XMY)ADJ'!$I139)</f>
        <v>-1.6668600030738805</v>
      </c>
      <c r="I139" s="3">
        <f t="shared" si="24"/>
        <v>-3.4856470819435876</v>
      </c>
      <c r="J139" s="2">
        <v>-3.1193296053484363</v>
      </c>
      <c r="L139" s="1">
        <f t="shared" si="34"/>
        <v>2014</v>
      </c>
      <c r="M139" s="3">
        <f t="shared" si="25"/>
        <v>2.0415635031048907</v>
      </c>
      <c r="N139" s="3">
        <f t="shared" si="26"/>
        <v>0.26262286130371781</v>
      </c>
      <c r="O139" s="3">
        <f t="shared" si="27"/>
        <v>-0.27100888473957685</v>
      </c>
      <c r="P139" s="3">
        <f t="shared" si="28"/>
        <v>-1.6668600030738805</v>
      </c>
      <c r="Q139" s="3">
        <f t="shared" si="29"/>
        <v>-3.4856470819435876</v>
      </c>
      <c r="R139" s="1">
        <f t="shared" si="30"/>
        <v>-3.1193296053484363</v>
      </c>
      <c r="T139" s="1">
        <f t="shared" si="35"/>
        <v>2014</v>
      </c>
      <c r="U139" s="3">
        <f>(EXIMR!B139+EXIMR!C139)*('exp(XMY)ADJ'!B139+'exp(XMY)ADJ'!C139+'exp(XMY)ADJ'!I139)/2</f>
        <v>2.0392828528399072</v>
      </c>
      <c r="V139" s="3">
        <f>(EXIMR!D139+EXIMR!E139+EXIMR!G139)*('exp(XMY)ADJ'!D139+'exp(XMY)ADJ'!E139+'exp(XMY)ADJ'!G139+'exp(XMY)ADJ'!I139)/2</f>
        <v>0.50719434593133439</v>
      </c>
      <c r="W139" s="3">
        <f>(EXIMR!F139)*('exp(XMY)ADJ'!F139+'exp(XMY)ADJ'!I139)/2</f>
        <v>-0.27100888473957685</v>
      </c>
      <c r="X139" s="3">
        <f>(EXIMR!H139)*('exp(XMY)ADJ'!H139+'exp(XMY)ADJ'!I139)/2</f>
        <v>-1.6668600030738805</v>
      </c>
      <c r="Y139" s="3">
        <f t="shared" si="31"/>
        <v>-3.7279379163062205</v>
      </c>
      <c r="Z139" s="3">
        <f t="shared" si="32"/>
        <v>-3.1193296053484363</v>
      </c>
    </row>
    <row r="140" spans="1:26" x14ac:dyDescent="0.3">
      <c r="A140" s="1">
        <f t="shared" si="33"/>
        <v>2014.25</v>
      </c>
      <c r="B140" s="2">
        <f>0.5*EXIMR!B140*('exp(XMY)ADJ'!B140+'exp(XMY)ADJ'!$I140)</f>
        <v>5.9577015460294285E-7</v>
      </c>
      <c r="C140" s="2">
        <f>0.5*EXIMR!C140*('exp(XMY)ADJ'!C140+'exp(XMY)ADJ'!$I140)</f>
        <v>1.8414345787363819</v>
      </c>
      <c r="D140" s="2">
        <f>0.5*EXIMR!D140*('exp(XMY)ADJ'!D140+'exp(XMY)ADJ'!$I140)</f>
        <v>5.629414506842032E-7</v>
      </c>
      <c r="E140" s="2">
        <f>0.5*EXIMR!E140*('exp(XMY)ADJ'!E140+'exp(XMY)ADJ'!$I140)</f>
        <v>0.20129242167623154</v>
      </c>
      <c r="F140" s="2">
        <f>0.5*EXIMR!F140*('exp(XMY)ADJ'!F140+'exp(XMY)ADJ'!$I140)</f>
        <v>-6.6250474934485923E-2</v>
      </c>
      <c r="G140" s="2">
        <f>0.5*EXIMR!G140*('exp(XMY)ADJ'!G140+'exp(XMY)ADJ'!$I140)</f>
        <v>1.6228659593332063E-2</v>
      </c>
      <c r="H140" s="2">
        <f>0.5*EXIMR!H140*('exp(XMY)ADJ'!H140+'exp(XMY)ADJ'!$I140)</f>
        <v>-1.6601373235370347</v>
      </c>
      <c r="I140" s="3">
        <f t="shared" si="24"/>
        <v>-3.4979754115413155</v>
      </c>
      <c r="J140" s="2">
        <v>-3.165406391295285</v>
      </c>
      <c r="L140" s="1">
        <f t="shared" si="34"/>
        <v>2014.25</v>
      </c>
      <c r="M140" s="3">
        <f t="shared" si="25"/>
        <v>1.8414351745065365</v>
      </c>
      <c r="N140" s="3">
        <f t="shared" si="26"/>
        <v>0.21752164421101428</v>
      </c>
      <c r="O140" s="3">
        <f t="shared" si="27"/>
        <v>-6.6250474934485923E-2</v>
      </c>
      <c r="P140" s="3">
        <f t="shared" si="28"/>
        <v>-1.6601373235370347</v>
      </c>
      <c r="Q140" s="3">
        <f t="shared" si="29"/>
        <v>-3.4979754115413155</v>
      </c>
      <c r="R140" s="1">
        <f t="shared" si="30"/>
        <v>-3.165406391295285</v>
      </c>
      <c r="T140" s="1">
        <f t="shared" si="35"/>
        <v>2014.25</v>
      </c>
      <c r="U140" s="3">
        <f>(EXIMR!B140+EXIMR!C140)*('exp(XMY)ADJ'!B140+'exp(XMY)ADJ'!C140+'exp(XMY)ADJ'!I140)/2</f>
        <v>1.8393800153856246</v>
      </c>
      <c r="V140" s="3">
        <f>(EXIMR!D140+EXIMR!E140+EXIMR!G140)*('exp(XMY)ADJ'!D140+'exp(XMY)ADJ'!E140+'exp(XMY)ADJ'!G140+'exp(XMY)ADJ'!I140)/2</f>
        <v>0.42475669279054956</v>
      </c>
      <c r="W140" s="3">
        <f>(EXIMR!F140)*('exp(XMY)ADJ'!F140+'exp(XMY)ADJ'!I140)/2</f>
        <v>-6.6250474934485923E-2</v>
      </c>
      <c r="X140" s="3">
        <f>(EXIMR!H140)*('exp(XMY)ADJ'!H140+'exp(XMY)ADJ'!I140)/2</f>
        <v>-1.6601373235370347</v>
      </c>
      <c r="Y140" s="3">
        <f t="shared" si="31"/>
        <v>-3.7031553009999385</v>
      </c>
      <c r="Z140" s="3">
        <f t="shared" si="32"/>
        <v>-3.165406391295285</v>
      </c>
    </row>
    <row r="141" spans="1:26" x14ac:dyDescent="0.3">
      <c r="A141" s="1">
        <f t="shared" si="33"/>
        <v>2014.5</v>
      </c>
      <c r="B141" s="2">
        <f>0.5*EXIMR!B141*('exp(XMY)ADJ'!B141+'exp(XMY)ADJ'!$I141)</f>
        <v>5.9272553114272021E-7</v>
      </c>
      <c r="C141" s="2">
        <f>0.5*EXIMR!C141*('exp(XMY)ADJ'!C141+'exp(XMY)ADJ'!$I141)</f>
        <v>1.6670087853678037</v>
      </c>
      <c r="D141" s="2">
        <f>0.5*EXIMR!D141*('exp(XMY)ADJ'!D141+'exp(XMY)ADJ'!$I141)</f>
        <v>5.5414155620246395E-7</v>
      </c>
      <c r="E141" s="2">
        <f>0.5*EXIMR!E141*('exp(XMY)ADJ'!E141+'exp(XMY)ADJ'!$I141)</f>
        <v>0.21365120701077747</v>
      </c>
      <c r="F141" s="2">
        <f>0.5*EXIMR!F141*('exp(XMY)ADJ'!F141+'exp(XMY)ADJ'!$I141)</f>
        <v>0.19705019447995226</v>
      </c>
      <c r="G141" s="2">
        <f>0.5*EXIMR!G141*('exp(XMY)ADJ'!G141+'exp(XMY)ADJ'!$I141)</f>
        <v>2.4409851888197897E-2</v>
      </c>
      <c r="H141" s="2">
        <f>0.5*EXIMR!H141*('exp(XMY)ADJ'!H141+'exp(XMY)ADJ'!$I141)</f>
        <v>-1.6562218296956774</v>
      </c>
      <c r="I141" s="3">
        <f t="shared" si="24"/>
        <v>-3.3827903996444846</v>
      </c>
      <c r="J141" s="2">
        <v>-2.9368910437263431</v>
      </c>
      <c r="L141" s="1">
        <f t="shared" si="34"/>
        <v>2014.5</v>
      </c>
      <c r="M141" s="3">
        <f t="shared" si="25"/>
        <v>1.6670093780933348</v>
      </c>
      <c r="N141" s="3">
        <f t="shared" si="26"/>
        <v>0.23806161304053156</v>
      </c>
      <c r="O141" s="3">
        <f t="shared" si="27"/>
        <v>0.19705019447995226</v>
      </c>
      <c r="P141" s="3">
        <f t="shared" si="28"/>
        <v>-1.6562218296956774</v>
      </c>
      <c r="Q141" s="3">
        <f t="shared" si="29"/>
        <v>-3.3827903996444846</v>
      </c>
      <c r="R141" s="1">
        <f t="shared" si="30"/>
        <v>-2.9368910437263431</v>
      </c>
      <c r="T141" s="1">
        <f t="shared" si="35"/>
        <v>2014.5</v>
      </c>
      <c r="U141" s="3">
        <f>(EXIMR!B141+EXIMR!C141)*('exp(XMY)ADJ'!B141+'exp(XMY)ADJ'!C141+'exp(XMY)ADJ'!I141)/2</f>
        <v>1.6651448493336407</v>
      </c>
      <c r="V141" s="3">
        <f>(EXIMR!D141+EXIMR!E141+EXIMR!G141)*('exp(XMY)ADJ'!D141+'exp(XMY)ADJ'!E141+'exp(XMY)ADJ'!G141+'exp(XMY)ADJ'!I141)/2</f>
        <v>0.46412565280505907</v>
      </c>
      <c r="W141" s="3">
        <f>(EXIMR!F141)*('exp(XMY)ADJ'!F141+'exp(XMY)ADJ'!I141)/2</f>
        <v>0.19705019447995226</v>
      </c>
      <c r="X141" s="3">
        <f>(EXIMR!H141)*('exp(XMY)ADJ'!H141+'exp(XMY)ADJ'!I141)/2</f>
        <v>-1.6562218296956774</v>
      </c>
      <c r="Y141" s="3">
        <f t="shared" si="31"/>
        <v>-3.6069899106493177</v>
      </c>
      <c r="Z141" s="3">
        <f t="shared" si="32"/>
        <v>-2.9368910437263431</v>
      </c>
    </row>
    <row r="142" spans="1:26" x14ac:dyDescent="0.3">
      <c r="A142">
        <v>2014.75</v>
      </c>
      <c r="L142">
        <v>2014.75</v>
      </c>
      <c r="T142">
        <v>2014.75</v>
      </c>
    </row>
    <row r="143" spans="1:26" x14ac:dyDescent="0.3">
      <c r="A143">
        <v>2015</v>
      </c>
      <c r="L143">
        <v>2015</v>
      </c>
      <c r="T143">
        <v>2015</v>
      </c>
    </row>
    <row r="144" spans="1:26" x14ac:dyDescent="0.3">
      <c r="A144" t="s">
        <v>81</v>
      </c>
      <c r="B144" t="s">
        <v>82</v>
      </c>
      <c r="C144" t="s">
        <v>83</v>
      </c>
      <c r="D144" t="s">
        <v>84</v>
      </c>
      <c r="E144" t="s">
        <v>85</v>
      </c>
      <c r="F144" t="s">
        <v>86</v>
      </c>
      <c r="G144" t="s">
        <v>87</v>
      </c>
      <c r="H144" t="s">
        <v>88</v>
      </c>
      <c r="I144" t="s">
        <v>94</v>
      </c>
      <c r="J144" t="s">
        <v>89</v>
      </c>
      <c r="M144" t="s">
        <v>90</v>
      </c>
      <c r="N144" t="s">
        <v>91</v>
      </c>
      <c r="O144" t="s">
        <v>92</v>
      </c>
      <c r="P144" t="s">
        <v>88</v>
      </c>
      <c r="Q144" t="s">
        <v>94</v>
      </c>
      <c r="R144" t="s">
        <v>89</v>
      </c>
    </row>
    <row r="145" spans="1:18" x14ac:dyDescent="0.3">
      <c r="A145" s="6">
        <f>SUM(B145:H145)</f>
        <v>2.5539197770116755</v>
      </c>
      <c r="B145" s="6">
        <f>_xlfn.STDEV.S(B3:B141)</f>
        <v>4.6123424682853402E-7</v>
      </c>
      <c r="C145" s="6">
        <f>_xlfn.STDEV.S(C3:C141)</f>
        <v>1.0214453851307208</v>
      </c>
      <c r="D145" s="6">
        <f t="shared" ref="D145:I145" si="36">_xlfn.STDEV.S(D3:D141)</f>
        <v>1.7987283388734138E-7</v>
      </c>
      <c r="E145" s="6">
        <f t="shared" si="36"/>
        <v>9.5034911627930471E-2</v>
      </c>
      <c r="F145" s="6">
        <f t="shared" si="36"/>
        <v>0.99370493264885862</v>
      </c>
      <c r="G145" s="6">
        <f t="shared" si="36"/>
        <v>0.22498725744367004</v>
      </c>
      <c r="H145" s="6">
        <f t="shared" si="36"/>
        <v>0.21874664905341482</v>
      </c>
      <c r="I145" s="6">
        <f t="shared" si="36"/>
        <v>1.1382076899437943</v>
      </c>
      <c r="J145" s="6">
        <f>_xlfn.STDEV.S(J3:J141)</f>
        <v>1.6260416031113798</v>
      </c>
      <c r="K145" s="7"/>
      <c r="L145" s="6">
        <f>SUM(M145:Q145)</f>
        <v>3.6309675235602148</v>
      </c>
      <c r="M145" s="6">
        <f t="shared" ref="M145:R145" si="37">_xlfn.STDEV.S(M3:M141)</f>
        <v>1.0214452410960906</v>
      </c>
      <c r="N145" s="6">
        <f t="shared" si="37"/>
        <v>0.25886301081805652</v>
      </c>
      <c r="O145" s="6">
        <f t="shared" si="37"/>
        <v>0.99370493264885862</v>
      </c>
      <c r="P145" s="6">
        <f t="shared" si="37"/>
        <v>0.21874664905341482</v>
      </c>
      <c r="Q145" s="6">
        <f t="shared" si="37"/>
        <v>1.1382076899437943</v>
      </c>
      <c r="R145" s="6">
        <f t="shared" si="37"/>
        <v>1.6260416031113798</v>
      </c>
    </row>
    <row r="146" spans="1:18" x14ac:dyDescent="0.3">
      <c r="A146" s="6">
        <f>SUM(B146:H146)</f>
        <v>2.1383011648880146</v>
      </c>
      <c r="B146" s="6">
        <f>_xlfn.VAR.S(B3:B141)</f>
        <v>2.1273703044748505E-13</v>
      </c>
      <c r="C146" s="6">
        <f t="shared" ref="C146:J146" si="38">_xlfn.VAR.S(C3:C141)</f>
        <v>1.0433506748048464</v>
      </c>
      <c r="D146" s="6">
        <f t="shared" si="38"/>
        <v>3.2354236370663105E-14</v>
      </c>
      <c r="E146" s="6">
        <f>_xlfn.VAR.S(E3:E141)</f>
        <v>9.0316344281285554E-3</v>
      </c>
      <c r="F146" s="6">
        <f t="shared" si="38"/>
        <v>0.98744949317067254</v>
      </c>
      <c r="G146" s="6">
        <f t="shared" si="38"/>
        <v>5.0619266012024267E-2</v>
      </c>
      <c r="H146" s="6">
        <f t="shared" si="38"/>
        <v>4.7850096472097821E-2</v>
      </c>
      <c r="I146" s="6">
        <f t="shared" si="38"/>
        <v>1.2955167454471883</v>
      </c>
      <c r="J146" s="6">
        <f t="shared" si="38"/>
        <v>2.644011295049026</v>
      </c>
      <c r="K146" s="7"/>
      <c r="L146" s="6">
        <f>SUM(M146:Q146)</f>
        <v>3.4411767740175989</v>
      </c>
      <c r="M146" s="6">
        <f t="shared" ref="M146:R146" si="39">_xlfn.VAR.S(M3:M141)</f>
        <v>1.0433503805578508</v>
      </c>
      <c r="N146" s="6">
        <f t="shared" si="39"/>
        <v>6.7010058369789238E-2</v>
      </c>
      <c r="O146" s="6">
        <f t="shared" si="39"/>
        <v>0.98744949317067254</v>
      </c>
      <c r="P146" s="6">
        <f t="shared" si="39"/>
        <v>4.7850096472097821E-2</v>
      </c>
      <c r="Q146" s="6">
        <f t="shared" si="39"/>
        <v>1.2955167454471883</v>
      </c>
      <c r="R146" s="6">
        <f t="shared" si="39"/>
        <v>2.644011295049026</v>
      </c>
    </row>
    <row r="148" spans="1:18" x14ac:dyDescent="0.3">
      <c r="A148" s="8">
        <f>A146/$J146*100</f>
        <v>80.873374818482603</v>
      </c>
      <c r="B148" s="8">
        <f t="shared" ref="B148:J148" si="40">B146/$J146*100</f>
        <v>8.0459955237649774E-12</v>
      </c>
      <c r="C148" s="8">
        <f t="shared" si="40"/>
        <v>39.460900819846927</v>
      </c>
      <c r="D148" s="8">
        <f t="shared" si="40"/>
        <v>1.2236799604921197E-12</v>
      </c>
      <c r="E148" s="8">
        <f t="shared" si="40"/>
        <v>0.34158834514211439</v>
      </c>
      <c r="F148" s="8">
        <f t="shared" si="40"/>
        <v>37.346644283240963</v>
      </c>
      <c r="G148" s="8">
        <f t="shared" si="40"/>
        <v>1.9144875102012631</v>
      </c>
      <c r="H148" s="8">
        <f t="shared" si="40"/>
        <v>1.8097538600420606</v>
      </c>
      <c r="I148" s="8">
        <f t="shared" si="40"/>
        <v>48.998154730771162</v>
      </c>
      <c r="J148" s="8">
        <f t="shared" si="40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3"/>
  <sheetViews>
    <sheetView topLeftCell="A2" workbookViewId="0">
      <selection activeCell="M2" sqref="M2"/>
    </sheetView>
  </sheetViews>
  <sheetFormatPr defaultRowHeight="14.4" x14ac:dyDescent="0.3"/>
  <cols>
    <col min="28" max="28" width="12.6640625" bestFit="1" customWidth="1"/>
    <col min="30" max="30" width="12" bestFit="1" customWidth="1"/>
    <col min="31" max="31" width="12.6640625" bestFit="1" customWidth="1"/>
  </cols>
  <sheetData>
    <row r="1" spans="1:31" x14ac:dyDescent="0.3">
      <c r="P1" t="s">
        <v>110</v>
      </c>
      <c r="X1" t="s">
        <v>109</v>
      </c>
    </row>
    <row r="2" spans="1:31" x14ac:dyDescent="0.3">
      <c r="A2" t="s">
        <v>81</v>
      </c>
      <c r="B2" t="s">
        <v>89</v>
      </c>
      <c r="C2" t="s">
        <v>103</v>
      </c>
      <c r="D2" t="s">
        <v>104</v>
      </c>
      <c r="E2" t="s">
        <v>105</v>
      </c>
      <c r="G2" t="s">
        <v>89</v>
      </c>
      <c r="I2" t="str">
        <f>A2</f>
        <v>Period</v>
      </c>
      <c r="J2" t="str">
        <f>B2</f>
        <v>Data</v>
      </c>
      <c r="K2" t="str">
        <f>D2</f>
        <v>No trade shocks</v>
      </c>
      <c r="L2" t="s">
        <v>112</v>
      </c>
      <c r="P2" t="s">
        <v>81</v>
      </c>
      <c r="Q2" t="s">
        <v>89</v>
      </c>
      <c r="R2" t="s">
        <v>103</v>
      </c>
      <c r="S2" t="s">
        <v>104</v>
      </c>
      <c r="T2" t="s">
        <v>105</v>
      </c>
      <c r="X2" t="s">
        <v>81</v>
      </c>
      <c r="Y2" t="s">
        <v>89</v>
      </c>
      <c r="Z2" t="s">
        <v>106</v>
      </c>
      <c r="AA2" t="s">
        <v>107</v>
      </c>
      <c r="AB2" t="s">
        <v>92</v>
      </c>
      <c r="AD2" t="s">
        <v>108</v>
      </c>
      <c r="AE2" t="s">
        <v>107</v>
      </c>
    </row>
    <row r="3" spans="1:31" x14ac:dyDescent="0.3">
      <c r="A3" s="1">
        <f>EXIMRxXMY!A3</f>
        <v>1980</v>
      </c>
      <c r="B3">
        <f>Q3*Y3/2</f>
        <v>-0.40592375830971467</v>
      </c>
      <c r="C3">
        <f>R3*Z3/2</f>
        <v>-0.40883900313456478</v>
      </c>
      <c r="D3">
        <f>S3*AA3/2</f>
        <v>-0.54936875021217868</v>
      </c>
      <c r="E3">
        <f>T3*AB3/2</f>
        <v>-0.51133354787732732</v>
      </c>
      <c r="F3" s="1"/>
      <c r="G3" s="2">
        <v>-0.40592375830698202</v>
      </c>
      <c r="I3">
        <f t="shared" ref="I3:K66" si="0">A3</f>
        <v>1980</v>
      </c>
      <c r="J3">
        <f t="shared" si="0"/>
        <v>-0.40592375830971467</v>
      </c>
      <c r="K3">
        <f t="shared" ref="K3:K66" si="1">D3</f>
        <v>-0.54936875021217868</v>
      </c>
      <c r="L3">
        <f>J3-D3</f>
        <v>0.14344499190246401</v>
      </c>
      <c r="P3" s="1">
        <f>A3</f>
        <v>1980</v>
      </c>
      <c r="Q3">
        <f>EXIMR!I3</f>
        <v>-7.3377500000494003</v>
      </c>
      <c r="R3">
        <f>EXIMR!I3-EXIMR!B3-EXIMR!C3</f>
        <v>-7.3925063426504085</v>
      </c>
      <c r="S3">
        <f>EXIMR!I3-EXIMR!D3-EXIMR!E3-EXIMR!G3</f>
        <v>-9.9243881774774145</v>
      </c>
      <c r="T3">
        <f>EXIMR!I3-EXIMR!F3</f>
        <v>-9.2226091840290394</v>
      </c>
      <c r="X3" s="1">
        <f>A3</f>
        <v>1980</v>
      </c>
      <c r="Y3" s="1">
        <f>'exp(XMY)ADJ'!J3</f>
        <v>0.11063984417756992</v>
      </c>
      <c r="Z3">
        <f>(SUM('exp(XMY)ADJ'!B3:I3)-('exp(XMY)ADJ'!B3+'exp(XMY)ADJ'!C3))</f>
        <v>0.11060903682308786</v>
      </c>
      <c r="AA3">
        <f>(SUM('exp(XMY)ADJ'!B3:I3)-('exp(XMY)ADJ'!D3+'exp(XMY)ADJ'!E3+'exp(XMY)ADJ'!G3))</f>
        <v>0.11071085499435139</v>
      </c>
      <c r="AB3">
        <f>(SUM('exp(XMY)ADJ'!B3:I3)-('exp(XMY)ADJ'!F3))</f>
        <v>0.11088696000754601</v>
      </c>
      <c r="AD3">
        <f>('exp(XMY)ADJ'!B3+'exp(XMY)ADJ'!C3)</f>
        <v>3.0807354482056188E-5</v>
      </c>
      <c r="AE3">
        <f>('exp(XMY)ADJ'!D3+'exp(XMY)ADJ'!E3+'exp(XMY)ADJ'!G3)</f>
        <v>-7.1010816781474947E-5</v>
      </c>
    </row>
    <row r="4" spans="1:31" x14ac:dyDescent="0.3">
      <c r="A4" s="1">
        <f>EXIMRxXMY!A4</f>
        <v>1980.25</v>
      </c>
      <c r="B4">
        <f>Q4*Y4/2</f>
        <v>0.11641928267421173</v>
      </c>
      <c r="C4">
        <f t="shared" ref="C4:C67" si="2">R4*Z4/2</f>
        <v>-0.20453451556866845</v>
      </c>
      <c r="D4">
        <f t="shared" ref="D4:D67" si="3">S4*AA4/2</f>
        <v>-0.15857226608845312</v>
      </c>
      <c r="E4">
        <f t="shared" ref="E4:E67" si="4">T4*AB4/2</f>
        <v>-0.13199517277256384</v>
      </c>
      <c r="F4" s="1"/>
      <c r="G4" s="2">
        <v>0.11641928267421174</v>
      </c>
      <c r="I4">
        <f t="shared" si="0"/>
        <v>1980.25</v>
      </c>
      <c r="J4">
        <f t="shared" si="0"/>
        <v>0.11641928267421173</v>
      </c>
      <c r="K4">
        <f t="shared" si="1"/>
        <v>-0.15857226608845312</v>
      </c>
      <c r="L4">
        <f t="shared" ref="L4:L67" si="5">J4-D4</f>
        <v>0.27499154876266485</v>
      </c>
      <c r="P4" s="1">
        <f t="shared" ref="P4:P67" si="6">A4</f>
        <v>1980.25</v>
      </c>
      <c r="Q4">
        <f>EXIMR!I4</f>
        <v>2.05423</v>
      </c>
      <c r="R4">
        <f>EXIMR!I4-EXIMR!B4-EXIMR!C4</f>
        <v>-3.7140510352473037</v>
      </c>
      <c r="S4">
        <f>EXIMR!I4-EXIMR!D4-EXIMR!E4-EXIMR!G4</f>
        <v>-2.8439453268172699</v>
      </c>
      <c r="T4">
        <f>EXIMR!I4-EXIMR!F4</f>
        <v>-2.3174439701758902</v>
      </c>
      <c r="X4" s="1">
        <f t="shared" ref="X4:X67" si="7">A4</f>
        <v>1980.25</v>
      </c>
      <c r="Y4" s="1">
        <f>'exp(XMY)ADJ'!J4</f>
        <v>0.11334590836879194</v>
      </c>
      <c r="Z4">
        <f>(SUM('exp(XMY)ADJ'!B4:I4)-('exp(XMY)ADJ'!B4+'exp(XMY)ADJ'!C4))</f>
        <v>0.11014092893586171</v>
      </c>
      <c r="AA4">
        <f>(SUM('exp(XMY)ADJ'!B4:I4)-('exp(XMY)ADJ'!D4+'exp(XMY)ADJ'!E4+'exp(XMY)ADJ'!G4))</f>
        <v>0.11151569236804935</v>
      </c>
      <c r="AB4">
        <f>(SUM('exp(XMY)ADJ'!B4:I4)-('exp(XMY)ADJ'!F4))</f>
        <v>0.11391444580431054</v>
      </c>
      <c r="AD4">
        <f>('exp(XMY)ADJ'!B4+'exp(XMY)ADJ'!C4)</f>
        <v>3.2049794329302266E-3</v>
      </c>
      <c r="AE4">
        <f>('exp(XMY)ADJ'!D4+'exp(XMY)ADJ'!E4+'exp(XMY)ADJ'!G4)</f>
        <v>1.8302160007425885E-3</v>
      </c>
    </row>
    <row r="5" spans="1:31" x14ac:dyDescent="0.3">
      <c r="A5" s="1">
        <f>EXIMRxXMY!A5</f>
        <v>1980.5</v>
      </c>
      <c r="B5">
        <f>Q5*Y5/2</f>
        <v>0.51977560054268168</v>
      </c>
      <c r="C5">
        <f t="shared" si="2"/>
        <v>-4.3675852579272444E-2</v>
      </c>
      <c r="D5">
        <f t="shared" si="3"/>
        <v>0.32681714920098071</v>
      </c>
      <c r="E5">
        <f t="shared" si="4"/>
        <v>-1.9441075951507198E-2</v>
      </c>
      <c r="F5" s="1"/>
      <c r="G5" s="2">
        <v>0.51977560054268168</v>
      </c>
      <c r="I5">
        <f t="shared" si="0"/>
        <v>1980.5</v>
      </c>
      <c r="J5">
        <f t="shared" si="0"/>
        <v>0.51977560054268168</v>
      </c>
      <c r="K5">
        <f t="shared" si="1"/>
        <v>0.32681714920098071</v>
      </c>
      <c r="L5">
        <f t="shared" si="5"/>
        <v>0.19295845134170098</v>
      </c>
      <c r="P5" s="1">
        <f t="shared" si="6"/>
        <v>1980.5</v>
      </c>
      <c r="Q5">
        <f>EXIMR!I5</f>
        <v>9.3116199999999996</v>
      </c>
      <c r="R5">
        <f>EXIMR!I5-EXIMR!B5-EXIMR!C5</f>
        <v>-0.82312351405613526</v>
      </c>
      <c r="S5">
        <f>EXIMR!I5-EXIMR!D5-EXIMR!E5-EXIMR!G5</f>
        <v>5.7062616267954915</v>
      </c>
      <c r="T5">
        <f>EXIMR!I5-EXIMR!F5</f>
        <v>-0.34435396435221044</v>
      </c>
      <c r="X5" s="1">
        <f t="shared" si="7"/>
        <v>1980.5</v>
      </c>
      <c r="Y5" s="1">
        <f>'exp(XMY)ADJ'!J5</f>
        <v>0.11164020880205199</v>
      </c>
      <c r="Z5">
        <f>(SUM('exp(XMY)ADJ'!B5:I5)-('exp(XMY)ADJ'!B5+'exp(XMY)ADJ'!C5))</f>
        <v>0.10612223277172432</v>
      </c>
      <c r="AA5">
        <f>(SUM('exp(XMY)ADJ'!B5:I5)-('exp(XMY)ADJ'!D5+'exp(XMY)ADJ'!E5+'exp(XMY)ADJ'!G5))</f>
        <v>0.11454685066184528</v>
      </c>
      <c r="AB5">
        <f>(SUM('exp(XMY)ADJ'!B5:I5)-('exp(XMY)ADJ'!F5))</f>
        <v>0.11291332735535213</v>
      </c>
      <c r="AD5">
        <f>('exp(XMY)ADJ'!B5+'exp(XMY)ADJ'!C5)</f>
        <v>5.5179760303276483E-3</v>
      </c>
      <c r="AE5">
        <f>('exp(XMY)ADJ'!D5+'exp(XMY)ADJ'!E5+'exp(XMY)ADJ'!G5)</f>
        <v>-2.9066418597933079E-3</v>
      </c>
    </row>
    <row r="6" spans="1:31" x14ac:dyDescent="0.3">
      <c r="A6" s="1">
        <f>EXIMRxXMY!A6</f>
        <v>1980.75</v>
      </c>
      <c r="B6">
        <f t="shared" ref="B6:B67" si="8">Q6*Y6/2</f>
        <v>0.18897983032786309</v>
      </c>
      <c r="C6">
        <f t="shared" si="2"/>
        <v>-9.7718648033179714E-2</v>
      </c>
      <c r="D6">
        <f t="shared" si="3"/>
        <v>2.9729366019132373E-2</v>
      </c>
      <c r="E6">
        <f t="shared" si="4"/>
        <v>-0.38116905028258297</v>
      </c>
      <c r="F6" s="1"/>
      <c r="G6" s="2">
        <v>0.18897983032786311</v>
      </c>
      <c r="I6">
        <f t="shared" si="0"/>
        <v>1980.75</v>
      </c>
      <c r="J6">
        <f t="shared" si="0"/>
        <v>0.18897983032786309</v>
      </c>
      <c r="K6">
        <f t="shared" si="1"/>
        <v>2.9729366019132373E-2</v>
      </c>
      <c r="L6">
        <f t="shared" si="5"/>
        <v>0.15925046430873072</v>
      </c>
      <c r="P6" s="1">
        <f t="shared" si="6"/>
        <v>1980.75</v>
      </c>
      <c r="Q6">
        <f>EXIMR!I6</f>
        <v>3.4672999999999998</v>
      </c>
      <c r="R6">
        <f>EXIMR!I6-EXIMR!B6-EXIMR!C6</f>
        <v>-1.8356291726146945</v>
      </c>
      <c r="S6">
        <f>EXIMR!I6-EXIMR!D6-EXIMR!E6-EXIMR!G6</f>
        <v>0.52193853647469313</v>
      </c>
      <c r="T6">
        <f>EXIMR!I6-EXIMR!F6</f>
        <v>-6.9034710332496996</v>
      </c>
      <c r="X6" s="1">
        <f t="shared" si="7"/>
        <v>1980.75</v>
      </c>
      <c r="Y6" s="1">
        <f>'exp(XMY)ADJ'!J6</f>
        <v>0.10900691046512451</v>
      </c>
      <c r="Z6">
        <f>(SUM('exp(XMY)ADJ'!B6:I6)-('exp(XMY)ADJ'!B6+'exp(XMY)ADJ'!C6))</f>
        <v>0.10646883312928393</v>
      </c>
      <c r="AA6">
        <f>(SUM('exp(XMY)ADJ'!B6:I6)-('exp(XMY)ADJ'!D6+'exp(XMY)ADJ'!E6+'exp(XMY)ADJ'!G6))</f>
        <v>0.11391903046643057</v>
      </c>
      <c r="AB6">
        <f>(SUM('exp(XMY)ADJ'!B6:I6)-('exp(XMY)ADJ'!F6))</f>
        <v>0.11042823195657089</v>
      </c>
      <c r="AD6">
        <f>('exp(XMY)ADJ'!B6+'exp(XMY)ADJ'!C6)</f>
        <v>2.5380773358405833E-3</v>
      </c>
      <c r="AE6">
        <f>('exp(XMY)ADJ'!D6+'exp(XMY)ADJ'!E6+'exp(XMY)ADJ'!G6)</f>
        <v>-4.9121200013060515E-3</v>
      </c>
    </row>
    <row r="7" spans="1:31" x14ac:dyDescent="0.3">
      <c r="A7" s="1">
        <f>EXIMRxXMY!A7</f>
        <v>1981</v>
      </c>
      <c r="B7">
        <f t="shared" si="8"/>
        <v>6.4818313684562645E-2</v>
      </c>
      <c r="C7">
        <f t="shared" si="2"/>
        <v>-0.19636742417645872</v>
      </c>
      <c r="D7">
        <f t="shared" si="3"/>
        <v>-0.15314857112459102</v>
      </c>
      <c r="E7">
        <f t="shared" si="4"/>
        <v>-0.42730164179179464</v>
      </c>
      <c r="F7" s="1"/>
      <c r="G7" s="2">
        <v>6.4818313684562645E-2</v>
      </c>
      <c r="I7">
        <f t="shared" si="0"/>
        <v>1981</v>
      </c>
      <c r="J7">
        <f t="shared" si="0"/>
        <v>6.4818313684562645E-2</v>
      </c>
      <c r="K7">
        <f t="shared" si="1"/>
        <v>-0.15314857112459102</v>
      </c>
      <c r="L7">
        <f t="shared" si="5"/>
        <v>0.21796688480915366</v>
      </c>
      <c r="P7" s="1">
        <f t="shared" si="6"/>
        <v>1981</v>
      </c>
      <c r="Q7">
        <f>EXIMR!I7</f>
        <v>1.15639</v>
      </c>
      <c r="R7">
        <f>EXIMR!I7-EXIMR!B7-EXIMR!C7</f>
        <v>-3.5728253955146778</v>
      </c>
      <c r="S7">
        <f>EXIMR!I7-EXIMR!D7-EXIMR!E7-EXIMR!G7</f>
        <v>-2.7507306140675607</v>
      </c>
      <c r="T7">
        <f>EXIMR!I7-EXIMR!F7</f>
        <v>-7.5433056009847697</v>
      </c>
      <c r="X7" s="1">
        <f t="shared" si="7"/>
        <v>1981</v>
      </c>
      <c r="Y7" s="1">
        <f>'exp(XMY)ADJ'!J7</f>
        <v>0.1121045904661276</v>
      </c>
      <c r="Z7">
        <f>(SUM('exp(XMY)ADJ'!B7:I7)-('exp(XMY)ADJ'!B7+'exp(XMY)ADJ'!C7))</f>
        <v>0.10992276556418247</v>
      </c>
      <c r="AA7">
        <f>(SUM('exp(XMY)ADJ'!B7:I7)-('exp(XMY)ADJ'!D7+'exp(XMY)ADJ'!E7+'exp(XMY)ADJ'!G7))</f>
        <v>0.1113511954543067</v>
      </c>
      <c r="AB7">
        <f>(SUM('exp(XMY)ADJ'!B7:I7)-('exp(XMY)ADJ'!F7))</f>
        <v>0.11329294195266619</v>
      </c>
      <c r="AD7">
        <f>('exp(XMY)ADJ'!B7+'exp(XMY)ADJ'!C7)</f>
        <v>2.1818249019451424E-3</v>
      </c>
      <c r="AE7">
        <f>('exp(XMY)ADJ'!D7+'exp(XMY)ADJ'!E7+'exp(XMY)ADJ'!G7)</f>
        <v>7.5339501182090506E-4</v>
      </c>
    </row>
    <row r="8" spans="1:31" x14ac:dyDescent="0.3">
      <c r="A8" s="1">
        <f>EXIMRxXMY!A8</f>
        <v>1981.25</v>
      </c>
      <c r="B8">
        <f t="shared" si="8"/>
        <v>8.6313552016291373E-2</v>
      </c>
      <c r="C8">
        <f t="shared" si="2"/>
        <v>-0.18702718073344091</v>
      </c>
      <c r="D8">
        <f t="shared" si="3"/>
        <v>-0.25077774404883807</v>
      </c>
      <c r="E8">
        <f t="shared" si="4"/>
        <v>-0.34866303662026776</v>
      </c>
      <c r="F8" s="1"/>
      <c r="G8" s="2">
        <v>8.6313552016291373E-2</v>
      </c>
      <c r="I8">
        <f t="shared" si="0"/>
        <v>1981.25</v>
      </c>
      <c r="J8">
        <f t="shared" si="0"/>
        <v>8.6313552016291373E-2</v>
      </c>
      <c r="K8">
        <f t="shared" si="1"/>
        <v>-0.25077774404883807</v>
      </c>
      <c r="L8">
        <f t="shared" si="5"/>
        <v>0.33709129606512944</v>
      </c>
      <c r="P8" s="1">
        <f t="shared" si="6"/>
        <v>1981.25</v>
      </c>
      <c r="Q8">
        <f>EXIMR!I8</f>
        <v>1.54514</v>
      </c>
      <c r="R8">
        <f>EXIMR!I8-EXIMR!B8-EXIMR!C8</f>
        <v>-3.4201816344069003</v>
      </c>
      <c r="S8">
        <f>EXIMR!I8-EXIMR!D8-EXIMR!E8-EXIMR!G8</f>
        <v>-4.4729550187069131</v>
      </c>
      <c r="T8">
        <f>EXIMR!I8-EXIMR!F8</f>
        <v>-6.1825055351949798</v>
      </c>
      <c r="X8" s="1">
        <f t="shared" si="7"/>
        <v>1981.25</v>
      </c>
      <c r="Y8" s="1">
        <f>'exp(XMY)ADJ'!J8</f>
        <v>0.1117226296857131</v>
      </c>
      <c r="Z8">
        <f>(SUM('exp(XMY)ADJ'!B8:I8)-('exp(XMY)ADJ'!B8+'exp(XMY)ADJ'!C8))</f>
        <v>0.10936681189791467</v>
      </c>
      <c r="AA8">
        <f>(SUM('exp(XMY)ADJ'!B8:I8)-('exp(XMY)ADJ'!D8+'exp(XMY)ADJ'!E8+'exp(XMY)ADJ'!G8))</f>
        <v>0.11213068005380275</v>
      </c>
      <c r="AB8">
        <f>(SUM('exp(XMY)ADJ'!B8:I8)-('exp(XMY)ADJ'!F8))</f>
        <v>0.11279020605333655</v>
      </c>
      <c r="AD8">
        <f>('exp(XMY)ADJ'!B8+'exp(XMY)ADJ'!C8)</f>
        <v>2.3558177877984303E-3</v>
      </c>
      <c r="AE8">
        <f>('exp(XMY)ADJ'!D8+'exp(XMY)ADJ'!E8+'exp(XMY)ADJ'!G8)</f>
        <v>-4.0805036808965486E-4</v>
      </c>
    </row>
    <row r="9" spans="1:31" x14ac:dyDescent="0.3">
      <c r="A9" s="1">
        <f>EXIMRxXMY!A9</f>
        <v>1981.5</v>
      </c>
      <c r="B9">
        <f t="shared" si="8"/>
        <v>2.9297469808420937E-2</v>
      </c>
      <c r="C9">
        <f t="shared" si="2"/>
        <v>-0.18653154470999025</v>
      </c>
      <c r="D9">
        <f t="shared" si="3"/>
        <v>-0.22619388844614394</v>
      </c>
      <c r="E9">
        <f t="shared" si="4"/>
        <v>-0.53436689392571324</v>
      </c>
      <c r="F9" s="1"/>
      <c r="G9" s="2">
        <v>2.9297469808420996E-2</v>
      </c>
      <c r="I9">
        <f t="shared" si="0"/>
        <v>1981.5</v>
      </c>
      <c r="J9">
        <f t="shared" si="0"/>
        <v>2.9297469808420937E-2</v>
      </c>
      <c r="K9">
        <f t="shared" si="1"/>
        <v>-0.22619388844614394</v>
      </c>
      <c r="L9">
        <f t="shared" si="5"/>
        <v>0.25549135825456487</v>
      </c>
      <c r="P9" s="1">
        <f t="shared" si="6"/>
        <v>1981.5</v>
      </c>
      <c r="Q9">
        <f>EXIMR!I9</f>
        <v>0.53247999999999895</v>
      </c>
      <c r="R9">
        <f>EXIMR!I9-EXIMR!B9-EXIMR!C9</f>
        <v>-3.4476623835801932</v>
      </c>
      <c r="S9">
        <f>EXIMR!I9-EXIMR!D9-EXIMR!E9-EXIMR!G9</f>
        <v>-4.0072686335622514</v>
      </c>
      <c r="T9">
        <f>EXIMR!I9-EXIMR!F9</f>
        <v>-9.5905858022365997</v>
      </c>
      <c r="X9" s="1">
        <f t="shared" si="7"/>
        <v>1981.5</v>
      </c>
      <c r="Y9" s="1">
        <f>'exp(XMY)ADJ'!J9</f>
        <v>0.11004157830686973</v>
      </c>
      <c r="Z9">
        <f>(SUM('exp(XMY)ADJ'!B9:I9)-('exp(XMY)ADJ'!B9+'exp(XMY)ADJ'!C9))</f>
        <v>0.10820754700249291</v>
      </c>
      <c r="AA9">
        <f>(SUM('exp(XMY)ADJ'!B9:I9)-('exp(XMY)ADJ'!D9+'exp(XMY)ADJ'!E9+'exp(XMY)ADJ'!G9))</f>
        <v>0.11289180193795466</v>
      </c>
      <c r="AB9">
        <f>(SUM('exp(XMY)ADJ'!B9:I9)-('exp(XMY)ADJ'!F9))</f>
        <v>0.11143571517833555</v>
      </c>
      <c r="AD9">
        <f>('exp(XMY)ADJ'!B9+'exp(XMY)ADJ'!C9)</f>
        <v>1.8340313043768127E-3</v>
      </c>
      <c r="AE9">
        <f>('exp(XMY)ADJ'!D9+'exp(XMY)ADJ'!E9+'exp(XMY)ADJ'!G9)</f>
        <v>-2.8502236310849354E-3</v>
      </c>
    </row>
    <row r="10" spans="1:31" x14ac:dyDescent="0.3">
      <c r="A10" s="1">
        <f>EXIMRxXMY!A10</f>
        <v>1981.75</v>
      </c>
      <c r="B10">
        <f t="shared" si="8"/>
        <v>-0.10388590669434536</v>
      </c>
      <c r="C10">
        <f t="shared" si="2"/>
        <v>-0.51248858974075218</v>
      </c>
      <c r="D10">
        <f t="shared" si="3"/>
        <v>-0.25986262997366549</v>
      </c>
      <c r="E10">
        <f t="shared" si="4"/>
        <v>-0.50729570586980721</v>
      </c>
      <c r="F10" s="1"/>
      <c r="G10" s="2">
        <v>-0.10388590669434536</v>
      </c>
      <c r="I10">
        <f t="shared" si="0"/>
        <v>1981.75</v>
      </c>
      <c r="J10">
        <f t="shared" si="0"/>
        <v>-0.10388590669434536</v>
      </c>
      <c r="K10">
        <f t="shared" si="1"/>
        <v>-0.25986262997366549</v>
      </c>
      <c r="L10">
        <f t="shared" si="5"/>
        <v>0.15597672327932013</v>
      </c>
      <c r="P10" s="1">
        <f t="shared" si="6"/>
        <v>1981.75</v>
      </c>
      <c r="Q10">
        <f>EXIMR!I10</f>
        <v>-1.80704</v>
      </c>
      <c r="R10">
        <f>EXIMR!I10-EXIMR!B10-EXIMR!C10</f>
        <v>-9.2124048922097259</v>
      </c>
      <c r="S10">
        <f>EXIMR!I10-EXIMR!D10-EXIMR!E10-EXIMR!G10</f>
        <v>-4.6639963852572492</v>
      </c>
      <c r="T10">
        <f>EXIMR!I10-EXIMR!F10</f>
        <v>-8.7518802703228697</v>
      </c>
      <c r="X10" s="1">
        <f t="shared" si="7"/>
        <v>1981.75</v>
      </c>
      <c r="Y10" s="1">
        <f>'exp(XMY)ADJ'!J10</f>
        <v>0.11497908922253559</v>
      </c>
      <c r="Z10">
        <f>(SUM('exp(XMY)ADJ'!B10:I10)-('exp(XMY)ADJ'!B10+'exp(XMY)ADJ'!C10))</f>
        <v>0.11126054395940135</v>
      </c>
      <c r="AA10">
        <f>(SUM('exp(XMY)ADJ'!B10:I10)-('exp(XMY)ADJ'!D10+'exp(XMY)ADJ'!E10+'exp(XMY)ADJ'!G10))</f>
        <v>0.11143346113864212</v>
      </c>
      <c r="AB10">
        <f>(SUM('exp(XMY)ADJ'!B10:I10)-('exp(XMY)ADJ'!F10))</f>
        <v>0.11592839257411192</v>
      </c>
      <c r="AD10">
        <f>('exp(XMY)ADJ'!B10+'exp(XMY)ADJ'!C10)</f>
        <v>3.7185452631342286E-3</v>
      </c>
      <c r="AE10">
        <f>('exp(XMY)ADJ'!D10+'exp(XMY)ADJ'!E10+'exp(XMY)ADJ'!G10)</f>
        <v>3.5456280838934611E-3</v>
      </c>
    </row>
    <row r="11" spans="1:31" x14ac:dyDescent="0.3">
      <c r="A11" s="1">
        <f>EXIMRxXMY!A11</f>
        <v>1982</v>
      </c>
      <c r="B11">
        <f t="shared" si="8"/>
        <v>-0.18995724538653924</v>
      </c>
      <c r="C11">
        <f t="shared" si="2"/>
        <v>-0.65911088299425502</v>
      </c>
      <c r="D11">
        <f t="shared" si="3"/>
        <v>-0.36734448294019934</v>
      </c>
      <c r="E11">
        <f t="shared" si="4"/>
        <v>-0.45906215021874608</v>
      </c>
      <c r="F11" s="1"/>
      <c r="G11" s="2">
        <v>-0.18995724538653924</v>
      </c>
      <c r="I11">
        <f t="shared" si="0"/>
        <v>1982</v>
      </c>
      <c r="J11">
        <f t="shared" si="0"/>
        <v>-0.18995724538653924</v>
      </c>
      <c r="K11">
        <f t="shared" si="1"/>
        <v>-0.36734448294019934</v>
      </c>
      <c r="L11">
        <f t="shared" si="5"/>
        <v>0.17738723755366009</v>
      </c>
      <c r="P11" s="1">
        <f t="shared" si="6"/>
        <v>1982</v>
      </c>
      <c r="Q11">
        <f>EXIMR!I11</f>
        <v>-3.3413400000000002</v>
      </c>
      <c r="R11">
        <f>EXIMR!I11-EXIMR!B11-EXIMR!C11</f>
        <v>-12.060257830520319</v>
      </c>
      <c r="S11">
        <f>EXIMR!I11-EXIMR!D11-EXIMR!E11-EXIMR!G11</f>
        <v>-6.4726209187398869</v>
      </c>
      <c r="T11">
        <f>EXIMR!I11-EXIMR!F11</f>
        <v>-8.0282810919337102</v>
      </c>
      <c r="X11" s="1">
        <f t="shared" si="7"/>
        <v>1982</v>
      </c>
      <c r="Y11" s="1">
        <f>'exp(XMY)ADJ'!J11</f>
        <v>0.11370123686098345</v>
      </c>
      <c r="Z11">
        <f>(SUM('exp(XMY)ADJ'!B11:I11)-('exp(XMY)ADJ'!B11+'exp(XMY)ADJ'!C11))</f>
        <v>0.10930295060960879</v>
      </c>
      <c r="AA11">
        <f>(SUM('exp(XMY)ADJ'!B11:I11)-('exp(XMY)ADJ'!D11+'exp(XMY)ADJ'!E11+'exp(XMY)ADJ'!G11))</f>
        <v>0.11350718280956125</v>
      </c>
      <c r="AB11">
        <f>(SUM('exp(XMY)ADJ'!B11:I11)-('exp(XMY)ADJ'!F11))</f>
        <v>0.11436125490921877</v>
      </c>
      <c r="AD11">
        <f>('exp(XMY)ADJ'!B11+'exp(XMY)ADJ'!C11)</f>
        <v>4.3982862513746524E-3</v>
      </c>
      <c r="AE11">
        <f>('exp(XMY)ADJ'!D11+'exp(XMY)ADJ'!E11+'exp(XMY)ADJ'!G11)</f>
        <v>1.940540514222041E-4</v>
      </c>
    </row>
    <row r="12" spans="1:31" x14ac:dyDescent="0.3">
      <c r="A12" s="1">
        <f>EXIMRxXMY!A12</f>
        <v>1982.25</v>
      </c>
      <c r="B12">
        <f t="shared" si="8"/>
        <v>-6.3625759090670156E-2</v>
      </c>
      <c r="C12">
        <f t="shared" si="2"/>
        <v>-0.59517310404804369</v>
      </c>
      <c r="D12">
        <f t="shared" si="3"/>
        <v>-0.20119108572692973</v>
      </c>
      <c r="E12">
        <f t="shared" si="4"/>
        <v>-0.48497015955178974</v>
      </c>
      <c r="F12" s="1"/>
      <c r="G12" s="2">
        <v>-6.3625759090670156E-2</v>
      </c>
      <c r="I12">
        <f t="shared" si="0"/>
        <v>1982.25</v>
      </c>
      <c r="J12">
        <f t="shared" si="0"/>
        <v>-6.3625759090670156E-2</v>
      </c>
      <c r="K12">
        <f t="shared" si="1"/>
        <v>-0.20119108572692973</v>
      </c>
      <c r="L12">
        <f t="shared" si="5"/>
        <v>0.13756532663625959</v>
      </c>
      <c r="P12" s="1">
        <f t="shared" si="6"/>
        <v>1982.25</v>
      </c>
      <c r="Q12">
        <f>EXIMR!I12</f>
        <v>-1.1197699999999999</v>
      </c>
      <c r="R12">
        <f>EXIMR!I12-EXIMR!B12-EXIMR!C12</f>
        <v>-10.950520288422757</v>
      </c>
      <c r="S12">
        <f>EXIMR!I12-EXIMR!D12-EXIMR!E12-EXIMR!G12</f>
        <v>-3.5324630229540244</v>
      </c>
      <c r="T12">
        <f>EXIMR!I12-EXIMR!F12</f>
        <v>-8.4614607911376201</v>
      </c>
      <c r="X12" s="1">
        <f t="shared" si="7"/>
        <v>1982.25</v>
      </c>
      <c r="Y12" s="1">
        <f>'exp(XMY)ADJ'!J12</f>
        <v>0.11364076389020988</v>
      </c>
      <c r="Z12">
        <f>(SUM('exp(XMY)ADJ'!B12:I12)-('exp(XMY)ADJ'!B12+'exp(XMY)ADJ'!C12))</f>
        <v>0.1087022512852252</v>
      </c>
      <c r="AA12">
        <f>(SUM('exp(XMY)ADJ'!B12:I12)-('exp(XMY)ADJ'!D12+'exp(XMY)ADJ'!E12+'exp(XMY)ADJ'!G12))</f>
        <v>0.11390980424683034</v>
      </c>
      <c r="AB12">
        <f>(SUM('exp(XMY)ADJ'!B12:I12)-('exp(XMY)ADJ'!F12))</f>
        <v>0.11463036265788495</v>
      </c>
      <c r="AD12">
        <f>('exp(XMY)ADJ'!B12+'exp(XMY)ADJ'!C12)</f>
        <v>4.9385126049846786E-3</v>
      </c>
      <c r="AE12">
        <f>('exp(XMY)ADJ'!D12+'exp(XMY)ADJ'!E12+'exp(XMY)ADJ'!G12)</f>
        <v>-2.6904035662045285E-4</v>
      </c>
    </row>
    <row r="13" spans="1:31" x14ac:dyDescent="0.3">
      <c r="A13" s="1">
        <f>EXIMRxXMY!A13</f>
        <v>1982.5</v>
      </c>
      <c r="B13">
        <f t="shared" si="8"/>
        <v>-0.58465947845972333</v>
      </c>
      <c r="C13">
        <f t="shared" si="2"/>
        <v>-1.0724277059664606</v>
      </c>
      <c r="D13">
        <f t="shared" si="3"/>
        <v>-0.81187312060965433</v>
      </c>
      <c r="E13">
        <f t="shared" si="4"/>
        <v>-0.46838788939302572</v>
      </c>
      <c r="F13" s="1"/>
      <c r="G13" s="2">
        <v>-0.58465947845972333</v>
      </c>
      <c r="I13">
        <f t="shared" si="0"/>
        <v>1982.5</v>
      </c>
      <c r="J13">
        <f t="shared" si="0"/>
        <v>-0.58465947845972333</v>
      </c>
      <c r="K13">
        <f t="shared" si="1"/>
        <v>-0.81187312060965433</v>
      </c>
      <c r="L13">
        <f t="shared" si="5"/>
        <v>0.22721364214993101</v>
      </c>
      <c r="P13" s="1">
        <f t="shared" si="6"/>
        <v>1982.5</v>
      </c>
      <c r="Q13">
        <f>EXIMR!I13</f>
        <v>-10.181979999999999</v>
      </c>
      <c r="R13">
        <f>EXIMR!I13-EXIMR!B13-EXIMR!C13</f>
        <v>-19.437717382556862</v>
      </c>
      <c r="S13">
        <f>EXIMR!I13-EXIMR!D13-EXIMR!E13-EXIMR!G13</f>
        <v>-14.24933497613976</v>
      </c>
      <c r="T13">
        <f>EXIMR!I13-EXIMR!F13</f>
        <v>-8.1720395124040301</v>
      </c>
      <c r="X13" s="1">
        <f t="shared" si="7"/>
        <v>1982.5</v>
      </c>
      <c r="Y13" s="1">
        <f>'exp(XMY)ADJ'!J13</f>
        <v>0.11484200095850186</v>
      </c>
      <c r="Z13">
        <f>(SUM('exp(XMY)ADJ'!B13:I13)-('exp(XMY)ADJ'!B13+'exp(XMY)ADJ'!C13))</f>
        <v>0.1103450250726294</v>
      </c>
      <c r="AA13">
        <f>(SUM('exp(XMY)ADJ'!B13:I13)-('exp(XMY)ADJ'!D13+'exp(XMY)ADJ'!E13+'exp(XMY)ADJ'!G13))</f>
        <v>0.11395242261749343</v>
      </c>
      <c r="AB13">
        <f>(SUM('exp(XMY)ADJ'!B13:I13)-('exp(XMY)ADJ'!F13))</f>
        <v>0.11463182200283722</v>
      </c>
      <c r="AD13">
        <f>('exp(XMY)ADJ'!B13+'exp(XMY)ADJ'!C13)</f>
        <v>4.4969758858724529E-3</v>
      </c>
      <c r="AE13">
        <f>('exp(XMY)ADJ'!D13+'exp(XMY)ADJ'!E13+'exp(XMY)ADJ'!G13)</f>
        <v>8.8957834100843148E-4</v>
      </c>
    </row>
    <row r="14" spans="1:31" x14ac:dyDescent="0.3">
      <c r="A14" s="1">
        <f>EXIMRxXMY!A14</f>
        <v>1982.75</v>
      </c>
      <c r="B14">
        <f t="shared" si="8"/>
        <v>-0.61092892690125589</v>
      </c>
      <c r="C14">
        <f t="shared" si="2"/>
        <v>-1.1662153833286282</v>
      </c>
      <c r="D14">
        <f t="shared" si="3"/>
        <v>-0.81886753761136855</v>
      </c>
      <c r="E14">
        <f t="shared" si="4"/>
        <v>-0.45807554003783219</v>
      </c>
      <c r="F14" s="1"/>
      <c r="G14" s="2">
        <v>-0.61092892690125578</v>
      </c>
      <c r="I14">
        <f t="shared" si="0"/>
        <v>1982.75</v>
      </c>
      <c r="J14">
        <f t="shared" si="0"/>
        <v>-0.61092892690125589</v>
      </c>
      <c r="K14">
        <f t="shared" si="1"/>
        <v>-0.81886753761136855</v>
      </c>
      <c r="L14">
        <f t="shared" si="5"/>
        <v>0.20793861071011266</v>
      </c>
      <c r="P14" s="1">
        <f t="shared" si="6"/>
        <v>1982.75</v>
      </c>
      <c r="Q14">
        <f>EXIMR!I14</f>
        <v>-10.86073</v>
      </c>
      <c r="R14">
        <f>EXIMR!I14-EXIMR!B14-EXIMR!C14</f>
        <v>-21.802520848577164</v>
      </c>
      <c r="S14">
        <f>EXIMR!I14-EXIMR!D14-EXIMR!E14-EXIMR!G14</f>
        <v>-14.002006968464599</v>
      </c>
      <c r="T14">
        <f>EXIMR!I14-EXIMR!F14</f>
        <v>-8.1677448160922097</v>
      </c>
      <c r="X14" s="1">
        <f t="shared" si="7"/>
        <v>1982.75</v>
      </c>
      <c r="Y14" s="1">
        <f>'exp(XMY)ADJ'!J14</f>
        <v>0.11250236897542906</v>
      </c>
      <c r="Z14">
        <f>(SUM('exp(XMY)ADJ'!B14:I14)-('exp(XMY)ADJ'!B14+'exp(XMY)ADJ'!C14))</f>
        <v>0.10697986635841109</v>
      </c>
      <c r="AA14">
        <f>(SUM('exp(XMY)ADJ'!B14:I14)-('exp(XMY)ADJ'!D14+'exp(XMY)ADJ'!E14+'exp(XMY)ADJ'!G14))</f>
        <v>0.11696430939587829</v>
      </c>
      <c r="AB14">
        <f>(SUM('exp(XMY)ADJ'!B14:I14)-('exp(XMY)ADJ'!F14))</f>
        <v>0.11216695681660502</v>
      </c>
      <c r="AD14">
        <f>('exp(XMY)ADJ'!B14+'exp(XMY)ADJ'!C14)</f>
        <v>5.5225026170179709E-3</v>
      </c>
      <c r="AE14">
        <f>('exp(XMY)ADJ'!D14+'exp(XMY)ADJ'!E14+'exp(XMY)ADJ'!G14)</f>
        <v>-4.4619404204492277E-3</v>
      </c>
    </row>
    <row r="15" spans="1:31" x14ac:dyDescent="0.3">
      <c r="A15" s="1">
        <f>EXIMRxXMY!A15</f>
        <v>1983</v>
      </c>
      <c r="B15">
        <f t="shared" si="8"/>
        <v>-0.64634091915969449</v>
      </c>
      <c r="C15">
        <f t="shared" si="2"/>
        <v>-1.2044971344451569</v>
      </c>
      <c r="D15">
        <f t="shared" si="3"/>
        <v>-0.63098423761964773</v>
      </c>
      <c r="E15">
        <f t="shared" si="4"/>
        <v>-0.70958865459590448</v>
      </c>
      <c r="F15" s="1"/>
      <c r="G15" s="2">
        <v>-0.64634091915969449</v>
      </c>
      <c r="I15">
        <f t="shared" si="0"/>
        <v>1983</v>
      </c>
      <c r="J15">
        <f t="shared" si="0"/>
        <v>-0.64634091915969449</v>
      </c>
      <c r="K15">
        <f t="shared" si="1"/>
        <v>-0.63098423761964773</v>
      </c>
      <c r="L15">
        <f t="shared" si="5"/>
        <v>-1.5356681540046768E-2</v>
      </c>
      <c r="P15" s="1">
        <f t="shared" si="6"/>
        <v>1983</v>
      </c>
      <c r="Q15">
        <f>EXIMR!I15</f>
        <v>-11.52111</v>
      </c>
      <c r="R15">
        <f>EXIMR!I15-EXIMR!B15-EXIMR!C15</f>
        <v>-22.588527403379942</v>
      </c>
      <c r="S15">
        <f>EXIMR!I15-EXIMR!D15-EXIMR!E15-EXIMR!G15</f>
        <v>-10.794714893739286</v>
      </c>
      <c r="T15">
        <f>EXIMR!I15-EXIMR!F15</f>
        <v>-12.632529296231521</v>
      </c>
      <c r="X15" s="1">
        <f t="shared" si="7"/>
        <v>1983</v>
      </c>
      <c r="Y15" s="1">
        <f>'exp(XMY)ADJ'!J15</f>
        <v>0.11220115408319069</v>
      </c>
      <c r="Z15">
        <f>(SUM('exp(XMY)ADJ'!B15:I15)-('exp(XMY)ADJ'!B15+'exp(XMY)ADJ'!C15))</f>
        <v>0.1066468046310028</v>
      </c>
      <c r="AA15">
        <f>(SUM('exp(XMY)ADJ'!B15:I15)-('exp(XMY)ADJ'!D15+'exp(XMY)ADJ'!E15+'exp(XMY)ADJ'!G15))</f>
        <v>0.1169061422799792</v>
      </c>
      <c r="AB15">
        <f>(SUM('exp(XMY)ADJ'!B15:I15)-('exp(XMY)ADJ'!F15))</f>
        <v>0.1123430847387919</v>
      </c>
      <c r="AD15">
        <f>('exp(XMY)ADJ'!B15+'exp(XMY)ADJ'!C15)</f>
        <v>5.5543494521878905E-3</v>
      </c>
      <c r="AE15">
        <f>('exp(XMY)ADJ'!D15+'exp(XMY)ADJ'!E15+'exp(XMY)ADJ'!G15)</f>
        <v>-4.7049881967885163E-3</v>
      </c>
    </row>
    <row r="16" spans="1:31" x14ac:dyDescent="0.3">
      <c r="A16" s="1">
        <f>EXIMRxXMY!A16</f>
        <v>1983.25</v>
      </c>
      <c r="B16">
        <f t="shared" si="8"/>
        <v>-1.0579754266984964</v>
      </c>
      <c r="C16">
        <f t="shared" si="2"/>
        <v>-1.546400546906104</v>
      </c>
      <c r="D16">
        <f t="shared" si="3"/>
        <v>-1.0871629569038932</v>
      </c>
      <c r="E16">
        <f t="shared" si="4"/>
        <v>-0.77697255595052162</v>
      </c>
      <c r="F16" s="1"/>
      <c r="G16" s="2">
        <v>-1.0579754266984964</v>
      </c>
      <c r="I16">
        <f t="shared" si="0"/>
        <v>1983.25</v>
      </c>
      <c r="J16">
        <f t="shared" si="0"/>
        <v>-1.0579754266984964</v>
      </c>
      <c r="K16">
        <f t="shared" si="1"/>
        <v>-1.0871629569038932</v>
      </c>
      <c r="L16">
        <f t="shared" si="5"/>
        <v>2.9187530205396772E-2</v>
      </c>
      <c r="P16" s="1">
        <f t="shared" si="6"/>
        <v>1983.25</v>
      </c>
      <c r="Q16">
        <f>EXIMR!I16</f>
        <v>-18.630299999999998</v>
      </c>
      <c r="R16">
        <f>EXIMR!I16-EXIMR!B16-EXIMR!C16</f>
        <v>-28.423660710067075</v>
      </c>
      <c r="S16">
        <f>EXIMR!I16-EXIMR!D16-EXIMR!E16-EXIMR!G16</f>
        <v>-18.743494352830407</v>
      </c>
      <c r="T16">
        <f>EXIMR!I16-EXIMR!F16</f>
        <v>-13.758337679843109</v>
      </c>
      <c r="X16" s="1">
        <f t="shared" si="7"/>
        <v>1983.25</v>
      </c>
      <c r="Y16" s="1">
        <f>'exp(XMY)ADJ'!J16</f>
        <v>0.11357577996044041</v>
      </c>
      <c r="Z16">
        <f>(SUM('exp(XMY)ADJ'!B16:I16)-('exp(XMY)ADJ'!B16+'exp(XMY)ADJ'!C16))</f>
        <v>0.10881079412536054</v>
      </c>
      <c r="AA16">
        <f>(SUM('exp(XMY)ADJ'!B16:I16)-('exp(XMY)ADJ'!D16+'exp(XMY)ADJ'!E16+'exp(XMY)ADJ'!G16))</f>
        <v>0.11600429849834522</v>
      </c>
      <c r="AB16">
        <f>(SUM('exp(XMY)ADJ'!B16:I16)-('exp(XMY)ADJ'!F16))</f>
        <v>0.11294570231240053</v>
      </c>
      <c r="AD16">
        <f>('exp(XMY)ADJ'!B16+'exp(XMY)ADJ'!C16)</f>
        <v>4.7649858350798631E-3</v>
      </c>
      <c r="AE16">
        <f>('exp(XMY)ADJ'!D16+'exp(XMY)ADJ'!E16+'exp(XMY)ADJ'!G16)</f>
        <v>-2.4285185379048064E-3</v>
      </c>
    </row>
    <row r="17" spans="1:31" x14ac:dyDescent="0.3">
      <c r="A17" s="1">
        <f>EXIMRxXMY!A17</f>
        <v>1983.5</v>
      </c>
      <c r="B17">
        <f t="shared" si="8"/>
        <v>-1.4160075032535162</v>
      </c>
      <c r="C17">
        <f t="shared" si="2"/>
        <v>-1.7643959643031919</v>
      </c>
      <c r="D17">
        <f t="shared" si="3"/>
        <v>-1.4454931206499453</v>
      </c>
      <c r="E17">
        <f t="shared" si="4"/>
        <v>-0.9495352658384083</v>
      </c>
      <c r="F17" s="1"/>
      <c r="G17" s="2">
        <v>-1.4160075032535162</v>
      </c>
      <c r="I17">
        <f t="shared" si="0"/>
        <v>1983.5</v>
      </c>
      <c r="J17">
        <f t="shared" si="0"/>
        <v>-1.4160075032535162</v>
      </c>
      <c r="K17">
        <f t="shared" si="1"/>
        <v>-1.4454931206499453</v>
      </c>
      <c r="L17">
        <f t="shared" si="5"/>
        <v>2.9485617396429076E-2</v>
      </c>
      <c r="P17" s="1">
        <f t="shared" si="6"/>
        <v>1983.5</v>
      </c>
      <c r="Q17">
        <f>EXIMR!I17</f>
        <v>-24.645060000000001</v>
      </c>
      <c r="R17">
        <f>EXIMR!I17-EXIMR!B17-EXIMR!C17</f>
        <v>-31.583397886421359</v>
      </c>
      <c r="S17">
        <f>EXIMR!I17-EXIMR!D17-EXIMR!E17-EXIMR!G17</f>
        <v>-25.355286924236044</v>
      </c>
      <c r="T17">
        <f>EXIMR!I17-EXIMR!F17</f>
        <v>-16.677747139881113</v>
      </c>
      <c r="X17" s="1">
        <f t="shared" si="7"/>
        <v>1983.5</v>
      </c>
      <c r="Y17" s="1">
        <f>'exp(XMY)ADJ'!J17</f>
        <v>0.11491207594978597</v>
      </c>
      <c r="Z17">
        <f>(SUM('exp(XMY)ADJ'!B17:I17)-('exp(XMY)ADJ'!B17+'exp(XMY)ADJ'!C17))</f>
        <v>0.11172933138152043</v>
      </c>
      <c r="AA17">
        <f>(SUM('exp(XMY)ADJ'!B17:I17)-('exp(XMY)ADJ'!D17+'exp(XMY)ADJ'!E17+'exp(XMY)ADJ'!G17))</f>
        <v>0.1140190702609056</v>
      </c>
      <c r="AB17">
        <f>(SUM('exp(XMY)ADJ'!B17:I17)-('exp(XMY)ADJ'!F17))</f>
        <v>0.11386852886956254</v>
      </c>
      <c r="AD17">
        <f>('exp(XMY)ADJ'!B17+'exp(XMY)ADJ'!C17)</f>
        <v>3.1827445682655283E-3</v>
      </c>
      <c r="AE17">
        <f>('exp(XMY)ADJ'!D17+'exp(XMY)ADJ'!E17+'exp(XMY)ADJ'!G17)</f>
        <v>8.9300568888035726E-4</v>
      </c>
    </row>
    <row r="18" spans="1:31" x14ac:dyDescent="0.3">
      <c r="A18" s="1">
        <f>EXIMRxXMY!A18</f>
        <v>1983.75</v>
      </c>
      <c r="B18">
        <f t="shared" si="8"/>
        <v>-1.5843134199956186</v>
      </c>
      <c r="C18">
        <f t="shared" si="2"/>
        <v>-1.8866618478109871</v>
      </c>
      <c r="D18">
        <f t="shared" si="3"/>
        <v>-1.4890894244471182</v>
      </c>
      <c r="E18">
        <f t="shared" si="4"/>
        <v>-1.1479735024396427</v>
      </c>
      <c r="F18" s="1"/>
      <c r="G18" s="2">
        <v>-1.5843134199956186</v>
      </c>
      <c r="I18">
        <f t="shared" si="0"/>
        <v>1983.75</v>
      </c>
      <c r="J18">
        <f t="shared" si="0"/>
        <v>-1.5843134199956186</v>
      </c>
      <c r="K18">
        <f t="shared" si="1"/>
        <v>-1.4890894244471182</v>
      </c>
      <c r="L18">
        <f t="shared" si="5"/>
        <v>-9.5223995548500362E-2</v>
      </c>
      <c r="P18" s="1">
        <f t="shared" si="6"/>
        <v>1983.75</v>
      </c>
      <c r="Q18">
        <f>EXIMR!I18</f>
        <v>-27.425419999999999</v>
      </c>
      <c r="R18">
        <f>EXIMR!I18-EXIMR!B18-EXIMR!C18</f>
        <v>-33.482014858650381</v>
      </c>
      <c r="S18">
        <f>EXIMR!I18-EXIMR!D18-EXIMR!E18-EXIMR!G18</f>
        <v>-26.284980254412734</v>
      </c>
      <c r="T18">
        <f>EXIMR!I18-EXIMR!F18</f>
        <v>-20.043060103762301</v>
      </c>
      <c r="X18" s="1">
        <f t="shared" si="7"/>
        <v>1983.75</v>
      </c>
      <c r="Y18" s="1">
        <f>'exp(XMY)ADJ'!J18</f>
        <v>0.11553612816107237</v>
      </c>
      <c r="Z18">
        <f>(SUM('exp(XMY)ADJ'!B18:I18)-('exp(XMY)ADJ'!B18+'exp(XMY)ADJ'!C18))</f>
        <v>0.11269703187074186</v>
      </c>
      <c r="AA18">
        <f>(SUM('exp(XMY)ADJ'!B18:I18)-('exp(XMY)ADJ'!D18+'exp(XMY)ADJ'!E18+'exp(XMY)ADJ'!G18))</f>
        <v>0.11330344630539559</v>
      </c>
      <c r="AB18">
        <f>(SUM('exp(XMY)ADJ'!B18:I18)-('exp(XMY)ADJ'!F18))</f>
        <v>0.1145507219453137</v>
      </c>
      <c r="AD18">
        <f>('exp(XMY)ADJ'!B18+'exp(XMY)ADJ'!C18)</f>
        <v>2.8390962903305076E-3</v>
      </c>
      <c r="AE18">
        <f>('exp(XMY)ADJ'!D18+'exp(XMY)ADJ'!E18+'exp(XMY)ADJ'!G18)</f>
        <v>2.2326818556767832E-3</v>
      </c>
    </row>
    <row r="19" spans="1:31" x14ac:dyDescent="0.3">
      <c r="A19" s="1">
        <f>EXIMRxXMY!A19</f>
        <v>1984</v>
      </c>
      <c r="B19">
        <f t="shared" si="8"/>
        <v>-1.9549925833756707</v>
      </c>
      <c r="C19">
        <f t="shared" si="2"/>
        <v>-2.1648226355202058</v>
      </c>
      <c r="D19">
        <f t="shared" si="3"/>
        <v>-1.7908248799446447</v>
      </c>
      <c r="E19">
        <f t="shared" si="4"/>
        <v>-1.2995166681836927</v>
      </c>
      <c r="F19" s="1"/>
      <c r="G19" s="2">
        <v>-1.9549925833756705</v>
      </c>
      <c r="I19">
        <f t="shared" si="0"/>
        <v>1984</v>
      </c>
      <c r="J19">
        <f t="shared" si="0"/>
        <v>-1.9549925833756707</v>
      </c>
      <c r="K19">
        <f t="shared" si="1"/>
        <v>-1.7908248799446447</v>
      </c>
      <c r="L19">
        <f t="shared" si="5"/>
        <v>-0.16416770343102605</v>
      </c>
      <c r="P19" s="1">
        <f t="shared" si="6"/>
        <v>1984</v>
      </c>
      <c r="Q19">
        <f>EXIMR!I19</f>
        <v>-33.08267</v>
      </c>
      <c r="R19">
        <f>EXIMR!I19-EXIMR!B19-EXIMR!C19</f>
        <v>-37.229100046084966</v>
      </c>
      <c r="S19">
        <f>EXIMR!I19-EXIMR!D19-EXIMR!E19-EXIMR!G19</f>
        <v>-32.244395485129978</v>
      </c>
      <c r="T19">
        <f>EXIMR!I19-EXIMR!F19</f>
        <v>-22.2567840055979</v>
      </c>
      <c r="X19" s="1">
        <f t="shared" si="7"/>
        <v>1984</v>
      </c>
      <c r="Y19" s="1">
        <f>'exp(XMY)ADJ'!J19</f>
        <v>0.11818831934518409</v>
      </c>
      <c r="Z19">
        <f>(SUM('exp(XMY)ADJ'!B19:I19)-('exp(XMY)ADJ'!B19+'exp(XMY)ADJ'!C19))</f>
        <v>0.11629733906220814</v>
      </c>
      <c r="AA19">
        <f>(SUM('exp(XMY)ADJ'!B19:I19)-('exp(XMY)ADJ'!D19+'exp(XMY)ADJ'!E19+'exp(XMY)ADJ'!G19))</f>
        <v>0.11107821083329117</v>
      </c>
      <c r="AB19">
        <f>(SUM('exp(XMY)ADJ'!B19:I19)-('exp(XMY)ADJ'!F19))</f>
        <v>0.11677488246791141</v>
      </c>
      <c r="AD19">
        <f>('exp(XMY)ADJ'!B19+'exp(XMY)ADJ'!C19)</f>
        <v>1.8909802829759625E-3</v>
      </c>
      <c r="AE19">
        <f>('exp(XMY)ADJ'!D19+'exp(XMY)ADJ'!E19+'exp(XMY)ADJ'!G19)</f>
        <v>7.1101085118929347E-3</v>
      </c>
    </row>
    <row r="20" spans="1:31" x14ac:dyDescent="0.3">
      <c r="A20" s="1">
        <f>EXIMRxXMY!A20</f>
        <v>1984.25</v>
      </c>
      <c r="B20">
        <f t="shared" si="8"/>
        <v>-2.0920989761198685</v>
      </c>
      <c r="C20">
        <f t="shared" si="2"/>
        <v>-2.323462917344171</v>
      </c>
      <c r="D20">
        <f t="shared" si="3"/>
        <v>-1.8832276670393546</v>
      </c>
      <c r="E20">
        <f t="shared" si="4"/>
        <v>-1.317193262888074</v>
      </c>
      <c r="F20" s="1"/>
      <c r="G20" s="2">
        <v>-2.0920989761198689</v>
      </c>
      <c r="I20">
        <f t="shared" si="0"/>
        <v>1984.25</v>
      </c>
      <c r="J20">
        <f t="shared" si="0"/>
        <v>-2.0920989761198685</v>
      </c>
      <c r="K20">
        <f t="shared" si="1"/>
        <v>-1.8832276670393546</v>
      </c>
      <c r="L20">
        <f t="shared" si="5"/>
        <v>-0.20887130908051388</v>
      </c>
      <c r="P20" s="1">
        <f t="shared" si="6"/>
        <v>1984.25</v>
      </c>
      <c r="Q20">
        <f>EXIMR!I20</f>
        <v>-34.735979999999998</v>
      </c>
      <c r="R20">
        <f>EXIMR!I20-EXIMR!B20-EXIMR!C20</f>
        <v>-39.31860869526168</v>
      </c>
      <c r="S20">
        <f>EXIMR!I20-EXIMR!D20-EXIMR!E20-EXIMR!G20</f>
        <v>-34.128351745963997</v>
      </c>
      <c r="T20">
        <f>EXIMR!I20-EXIMR!F20</f>
        <v>-22.169754602077496</v>
      </c>
      <c r="X20" s="1">
        <f t="shared" si="7"/>
        <v>1984.25</v>
      </c>
      <c r="Y20" s="1">
        <f>'exp(XMY)ADJ'!J20</f>
        <v>0.12045717300158906</v>
      </c>
      <c r="Z20">
        <f>(SUM('exp(XMY)ADJ'!B20:I20)-('exp(XMY)ADJ'!B20+'exp(XMY)ADJ'!C20))</f>
        <v>0.11818642594157579</v>
      </c>
      <c r="AA20">
        <f>(SUM('exp(XMY)ADJ'!B20:I20)-('exp(XMY)ADJ'!D20+'exp(XMY)ADJ'!E20+'exp(XMY)ADJ'!G20))</f>
        <v>0.11036147781511682</v>
      </c>
      <c r="AB20">
        <f>(SUM('exp(XMY)ADJ'!B20:I20)-('exp(XMY)ADJ'!F20))</f>
        <v>0.11882795155203402</v>
      </c>
      <c r="AD20">
        <f>('exp(XMY)ADJ'!B20+'exp(XMY)ADJ'!C20)</f>
        <v>2.2707470600132947E-3</v>
      </c>
      <c r="AE20">
        <f>('exp(XMY)ADJ'!D20+'exp(XMY)ADJ'!E20+'exp(XMY)ADJ'!G20)</f>
        <v>1.0095695186472253E-2</v>
      </c>
    </row>
    <row r="21" spans="1:31" x14ac:dyDescent="0.3">
      <c r="A21" s="1">
        <f>EXIMRxXMY!A21</f>
        <v>1984.5</v>
      </c>
      <c r="B21">
        <f t="shared" si="8"/>
        <v>-2.1468272883051531</v>
      </c>
      <c r="C21">
        <f t="shared" si="2"/>
        <v>-2.4343836239032712</v>
      </c>
      <c r="D21">
        <f t="shared" si="3"/>
        <v>-1.9460451934654157</v>
      </c>
      <c r="E21">
        <f t="shared" si="4"/>
        <v>-1.2543079377653716</v>
      </c>
      <c r="F21" s="1"/>
      <c r="G21" s="2">
        <v>-2.1468272883051531</v>
      </c>
      <c r="I21">
        <f t="shared" si="0"/>
        <v>1984.5</v>
      </c>
      <c r="J21">
        <f t="shared" si="0"/>
        <v>-2.1468272883051531</v>
      </c>
      <c r="K21">
        <f t="shared" si="1"/>
        <v>-1.9460451934654157</v>
      </c>
      <c r="L21">
        <f t="shared" si="5"/>
        <v>-0.20078209483973741</v>
      </c>
      <c r="P21" s="1">
        <f t="shared" si="6"/>
        <v>1984.5</v>
      </c>
      <c r="Q21">
        <f>EXIMR!I21</f>
        <v>-35.100250000000003</v>
      </c>
      <c r="R21">
        <f>EXIMR!I21-EXIMR!B21-EXIMR!C21</f>
        <v>-40.78139704622992</v>
      </c>
      <c r="S21">
        <f>EXIMR!I21-EXIMR!D21-EXIMR!E21-EXIMR!G21</f>
        <v>-35.298115855300296</v>
      </c>
      <c r="T21">
        <f>EXIMR!I21-EXIMR!F21</f>
        <v>-20.8208548303488</v>
      </c>
      <c r="X21" s="1">
        <f t="shared" si="7"/>
        <v>1984.5</v>
      </c>
      <c r="Y21" s="1">
        <f>'exp(XMY)ADJ'!J21</f>
        <v>0.12232546994993786</v>
      </c>
      <c r="Z21">
        <f>(SUM('exp(XMY)ADJ'!B21:I21)-('exp(XMY)ADJ'!B21+'exp(XMY)ADJ'!C21))</f>
        <v>0.11938696563747662</v>
      </c>
      <c r="AA21">
        <f>(SUM('exp(XMY)ADJ'!B21:I21)-('exp(XMY)ADJ'!D21+'exp(XMY)ADJ'!E21+'exp(XMY)ADJ'!G21))</f>
        <v>0.11026340337501053</v>
      </c>
      <c r="AB21">
        <f>(SUM('exp(XMY)ADJ'!B21:I21)-('exp(XMY)ADJ'!F21))</f>
        <v>0.12048572913894708</v>
      </c>
      <c r="AD21">
        <f>('exp(XMY)ADJ'!B21+'exp(XMY)ADJ'!C21)</f>
        <v>2.9385043124612164E-3</v>
      </c>
      <c r="AE21">
        <f>('exp(XMY)ADJ'!D21+'exp(XMY)ADJ'!E21+'exp(XMY)ADJ'!G21)</f>
        <v>1.206206657492731E-2</v>
      </c>
    </row>
    <row r="22" spans="1:31" x14ac:dyDescent="0.3">
      <c r="A22" s="1">
        <f>EXIMRxXMY!A22</f>
        <v>1984.75</v>
      </c>
      <c r="B22">
        <f t="shared" si="8"/>
        <v>-2.2435996445328894</v>
      </c>
      <c r="C22">
        <f t="shared" si="2"/>
        <v>-2.574202312055037</v>
      </c>
      <c r="D22">
        <f t="shared" si="3"/>
        <v>-1.9931865302420242</v>
      </c>
      <c r="E22">
        <f t="shared" si="4"/>
        <v>-1.2521637769589271</v>
      </c>
      <c r="F22" s="1"/>
      <c r="G22" s="2">
        <v>-2.2435996445328894</v>
      </c>
      <c r="I22">
        <f t="shared" si="0"/>
        <v>1984.75</v>
      </c>
      <c r="J22">
        <f t="shared" si="0"/>
        <v>-2.2435996445328894</v>
      </c>
      <c r="K22">
        <f t="shared" si="1"/>
        <v>-1.9931865302420242</v>
      </c>
      <c r="L22">
        <f t="shared" si="5"/>
        <v>-0.25041311429086521</v>
      </c>
      <c r="P22" s="1">
        <f t="shared" si="6"/>
        <v>1984.75</v>
      </c>
      <c r="Q22">
        <f>EXIMR!I22</f>
        <v>-35.980809999999998</v>
      </c>
      <c r="R22">
        <f>EXIMR!I22-EXIMR!B22-EXIMR!C22</f>
        <v>-42.422280962215645</v>
      </c>
      <c r="S22">
        <f>EXIMR!I22-EXIMR!D22-EXIMR!E22-EXIMR!G22</f>
        <v>-36.364203709715724</v>
      </c>
      <c r="T22">
        <f>EXIMR!I22-EXIMR!F22</f>
        <v>-20.406557736290296</v>
      </c>
      <c r="X22" s="1">
        <f t="shared" si="7"/>
        <v>1984.75</v>
      </c>
      <c r="Y22" s="1">
        <f>'exp(XMY)ADJ'!J22</f>
        <v>0.12471090253570664</v>
      </c>
      <c r="Z22">
        <f>(SUM('exp(XMY)ADJ'!B22:I22)-('exp(XMY)ADJ'!B22+'exp(XMY)ADJ'!C22))</f>
        <v>0.12136086290823485</v>
      </c>
      <c r="AA22">
        <f>(SUM('exp(XMY)ADJ'!B22:I22)-('exp(XMY)ADJ'!D22+'exp(XMY)ADJ'!E22+'exp(XMY)ADJ'!G22))</f>
        <v>0.10962354881481913</v>
      </c>
      <c r="AB22">
        <f>(SUM('exp(XMY)ADJ'!B22:I22)-('exp(XMY)ADJ'!F22))</f>
        <v>0.12272170477161111</v>
      </c>
      <c r="AD22">
        <f>('exp(XMY)ADJ'!B22+'exp(XMY)ADJ'!C22)</f>
        <v>3.350039627471788E-3</v>
      </c>
      <c r="AE22">
        <f>('exp(XMY)ADJ'!D22+'exp(XMY)ADJ'!E22+'exp(XMY)ADJ'!G22)</f>
        <v>1.5087353720887495E-2</v>
      </c>
    </row>
    <row r="23" spans="1:31" x14ac:dyDescent="0.3">
      <c r="A23" s="1">
        <f>EXIMRxXMY!A23</f>
        <v>1985</v>
      </c>
      <c r="B23">
        <f t="shared" si="8"/>
        <v>-2.0640901825657361</v>
      </c>
      <c r="C23">
        <f t="shared" si="2"/>
        <v>-2.5157923753229054</v>
      </c>
      <c r="D23">
        <f t="shared" si="3"/>
        <v>-1.8634392651464873</v>
      </c>
      <c r="E23">
        <f t="shared" si="4"/>
        <v>-1.1501910458639026</v>
      </c>
      <c r="F23" s="1"/>
      <c r="G23" s="2">
        <v>-2.0640901825657365</v>
      </c>
      <c r="I23">
        <f t="shared" si="0"/>
        <v>1985</v>
      </c>
      <c r="J23">
        <f t="shared" si="0"/>
        <v>-2.0640901825657361</v>
      </c>
      <c r="K23">
        <f t="shared" si="1"/>
        <v>-1.8634392651464873</v>
      </c>
      <c r="L23">
        <f t="shared" si="5"/>
        <v>-0.20065091741924879</v>
      </c>
      <c r="P23" s="1">
        <f t="shared" si="6"/>
        <v>1985</v>
      </c>
      <c r="Q23">
        <f>EXIMR!I23</f>
        <v>-33.486879999999999</v>
      </c>
      <c r="R23">
        <f>EXIMR!I23-EXIMR!B23-EXIMR!C23</f>
        <v>-42.453495347915116</v>
      </c>
      <c r="S23">
        <f>EXIMR!I23-EXIMR!D23-EXIMR!E23-EXIMR!G23</f>
        <v>-33.310317604186849</v>
      </c>
      <c r="T23">
        <f>EXIMR!I23-EXIMR!F23</f>
        <v>-18.950452720476999</v>
      </c>
      <c r="X23" s="1">
        <f t="shared" si="7"/>
        <v>1985</v>
      </c>
      <c r="Y23" s="1">
        <f>'exp(XMY)ADJ'!J23</f>
        <v>0.12327754526941515</v>
      </c>
      <c r="Z23">
        <f>(SUM('exp(XMY)ADJ'!B23:I23)-('exp(XMY)ADJ'!B23+'exp(XMY)ADJ'!C23))</f>
        <v>0.11851991713311096</v>
      </c>
      <c r="AA23">
        <f>(SUM('exp(XMY)ADJ'!B23:I23)-('exp(XMY)ADJ'!D23+'exp(XMY)ADJ'!E23+'exp(XMY)ADJ'!G23))</f>
        <v>0.11188360839359078</v>
      </c>
      <c r="AB23">
        <f>(SUM('exp(XMY)ADJ'!B23:I23)-('exp(XMY)ADJ'!F23))</f>
        <v>0.12138929479199813</v>
      </c>
      <c r="AD23">
        <f>('exp(XMY)ADJ'!B23+'exp(XMY)ADJ'!C23)</f>
        <v>4.7576281363041952E-3</v>
      </c>
      <c r="AE23">
        <f>('exp(XMY)ADJ'!D23+'exp(XMY)ADJ'!E23+'exp(XMY)ADJ'!G23)</f>
        <v>1.1393936875824368E-2</v>
      </c>
    </row>
    <row r="24" spans="1:31" x14ac:dyDescent="0.3">
      <c r="A24" s="1">
        <f>EXIMRxXMY!A24</f>
        <v>1985.25</v>
      </c>
      <c r="B24">
        <f t="shared" si="8"/>
        <v>-2.4369101041355954</v>
      </c>
      <c r="C24">
        <f t="shared" si="2"/>
        <v>-2.8887492963679664</v>
      </c>
      <c r="D24">
        <f t="shared" si="3"/>
        <v>-2.1211370838908863</v>
      </c>
      <c r="E24">
        <f t="shared" si="4"/>
        <v>-1.2135352341729162</v>
      </c>
      <c r="F24" s="1"/>
      <c r="G24" s="2">
        <v>-2.4369101041355954</v>
      </c>
      <c r="I24">
        <f t="shared" si="0"/>
        <v>1985.25</v>
      </c>
      <c r="J24">
        <f t="shared" si="0"/>
        <v>-2.4369101041355954</v>
      </c>
      <c r="K24">
        <f t="shared" si="1"/>
        <v>-2.1211370838908863</v>
      </c>
      <c r="L24">
        <f t="shared" si="5"/>
        <v>-0.3157730202447091</v>
      </c>
      <c r="P24" s="1">
        <f t="shared" si="6"/>
        <v>1985.25</v>
      </c>
      <c r="Q24">
        <f>EXIMR!I24</f>
        <v>-38.53069</v>
      </c>
      <c r="R24">
        <f>EXIMR!I24-EXIMR!B24-EXIMR!C24</f>
        <v>-47.389798682655595</v>
      </c>
      <c r="S24">
        <f>EXIMR!I24-EXIMR!D24-EXIMR!E24-EXIMR!G24</f>
        <v>-38.340796153559396</v>
      </c>
      <c r="T24">
        <f>EXIMR!I24-EXIMR!F24</f>
        <v>-19.558934012189301</v>
      </c>
      <c r="X24" s="1">
        <f t="shared" si="7"/>
        <v>1985.25</v>
      </c>
      <c r="Y24" s="1">
        <f>'exp(XMY)ADJ'!J24</f>
        <v>0.12649190056734491</v>
      </c>
      <c r="Z24">
        <f>(SUM('exp(XMY)ADJ'!B24:I24)-('exp(XMY)ADJ'!B24+'exp(XMY)ADJ'!C24))</f>
        <v>0.12191439409618057</v>
      </c>
      <c r="AA24">
        <f>(SUM('exp(XMY)ADJ'!B24:I24)-('exp(XMY)ADJ'!D24+'exp(XMY)ADJ'!E24+'exp(XMY)ADJ'!G24))</f>
        <v>0.11064648086051646</v>
      </c>
      <c r="AB24">
        <f>(SUM('exp(XMY)ADJ'!B24:I24)-('exp(XMY)ADJ'!F24))</f>
        <v>0.12409011998472211</v>
      </c>
      <c r="AD24">
        <f>('exp(XMY)ADJ'!B24+'exp(XMY)ADJ'!C24)</f>
        <v>4.5775064711643049E-3</v>
      </c>
      <c r="AE24">
        <f>('exp(XMY)ADJ'!D24+'exp(XMY)ADJ'!E24+'exp(XMY)ADJ'!G24)</f>
        <v>1.5845419706828425E-2</v>
      </c>
    </row>
    <row r="25" spans="1:31" x14ac:dyDescent="0.3">
      <c r="A25" s="1">
        <f>EXIMRxXMY!A25</f>
        <v>1985.5</v>
      </c>
      <c r="B25">
        <f t="shared" si="8"/>
        <v>-2.4369474332349692</v>
      </c>
      <c r="C25">
        <f t="shared" si="2"/>
        <v>-2.9133401525258185</v>
      </c>
      <c r="D25">
        <f t="shared" si="3"/>
        <v>-2.1430445704099181</v>
      </c>
      <c r="E25">
        <f t="shared" si="4"/>
        <v>-1.2175255128693641</v>
      </c>
      <c r="F25" s="1"/>
      <c r="G25" s="2">
        <v>-2.4369474332349688</v>
      </c>
      <c r="I25">
        <f t="shared" si="0"/>
        <v>1985.5</v>
      </c>
      <c r="J25">
        <f t="shared" si="0"/>
        <v>-2.4369474332349692</v>
      </c>
      <c r="K25">
        <f t="shared" si="1"/>
        <v>-2.1430445704099181</v>
      </c>
      <c r="L25">
        <f t="shared" si="5"/>
        <v>-0.29390286282505107</v>
      </c>
      <c r="P25" s="1">
        <f t="shared" si="6"/>
        <v>1985.5</v>
      </c>
      <c r="Q25">
        <f>EXIMR!I25</f>
        <v>-38.996090000000002</v>
      </c>
      <c r="R25">
        <f>EXIMR!I25-EXIMR!B25-EXIMR!C25</f>
        <v>-48.559518623559697</v>
      </c>
      <c r="S25">
        <f>EXIMR!I25-EXIMR!D25-EXIMR!E25-EXIMR!G25</f>
        <v>-38.254545299710578</v>
      </c>
      <c r="T25">
        <f>EXIMR!I25-EXIMR!F25</f>
        <v>-19.873446887017401</v>
      </c>
      <c r="X25" s="1">
        <f t="shared" si="7"/>
        <v>1985.5</v>
      </c>
      <c r="Y25" s="1">
        <f>'exp(XMY)ADJ'!J25</f>
        <v>0.12498419370941902</v>
      </c>
      <c r="Z25">
        <f>(SUM('exp(XMY)ADJ'!B25:I25)-('exp(XMY)ADJ'!B25+'exp(XMY)ADJ'!C25))</f>
        <v>0.11999048734854421</v>
      </c>
      <c r="AA25">
        <f>(SUM('exp(XMY)ADJ'!B25:I25)-('exp(XMY)ADJ'!D25+'exp(XMY)ADJ'!E25+'exp(XMY)ADJ'!G25))</f>
        <v>0.11204130403955588</v>
      </c>
      <c r="AB25">
        <f>(SUM('exp(XMY)ADJ'!B25:I25)-('exp(XMY)ADJ'!F25))</f>
        <v>0.12252786542678</v>
      </c>
      <c r="AD25">
        <f>('exp(XMY)ADJ'!B25+'exp(XMY)ADJ'!C25)</f>
        <v>4.9937063608748366E-3</v>
      </c>
      <c r="AE25">
        <f>('exp(XMY)ADJ'!D25+'exp(XMY)ADJ'!E25+'exp(XMY)ADJ'!G25)</f>
        <v>1.2942889669863167E-2</v>
      </c>
    </row>
    <row r="26" spans="1:31" x14ac:dyDescent="0.3">
      <c r="A26" s="1">
        <f>EXIMRxXMY!A26</f>
        <v>1985.75</v>
      </c>
      <c r="B26">
        <f t="shared" si="8"/>
        <v>-2.5652224007689446</v>
      </c>
      <c r="C26">
        <f t="shared" si="2"/>
        <v>-3.0543552686389246</v>
      </c>
      <c r="D26">
        <f t="shared" si="3"/>
        <v>-2.1932031917141352</v>
      </c>
      <c r="E26">
        <f t="shared" si="4"/>
        <v>-1.2480388397874389</v>
      </c>
      <c r="F26" s="1"/>
      <c r="G26" s="2">
        <v>-2.5652224007689446</v>
      </c>
      <c r="I26">
        <f t="shared" si="0"/>
        <v>1985.75</v>
      </c>
      <c r="J26">
        <f t="shared" si="0"/>
        <v>-2.5652224007689446</v>
      </c>
      <c r="K26">
        <f t="shared" si="1"/>
        <v>-2.1932031917141352</v>
      </c>
      <c r="L26">
        <f t="shared" si="5"/>
        <v>-0.37201920905480934</v>
      </c>
      <c r="P26" s="1">
        <f t="shared" si="6"/>
        <v>1985.75</v>
      </c>
      <c r="Q26">
        <f>EXIMR!I26</f>
        <v>-39.900599999999997</v>
      </c>
      <c r="R26">
        <f>EXIMR!I26-EXIMR!B26-EXIMR!C26</f>
        <v>-49.377207163191116</v>
      </c>
      <c r="S26">
        <f>EXIMR!I26-EXIMR!D26-EXIMR!E26-EXIMR!G26</f>
        <v>-39.762976497221381</v>
      </c>
      <c r="T26">
        <f>EXIMR!I26-EXIMR!F26</f>
        <v>-19.803997030944299</v>
      </c>
      <c r="X26" s="1">
        <f t="shared" si="7"/>
        <v>1985.75</v>
      </c>
      <c r="Y26" s="1">
        <f>'exp(XMY)ADJ'!J26</f>
        <v>0.12858064293614355</v>
      </c>
      <c r="Z26">
        <f>(SUM('exp(XMY)ADJ'!B26:I26)-('exp(XMY)ADJ'!B26+'exp(XMY)ADJ'!C26))</f>
        <v>0.12371518942107497</v>
      </c>
      <c r="AA26">
        <f>(SUM('exp(XMY)ADJ'!B26:I26)-('exp(XMY)ADJ'!D26+'exp(XMY)ADJ'!E26+'exp(XMY)ADJ'!G26))</f>
        <v>0.11031383386841753</v>
      </c>
      <c r="AB26">
        <f>(SUM('exp(XMY)ADJ'!B26:I26)-('exp(XMY)ADJ'!F26))</f>
        <v>0.12603908572974873</v>
      </c>
      <c r="AD26">
        <f>('exp(XMY)ADJ'!B26+'exp(XMY)ADJ'!C26)</f>
        <v>4.8654535150685707E-3</v>
      </c>
      <c r="AE26">
        <f>('exp(XMY)ADJ'!D26+'exp(XMY)ADJ'!E26+'exp(XMY)ADJ'!G26)</f>
        <v>1.8266809067726018E-2</v>
      </c>
    </row>
    <row r="27" spans="1:31" x14ac:dyDescent="0.3">
      <c r="A27" s="1">
        <f>EXIMRxXMY!A27</f>
        <v>1986</v>
      </c>
      <c r="B27">
        <f t="shared" si="8"/>
        <v>-2.3601537404385202</v>
      </c>
      <c r="C27">
        <f t="shared" si="2"/>
        <v>-2.8880701927194306</v>
      </c>
      <c r="D27">
        <f t="shared" si="3"/>
        <v>-1.9721133656732581</v>
      </c>
      <c r="E27">
        <f t="shared" si="4"/>
        <v>-1.2910302360924486</v>
      </c>
      <c r="F27" s="1"/>
      <c r="G27" s="2">
        <v>-2.3601537404385202</v>
      </c>
      <c r="I27">
        <f t="shared" si="0"/>
        <v>1986</v>
      </c>
      <c r="J27">
        <f t="shared" si="0"/>
        <v>-2.3601537404385202</v>
      </c>
      <c r="K27">
        <f t="shared" si="1"/>
        <v>-1.9721133656732581</v>
      </c>
      <c r="L27">
        <f t="shared" si="5"/>
        <v>-0.3880403747652621</v>
      </c>
      <c r="P27" s="1">
        <f t="shared" si="6"/>
        <v>1986</v>
      </c>
      <c r="Q27">
        <f>EXIMR!I27</f>
        <v>-36.703310000000002</v>
      </c>
      <c r="R27">
        <f>EXIMR!I27-EXIMR!B27-EXIMR!C27</f>
        <v>-46.817477803553267</v>
      </c>
      <c r="S27">
        <f>EXIMR!I27-EXIMR!D27-EXIMR!E27-EXIMR!G27</f>
        <v>-35.752545235724625</v>
      </c>
      <c r="T27">
        <f>EXIMR!I27-EXIMR!F27</f>
        <v>-20.408577424008303</v>
      </c>
      <c r="X27" s="1">
        <f t="shared" si="7"/>
        <v>1986</v>
      </c>
      <c r="Y27" s="1">
        <f>'exp(XMY)ADJ'!J27</f>
        <v>0.12860713327699982</v>
      </c>
      <c r="Z27">
        <f>(SUM('exp(XMY)ADJ'!B27:I27)-('exp(XMY)ADJ'!B27+'exp(XMY)ADJ'!C27))</f>
        <v>0.12337572753653282</v>
      </c>
      <c r="AA27">
        <f>(SUM('exp(XMY)ADJ'!B27:I27)-('exp(XMY)ADJ'!D27+'exp(XMY)ADJ'!E27+'exp(XMY)ADJ'!G27))</f>
        <v>0.11032016616834792</v>
      </c>
      <c r="AB27">
        <f>(SUM('exp(XMY)ADJ'!B27:I27)-('exp(XMY)ADJ'!F27))</f>
        <v>0.12651839560102829</v>
      </c>
      <c r="AD27">
        <f>('exp(XMY)ADJ'!B27+'exp(XMY)ADJ'!C27)</f>
        <v>5.2314057404670069E-3</v>
      </c>
      <c r="AE27">
        <f>('exp(XMY)ADJ'!D27+'exp(XMY)ADJ'!E27+'exp(XMY)ADJ'!G27)</f>
        <v>1.8286967108651908E-2</v>
      </c>
    </row>
    <row r="28" spans="1:31" x14ac:dyDescent="0.3">
      <c r="A28" s="1">
        <f>EXIMRxXMY!A28</f>
        <v>1986.25</v>
      </c>
      <c r="B28">
        <f t="shared" si="8"/>
        <v>-2.6406208532330631</v>
      </c>
      <c r="C28">
        <f t="shared" si="2"/>
        <v>-3.2383111186751568</v>
      </c>
      <c r="D28">
        <f t="shared" si="3"/>
        <v>-1.9183567920434954</v>
      </c>
      <c r="E28">
        <f t="shared" si="4"/>
        <v>-1.5284809050777124</v>
      </c>
      <c r="F28" s="1"/>
      <c r="G28" s="2">
        <v>-2.6406208532330635</v>
      </c>
      <c r="I28">
        <f t="shared" si="0"/>
        <v>1986.25</v>
      </c>
      <c r="J28">
        <f t="shared" si="0"/>
        <v>-2.6406208532330631</v>
      </c>
      <c r="K28">
        <f t="shared" si="1"/>
        <v>-1.9183567920434954</v>
      </c>
      <c r="L28">
        <f t="shared" si="5"/>
        <v>-0.72226406118956765</v>
      </c>
      <c r="P28" s="1">
        <f t="shared" si="6"/>
        <v>1986.25</v>
      </c>
      <c r="Q28">
        <f>EXIMR!I28</f>
        <v>-39.802639999999997</v>
      </c>
      <c r="R28">
        <f>EXIMR!I28-EXIMR!B28-EXIMR!C28</f>
        <v>-51.015337560912258</v>
      </c>
      <c r="S28">
        <f>EXIMR!I28-EXIMR!D28-EXIMR!E28-EXIMR!G28</f>
        <v>-35.171340789209502</v>
      </c>
      <c r="T28">
        <f>EXIMR!I28-EXIMR!F28</f>
        <v>-23.401769038552196</v>
      </c>
      <c r="X28" s="1">
        <f t="shared" si="7"/>
        <v>1986.25</v>
      </c>
      <c r="Y28" s="1">
        <f>'exp(XMY)ADJ'!J28</f>
        <v>0.13268571397440287</v>
      </c>
      <c r="Z28">
        <f>(SUM('exp(XMY)ADJ'!B28:I28)-('exp(XMY)ADJ'!B28+'exp(XMY)ADJ'!C28))</f>
        <v>0.12695441306484023</v>
      </c>
      <c r="AA28">
        <f>(SUM('exp(XMY)ADJ'!B28:I28)-('exp(XMY)ADJ'!D28+'exp(XMY)ADJ'!E28+'exp(XMY)ADJ'!G28))</f>
        <v>0.10908636116778599</v>
      </c>
      <c r="AB28">
        <f>(SUM('exp(XMY)ADJ'!B28:I28)-('exp(XMY)ADJ'!F28))</f>
        <v>0.1306295180129062</v>
      </c>
      <c r="AD28">
        <f>('exp(XMY)ADJ'!B28+'exp(XMY)ADJ'!C28)</f>
        <v>5.7313009095626361E-3</v>
      </c>
      <c r="AE28">
        <f>('exp(XMY)ADJ'!D28+'exp(XMY)ADJ'!E28+'exp(XMY)ADJ'!G28)</f>
        <v>2.3599352806616885E-2</v>
      </c>
    </row>
    <row r="29" spans="1:31" x14ac:dyDescent="0.3">
      <c r="A29" s="1">
        <f>EXIMRxXMY!A29</f>
        <v>1986.5</v>
      </c>
      <c r="B29">
        <f t="shared" si="8"/>
        <v>-2.7236285760358534</v>
      </c>
      <c r="C29">
        <f t="shared" si="2"/>
        <v>-3.3291663757919343</v>
      </c>
      <c r="D29">
        <f t="shared" si="3"/>
        <v>-1.9738965641902841</v>
      </c>
      <c r="E29">
        <f t="shared" si="4"/>
        <v>-1.5331571236435246</v>
      </c>
      <c r="F29" s="1"/>
      <c r="G29" s="2">
        <v>-2.7236285760358534</v>
      </c>
      <c r="I29">
        <f t="shared" si="0"/>
        <v>1986.5</v>
      </c>
      <c r="J29">
        <f t="shared" si="0"/>
        <v>-2.7236285760358534</v>
      </c>
      <c r="K29">
        <f t="shared" si="1"/>
        <v>-1.9738965641902841</v>
      </c>
      <c r="L29">
        <f t="shared" si="5"/>
        <v>-0.74973201184556926</v>
      </c>
      <c r="P29" s="1">
        <f t="shared" si="6"/>
        <v>1986.5</v>
      </c>
      <c r="Q29">
        <f>EXIMR!I29</f>
        <v>-40.264380000000003</v>
      </c>
      <c r="R29">
        <f>EXIMR!I29-EXIMR!B29-EXIMR!C29</f>
        <v>-51.342706196534991</v>
      </c>
      <c r="S29">
        <f>EXIMR!I29-EXIMR!D29-EXIMR!E29-EXIMR!G29</f>
        <v>-36.535761862399269</v>
      </c>
      <c r="T29">
        <f>EXIMR!I29-EXIMR!F29</f>
        <v>-23.027628289912904</v>
      </c>
      <c r="X29" s="1">
        <f t="shared" si="7"/>
        <v>1986.5</v>
      </c>
      <c r="Y29" s="1">
        <f>'exp(XMY)ADJ'!J29</f>
        <v>0.13528724773786921</v>
      </c>
      <c r="Z29">
        <f>(SUM('exp(XMY)ADJ'!B29:I29)-('exp(XMY)ADJ'!B29+'exp(XMY)ADJ'!C29))</f>
        <v>0.12968410208251208</v>
      </c>
      <c r="AA29">
        <f>(SUM('exp(XMY)ADJ'!B29:I29)-('exp(XMY)ADJ'!D29+'exp(XMY)ADJ'!E29+'exp(XMY)ADJ'!G29))</f>
        <v>0.10805284814502347</v>
      </c>
      <c r="AB29">
        <f>(SUM('exp(XMY)ADJ'!B29:I29)-('exp(XMY)ADJ'!F29))</f>
        <v>0.13315805729894586</v>
      </c>
      <c r="AD29">
        <f>('exp(XMY)ADJ'!B29+'exp(XMY)ADJ'!C29)</f>
        <v>5.6031456553571283E-3</v>
      </c>
      <c r="AE29">
        <f>('exp(XMY)ADJ'!D29+'exp(XMY)ADJ'!E29+'exp(XMY)ADJ'!G29)</f>
        <v>2.7234399592845741E-2</v>
      </c>
    </row>
    <row r="30" spans="1:31" x14ac:dyDescent="0.3">
      <c r="A30" s="1">
        <f>EXIMRxXMY!A30</f>
        <v>1986.75</v>
      </c>
      <c r="B30">
        <f t="shared" si="8"/>
        <v>-2.5465333572392792</v>
      </c>
      <c r="C30">
        <f t="shared" si="2"/>
        <v>-3.1552217890753509</v>
      </c>
      <c r="D30">
        <f t="shared" si="3"/>
        <v>-1.8544432784764866</v>
      </c>
      <c r="E30">
        <f t="shared" si="4"/>
        <v>-1.5250474333306494</v>
      </c>
      <c r="F30" s="1"/>
      <c r="G30" s="2">
        <v>-2.5465333572392792</v>
      </c>
      <c r="I30">
        <f t="shared" si="0"/>
        <v>1986.75</v>
      </c>
      <c r="J30">
        <f t="shared" si="0"/>
        <v>-2.5465333572392792</v>
      </c>
      <c r="K30">
        <f t="shared" si="1"/>
        <v>-1.8544432784764866</v>
      </c>
      <c r="L30">
        <f t="shared" si="5"/>
        <v>-0.6920900787627926</v>
      </c>
      <c r="P30" s="1">
        <f t="shared" si="6"/>
        <v>1986.75</v>
      </c>
      <c r="Q30">
        <f>EXIMR!I30</f>
        <v>-37.384909999999998</v>
      </c>
      <c r="R30">
        <f>EXIMR!I30-EXIMR!B30-EXIMR!C30</f>
        <v>-48.276230477747731</v>
      </c>
      <c r="S30">
        <f>EXIMR!I30-EXIMR!D30-EXIMR!E30-EXIMR!G30</f>
        <v>-34.556413466548847</v>
      </c>
      <c r="T30">
        <f>EXIMR!I30-EXIMR!F30</f>
        <v>-22.692418107426896</v>
      </c>
      <c r="X30" s="1">
        <f t="shared" si="7"/>
        <v>1986.75</v>
      </c>
      <c r="Y30" s="1">
        <f>'exp(XMY)ADJ'!J30</f>
        <v>0.13623322122424686</v>
      </c>
      <c r="Z30">
        <f>(SUM('exp(XMY)ADJ'!B30:I30)-('exp(XMY)ADJ'!B30+'exp(XMY)ADJ'!C30))</f>
        <v>0.1307153337305284</v>
      </c>
      <c r="AA30">
        <f>(SUM('exp(XMY)ADJ'!B30:I30)-('exp(XMY)ADJ'!D30+'exp(XMY)ADJ'!E30+'exp(XMY)ADJ'!G30))</f>
        <v>0.10732845758264914</v>
      </c>
      <c r="AB30">
        <f>(SUM('exp(XMY)ADJ'!B30:I30)-('exp(XMY)ADJ'!F30))</f>
        <v>0.13441030621866815</v>
      </c>
      <c r="AD30">
        <f>('exp(XMY)ADJ'!B30+'exp(XMY)ADJ'!C30)</f>
        <v>5.517887493718455E-3</v>
      </c>
      <c r="AE30">
        <f>('exp(XMY)ADJ'!D30+'exp(XMY)ADJ'!E30+'exp(XMY)ADJ'!G30)</f>
        <v>2.8904763641597716E-2</v>
      </c>
    </row>
    <row r="31" spans="1:31" x14ac:dyDescent="0.3">
      <c r="A31" s="1">
        <f>EXIMRxXMY!A31</f>
        <v>1987</v>
      </c>
      <c r="B31">
        <f t="shared" si="8"/>
        <v>-2.4582375144388289</v>
      </c>
      <c r="C31">
        <f t="shared" si="2"/>
        <v>-3.0302740733389282</v>
      </c>
      <c r="D31">
        <f t="shared" si="3"/>
        <v>-1.8870254804779478</v>
      </c>
      <c r="E31">
        <f t="shared" si="4"/>
        <v>-1.4873413465532683</v>
      </c>
      <c r="F31" s="1"/>
      <c r="G31" s="2">
        <v>-2.4582375144388289</v>
      </c>
      <c r="I31">
        <f t="shared" si="0"/>
        <v>1987</v>
      </c>
      <c r="J31">
        <f t="shared" si="0"/>
        <v>-2.4582375144388289</v>
      </c>
      <c r="K31">
        <f t="shared" si="1"/>
        <v>-1.8870254804779478</v>
      </c>
      <c r="L31">
        <f t="shared" si="5"/>
        <v>-0.57121203396088105</v>
      </c>
      <c r="P31" s="1">
        <f t="shared" si="6"/>
        <v>1987</v>
      </c>
      <c r="Q31">
        <f>EXIMR!I31</f>
        <v>-36.720559999999999</v>
      </c>
      <c r="R31">
        <f>EXIMR!I31-EXIMR!B31-EXIMR!C31</f>
        <v>-47.166633924956685</v>
      </c>
      <c r="S31">
        <f>EXIMR!I31-EXIMR!D31-EXIMR!E31-EXIMR!G31</f>
        <v>-34.876057690244849</v>
      </c>
      <c r="T31">
        <f>EXIMR!I31-EXIMR!F31</f>
        <v>-22.516029509817699</v>
      </c>
      <c r="X31" s="1">
        <f t="shared" si="7"/>
        <v>1987</v>
      </c>
      <c r="Y31" s="1">
        <f>'exp(XMY)ADJ'!J31</f>
        <v>0.1338888902804766</v>
      </c>
      <c r="Z31">
        <f>(SUM('exp(XMY)ADJ'!B31:I31)-('exp(XMY)ADJ'!B31+'exp(XMY)ADJ'!C31))</f>
        <v>0.12849227605091224</v>
      </c>
      <c r="AA31">
        <f>(SUM('exp(XMY)ADJ'!B31:I31)-('exp(XMY)ADJ'!D31+'exp(XMY)ADJ'!E31+'exp(XMY)ADJ'!G31))</f>
        <v>0.10821323311469151</v>
      </c>
      <c r="AB31">
        <f>(SUM('exp(XMY)ADJ'!B31:I31)-('exp(XMY)ADJ'!F31))</f>
        <v>0.13211399868744536</v>
      </c>
      <c r="AD31">
        <f>('exp(XMY)ADJ'!B31+'exp(XMY)ADJ'!C31)</f>
        <v>5.3966142295643867E-3</v>
      </c>
      <c r="AE31">
        <f>('exp(XMY)ADJ'!D31+'exp(XMY)ADJ'!E31+'exp(XMY)ADJ'!G31)</f>
        <v>2.5675657165785116E-2</v>
      </c>
    </row>
    <row r="32" spans="1:31" x14ac:dyDescent="0.3">
      <c r="A32" s="1">
        <f>EXIMRxXMY!A32</f>
        <v>1987.25</v>
      </c>
      <c r="B32">
        <f t="shared" si="8"/>
        <v>-2.3865457429110748</v>
      </c>
      <c r="C32">
        <f t="shared" si="2"/>
        <v>-2.9547958748691028</v>
      </c>
      <c r="D32">
        <f t="shared" si="3"/>
        <v>-1.8045701124187095</v>
      </c>
      <c r="E32">
        <f t="shared" si="4"/>
        <v>-1.5305897047619568</v>
      </c>
      <c r="F32" s="1"/>
      <c r="G32" s="2">
        <v>-2.3865457429110748</v>
      </c>
      <c r="I32">
        <f t="shared" si="0"/>
        <v>1987.25</v>
      </c>
      <c r="J32">
        <f t="shared" si="0"/>
        <v>-2.3865457429110748</v>
      </c>
      <c r="K32">
        <f t="shared" si="1"/>
        <v>-1.8045701124187095</v>
      </c>
      <c r="L32">
        <f t="shared" si="5"/>
        <v>-0.58197563049236534</v>
      </c>
      <c r="P32" s="1">
        <f t="shared" si="6"/>
        <v>1987.25</v>
      </c>
      <c r="Q32">
        <f>EXIMR!I32</f>
        <v>-35.152200000000001</v>
      </c>
      <c r="R32">
        <f>EXIMR!I32-EXIMR!B32-EXIMR!C32</f>
        <v>-45.278515940247225</v>
      </c>
      <c r="S32">
        <f>EXIMR!I32-EXIMR!D32-EXIMR!E32-EXIMR!G32</f>
        <v>-33.68818716466216</v>
      </c>
      <c r="T32">
        <f>EXIMR!I32-EXIMR!F32</f>
        <v>-22.8027909953855</v>
      </c>
      <c r="X32" s="1">
        <f t="shared" si="7"/>
        <v>1987.25</v>
      </c>
      <c r="Y32" s="1">
        <f>'exp(XMY)ADJ'!J32</f>
        <v>0.13578357786488895</v>
      </c>
      <c r="Z32">
        <f>(SUM('exp(XMY)ADJ'!B32:I32)-('exp(XMY)ADJ'!B32+'exp(XMY)ADJ'!C32))</f>
        <v>0.13051646298515893</v>
      </c>
      <c r="AA32">
        <f>(SUM('exp(XMY)ADJ'!B32:I32)-('exp(XMY)ADJ'!D32+'exp(XMY)ADJ'!E32+'exp(XMY)ADJ'!G32))</f>
        <v>0.10713370260015928</v>
      </c>
      <c r="AB32">
        <f>(SUM('exp(XMY)ADJ'!B32:I32)-('exp(XMY)ADJ'!F32))</f>
        <v>0.13424582149366676</v>
      </c>
      <c r="AD32">
        <f>('exp(XMY)ADJ'!B32+'exp(XMY)ADJ'!C32)</f>
        <v>5.2671148797300187E-3</v>
      </c>
      <c r="AE32">
        <f>('exp(XMY)ADJ'!D32+'exp(XMY)ADJ'!E32+'exp(XMY)ADJ'!G32)</f>
        <v>2.864987526472967E-2</v>
      </c>
    </row>
    <row r="33" spans="1:31" x14ac:dyDescent="0.3">
      <c r="A33" s="1">
        <f>EXIMRxXMY!A33</f>
        <v>1987.5</v>
      </c>
      <c r="B33">
        <f t="shared" si="8"/>
        <v>-2.2515552614560086</v>
      </c>
      <c r="C33">
        <f t="shared" si="2"/>
        <v>-2.8358926043407489</v>
      </c>
      <c r="D33">
        <f t="shared" si="3"/>
        <v>-1.7488047643022364</v>
      </c>
      <c r="E33">
        <f t="shared" si="4"/>
        <v>-1.4672661189047074</v>
      </c>
      <c r="F33" s="1"/>
      <c r="G33" s="2">
        <v>-2.2515552614560086</v>
      </c>
      <c r="I33">
        <f t="shared" si="0"/>
        <v>1987.5</v>
      </c>
      <c r="J33">
        <f t="shared" si="0"/>
        <v>-2.2515552614560086</v>
      </c>
      <c r="K33">
        <f t="shared" si="1"/>
        <v>-1.7488047643022364</v>
      </c>
      <c r="L33">
        <f t="shared" si="5"/>
        <v>-0.50275049715377218</v>
      </c>
      <c r="P33" s="1">
        <f t="shared" si="6"/>
        <v>1987.5</v>
      </c>
      <c r="Q33">
        <f>EXIMR!I33</f>
        <v>-32.82385</v>
      </c>
      <c r="R33">
        <f>EXIMR!I33-EXIMR!B33-EXIMR!C33</f>
        <v>-43.023650073726103</v>
      </c>
      <c r="S33">
        <f>EXIMR!I33-EXIMR!D33-EXIMR!E33-EXIMR!G33</f>
        <v>-32.813545923816271</v>
      </c>
      <c r="T33">
        <f>EXIMR!I33-EXIMR!F33</f>
        <v>-21.608871295746599</v>
      </c>
      <c r="X33" s="1">
        <f t="shared" si="7"/>
        <v>1987.5</v>
      </c>
      <c r="Y33" s="1">
        <f>'exp(XMY)ADJ'!J33</f>
        <v>0.13719019928838383</v>
      </c>
      <c r="Z33">
        <f>(SUM('exp(XMY)ADJ'!B33:I33)-('exp(XMY)ADJ'!B33+'exp(XMY)ADJ'!C33))</f>
        <v>0.13182947515987659</v>
      </c>
      <c r="AA33">
        <f>(SUM('exp(XMY)ADJ'!B33:I33)-('exp(XMY)ADJ'!D33+'exp(XMY)ADJ'!E33+'exp(XMY)ADJ'!G33))</f>
        <v>0.10659041655311889</v>
      </c>
      <c r="AB33">
        <f>(SUM('exp(XMY)ADJ'!B33:I33)-('exp(XMY)ADJ'!F33))</f>
        <v>0.13580219890462469</v>
      </c>
      <c r="AD33">
        <f>('exp(XMY)ADJ'!B33+'exp(XMY)ADJ'!C33)</f>
        <v>5.3607241285072377E-3</v>
      </c>
      <c r="AE33">
        <f>('exp(XMY)ADJ'!D33+'exp(XMY)ADJ'!E33+'exp(XMY)ADJ'!G33)</f>
        <v>3.0599782735264935E-2</v>
      </c>
    </row>
    <row r="34" spans="1:31" x14ac:dyDescent="0.3">
      <c r="A34" s="1">
        <f>EXIMRxXMY!A34</f>
        <v>1987.75</v>
      </c>
      <c r="B34">
        <f t="shared" si="8"/>
        <v>-2.156811648626852</v>
      </c>
      <c r="C34">
        <f t="shared" si="2"/>
        <v>-2.7746812612229896</v>
      </c>
      <c r="D34">
        <f t="shared" si="3"/>
        <v>-1.5813342473343381</v>
      </c>
      <c r="E34">
        <f t="shared" si="4"/>
        <v>-1.5761430719833591</v>
      </c>
      <c r="F34" s="1"/>
      <c r="G34" s="2">
        <v>-2.156811648626852</v>
      </c>
      <c r="I34">
        <f t="shared" si="0"/>
        <v>1987.75</v>
      </c>
      <c r="J34">
        <f t="shared" si="0"/>
        <v>-2.156811648626852</v>
      </c>
      <c r="K34">
        <f t="shared" si="1"/>
        <v>-1.5813342473343381</v>
      </c>
      <c r="L34">
        <f t="shared" si="5"/>
        <v>-0.5754774012925139</v>
      </c>
      <c r="P34" s="1">
        <f t="shared" si="6"/>
        <v>1987.75</v>
      </c>
      <c r="Q34">
        <f>EXIMR!I34</f>
        <v>-31.43721</v>
      </c>
      <c r="R34">
        <f>EXIMR!I34-EXIMR!B34-EXIMR!C34</f>
        <v>-42.206364579382559</v>
      </c>
      <c r="S34">
        <f>EXIMR!I34-EXIMR!D34-EXIMR!E34-EXIMR!G34</f>
        <v>-29.637251955349651</v>
      </c>
      <c r="T34">
        <f>EXIMR!I34-EXIMR!F34</f>
        <v>-23.14883805110609</v>
      </c>
      <c r="X34" s="1">
        <f t="shared" si="7"/>
        <v>1987.75</v>
      </c>
      <c r="Y34" s="1">
        <f>'exp(XMY)ADJ'!J34</f>
        <v>0.13721393524596184</v>
      </c>
      <c r="Z34">
        <f>(SUM('exp(XMY)ADJ'!B34:I34)-('exp(XMY)ADJ'!B34+'exp(XMY)ADJ'!C34))</f>
        <v>0.13148165158855674</v>
      </c>
      <c r="AA34">
        <f>(SUM('exp(XMY)ADJ'!B34:I34)-('exp(XMY)ADJ'!D34+'exp(XMY)ADJ'!E34+'exp(XMY)ADJ'!G34))</f>
        <v>0.10671260950352049</v>
      </c>
      <c r="AB34">
        <f>(SUM('exp(XMY)ADJ'!B34:I34)-('exp(XMY)ADJ'!F34))</f>
        <v>0.13617470289469225</v>
      </c>
      <c r="AD34">
        <f>('exp(XMY)ADJ'!B34+'exp(XMY)ADJ'!C34)</f>
        <v>5.7322836574051194E-3</v>
      </c>
      <c r="AE34">
        <f>('exp(XMY)ADJ'!D34+'exp(XMY)ADJ'!E34+'exp(XMY)ADJ'!G34)</f>
        <v>3.0501325742441347E-2</v>
      </c>
    </row>
    <row r="35" spans="1:31" x14ac:dyDescent="0.3">
      <c r="A35" s="1">
        <f>EXIMRxXMY!A35</f>
        <v>1988</v>
      </c>
      <c r="B35">
        <f t="shared" si="8"/>
        <v>-1.7770601143355886</v>
      </c>
      <c r="C35">
        <f t="shared" si="2"/>
        <v>-2.5717791038976459</v>
      </c>
      <c r="D35">
        <f t="shared" si="3"/>
        <v>-1.2260577328063169</v>
      </c>
      <c r="E35">
        <f t="shared" si="4"/>
        <v>-1.4997271127014182</v>
      </c>
      <c r="F35" s="1"/>
      <c r="G35" s="2">
        <v>-1.7770601143355886</v>
      </c>
      <c r="I35">
        <f t="shared" si="0"/>
        <v>1988</v>
      </c>
      <c r="J35">
        <f t="shared" si="0"/>
        <v>-1.7770601143355886</v>
      </c>
      <c r="K35">
        <f t="shared" si="1"/>
        <v>-1.2260577328063169</v>
      </c>
      <c r="L35">
        <f t="shared" si="5"/>
        <v>-0.55100238152927172</v>
      </c>
      <c r="P35" s="1">
        <f t="shared" si="6"/>
        <v>1988</v>
      </c>
      <c r="Q35">
        <f>EXIMR!I35</f>
        <v>-25.563040000000001</v>
      </c>
      <c r="R35">
        <f>EXIMR!I35-EXIMR!B35-EXIMR!C35</f>
        <v>-38.99051849322489</v>
      </c>
      <c r="S35">
        <f>EXIMR!I35-EXIMR!D35-EXIMR!E35-EXIMR!G35</f>
        <v>-22.906688794983666</v>
      </c>
      <c r="T35">
        <f>EXIMR!I35-EXIMR!F35</f>
        <v>-21.65355182626428</v>
      </c>
      <c r="X35" s="1">
        <f t="shared" si="7"/>
        <v>1988</v>
      </c>
      <c r="Y35" s="1">
        <f>'exp(XMY)ADJ'!J35</f>
        <v>0.13903355112190011</v>
      </c>
      <c r="Z35">
        <f>(SUM('exp(XMY)ADJ'!B35:I35)-('exp(XMY)ADJ'!B35+'exp(XMY)ADJ'!C35))</f>
        <v>0.13191817925399099</v>
      </c>
      <c r="AA35">
        <f>(SUM('exp(XMY)ADJ'!B35:I35)-('exp(XMY)ADJ'!D35+'exp(XMY)ADJ'!E35+'exp(XMY)ADJ'!G35))</f>
        <v>0.10704801062952506</v>
      </c>
      <c r="AB35">
        <f>(SUM('exp(XMY)ADJ'!B35:I35)-('exp(XMY)ADJ'!F35))</f>
        <v>0.13852019518408537</v>
      </c>
      <c r="AD35">
        <f>('exp(XMY)ADJ'!B35+'exp(XMY)ADJ'!C35)</f>
        <v>7.115371867909108E-3</v>
      </c>
      <c r="AE35">
        <f>('exp(XMY)ADJ'!D35+'exp(XMY)ADJ'!E35+'exp(XMY)ADJ'!G35)</f>
        <v>3.198554049237505E-2</v>
      </c>
    </row>
    <row r="36" spans="1:31" x14ac:dyDescent="0.3">
      <c r="A36" s="1">
        <f>EXIMRxXMY!A36</f>
        <v>1988.25</v>
      </c>
      <c r="B36">
        <f t="shared" si="8"/>
        <v>-1.4954881228288859</v>
      </c>
      <c r="C36">
        <f t="shared" si="2"/>
        <v>-2.3484571083212775</v>
      </c>
      <c r="D36">
        <f t="shared" si="3"/>
        <v>-0.99943432523113163</v>
      </c>
      <c r="E36">
        <f t="shared" si="4"/>
        <v>-1.4808911553479858</v>
      </c>
      <c r="F36" s="1"/>
      <c r="G36" s="2">
        <v>-1.4954881228288859</v>
      </c>
      <c r="I36">
        <f t="shared" si="0"/>
        <v>1988.25</v>
      </c>
      <c r="J36">
        <f t="shared" si="0"/>
        <v>-1.4954881228288859</v>
      </c>
      <c r="K36">
        <f t="shared" si="1"/>
        <v>-0.99943432523113163</v>
      </c>
      <c r="L36">
        <f t="shared" si="5"/>
        <v>-0.49605379759775425</v>
      </c>
      <c r="P36" s="1">
        <f t="shared" si="6"/>
        <v>1988.25</v>
      </c>
      <c r="Q36">
        <f>EXIMR!I36</f>
        <v>-21.646090000000001</v>
      </c>
      <c r="R36">
        <f>EXIMR!I36-EXIMR!B36-EXIMR!C36</f>
        <v>-35.963905101034499</v>
      </c>
      <c r="S36">
        <f>EXIMR!I36-EXIMR!D36-EXIMR!E36-EXIMR!G36</f>
        <v>-18.60224150970614</v>
      </c>
      <c r="T36">
        <f>EXIMR!I36-EXIMR!F36</f>
        <v>-21.444888259801061</v>
      </c>
      <c r="X36" s="1">
        <f t="shared" si="7"/>
        <v>1988.25</v>
      </c>
      <c r="Y36" s="1">
        <f>'exp(XMY)ADJ'!J36</f>
        <v>0.13817628244444016</v>
      </c>
      <c r="Z36">
        <f>(SUM('exp(XMY)ADJ'!B36:I36)-('exp(XMY)ADJ'!B36+'exp(XMY)ADJ'!C36))</f>
        <v>0.13060078441001804</v>
      </c>
      <c r="AA36">
        <f>(SUM('exp(XMY)ADJ'!B36:I36)-('exp(XMY)ADJ'!D36+'exp(XMY)ADJ'!E36+'exp(XMY)ADJ'!G36))</f>
        <v>0.10745310716556972</v>
      </c>
      <c r="AB36">
        <f>(SUM('exp(XMY)ADJ'!B36:I36)-('exp(XMY)ADJ'!F36))</f>
        <v>0.13811134265725697</v>
      </c>
      <c r="AD36">
        <f>('exp(XMY)ADJ'!B36+'exp(XMY)ADJ'!C36)</f>
        <v>7.5754980344221144E-3</v>
      </c>
      <c r="AE36">
        <f>('exp(XMY)ADJ'!D36+'exp(XMY)ADJ'!E36+'exp(XMY)ADJ'!G36)</f>
        <v>3.0723175278870439E-2</v>
      </c>
    </row>
    <row r="37" spans="1:31" x14ac:dyDescent="0.3">
      <c r="A37" s="1">
        <f>EXIMRxXMY!A37</f>
        <v>1988.5</v>
      </c>
      <c r="B37">
        <f t="shared" si="8"/>
        <v>-1.5502010370037806</v>
      </c>
      <c r="C37">
        <f t="shared" si="2"/>
        <v>-2.5090859260444711</v>
      </c>
      <c r="D37">
        <f t="shared" si="3"/>
        <v>-0.99592242870223058</v>
      </c>
      <c r="E37">
        <f t="shared" si="4"/>
        <v>-1.4509465812511582</v>
      </c>
      <c r="F37" s="1"/>
      <c r="G37" s="2">
        <v>-1.5502010370037806</v>
      </c>
      <c r="I37">
        <f t="shared" si="0"/>
        <v>1988.5</v>
      </c>
      <c r="J37">
        <f t="shared" si="0"/>
        <v>-1.5502010370037806</v>
      </c>
      <c r="K37">
        <f t="shared" si="1"/>
        <v>-0.99592242870223058</v>
      </c>
      <c r="L37">
        <f t="shared" si="5"/>
        <v>-0.55427860830155007</v>
      </c>
      <c r="P37" s="1">
        <f t="shared" si="6"/>
        <v>1988.5</v>
      </c>
      <c r="Q37">
        <f>EXIMR!I37</f>
        <v>-22.019089999999998</v>
      </c>
      <c r="R37">
        <f>EXIMR!I37-EXIMR!B37-EXIMR!C37</f>
        <v>-37.867504011338475</v>
      </c>
      <c r="S37">
        <f>EXIMR!I37-EXIMR!D37-EXIMR!E37-EXIMR!G37</f>
        <v>-18.536490826373427</v>
      </c>
      <c r="T37">
        <f>EXIMR!I37-EXIMR!F37</f>
        <v>-20.63527337878055</v>
      </c>
      <c r="X37" s="1">
        <f t="shared" si="7"/>
        <v>1988.5</v>
      </c>
      <c r="Y37" s="1">
        <f>'exp(XMY)ADJ'!J37</f>
        <v>0.14080518649987631</v>
      </c>
      <c r="Z37">
        <f>(SUM('exp(XMY)ADJ'!B37:I37)-('exp(XMY)ADJ'!B37+'exp(XMY)ADJ'!C37))</f>
        <v>0.13251921358710034</v>
      </c>
      <c r="AA37">
        <f>(SUM('exp(XMY)ADJ'!B37:I37)-('exp(XMY)ADJ'!D37+'exp(XMY)ADJ'!E37+'exp(XMY)ADJ'!G37))</f>
        <v>0.10745533639897449</v>
      </c>
      <c r="AB37">
        <f>(SUM('exp(XMY)ADJ'!B37:I37)-('exp(XMY)ADJ'!F37))</f>
        <v>0.1406278031424755</v>
      </c>
      <c r="AD37">
        <f>('exp(XMY)ADJ'!B37+'exp(XMY)ADJ'!C37)</f>
        <v>8.285972912775991E-3</v>
      </c>
      <c r="AE37">
        <f>('exp(XMY)ADJ'!D37+'exp(XMY)ADJ'!E37+'exp(XMY)ADJ'!G37)</f>
        <v>3.3349850100901843E-2</v>
      </c>
    </row>
    <row r="38" spans="1:31" x14ac:dyDescent="0.3">
      <c r="A38" s="1">
        <f>EXIMRxXMY!A38</f>
        <v>1988.75</v>
      </c>
      <c r="B38">
        <f t="shared" si="8"/>
        <v>-1.5809134255428845</v>
      </c>
      <c r="C38">
        <f t="shared" si="2"/>
        <v>-2.593000728780936</v>
      </c>
      <c r="D38">
        <f t="shared" si="3"/>
        <v>-0.96947713787465795</v>
      </c>
      <c r="E38">
        <f t="shared" si="4"/>
        <v>-1.4895624497532483</v>
      </c>
      <c r="F38" s="1"/>
      <c r="G38" s="2">
        <v>-1.5809134255428843</v>
      </c>
      <c r="I38">
        <f t="shared" si="0"/>
        <v>1988.75</v>
      </c>
      <c r="J38">
        <f t="shared" si="0"/>
        <v>-1.5809134255428845</v>
      </c>
      <c r="K38">
        <f t="shared" si="1"/>
        <v>-0.96947713787465795</v>
      </c>
      <c r="L38">
        <f t="shared" si="5"/>
        <v>-0.61143628766822655</v>
      </c>
      <c r="P38" s="1">
        <f t="shared" si="6"/>
        <v>1988.75</v>
      </c>
      <c r="Q38">
        <f>EXIMR!I38</f>
        <v>-22.03145</v>
      </c>
      <c r="R38">
        <f>EXIMR!I38-EXIMR!B38-EXIMR!C38</f>
        <v>-38.39893291247796</v>
      </c>
      <c r="S38">
        <f>EXIMR!I38-EXIMR!D38-EXIMR!E38-EXIMR!G38</f>
        <v>-18.155231680354667</v>
      </c>
      <c r="T38">
        <f>EXIMR!I38-EXIMR!F38</f>
        <v>-20.780614729860009</v>
      </c>
      <c r="X38" s="1">
        <f t="shared" si="7"/>
        <v>1988.75</v>
      </c>
      <c r="Y38" s="1">
        <f>'exp(XMY)ADJ'!J38</f>
        <v>0.14351424218949588</v>
      </c>
      <c r="Z38">
        <f>(SUM('exp(XMY)ADJ'!B38:I38)-('exp(XMY)ADJ'!B38+'exp(XMY)ADJ'!C38))</f>
        <v>0.13505587432292032</v>
      </c>
      <c r="AA38">
        <f>(SUM('exp(XMY)ADJ'!B38:I38)-('exp(XMY)ADJ'!D38+'exp(XMY)ADJ'!E38+'exp(XMY)ADJ'!G38))</f>
        <v>0.10679865230513202</v>
      </c>
      <c r="AB38">
        <f>(SUM('exp(XMY)ADJ'!B38:I38)-('exp(XMY)ADJ'!F38))</f>
        <v>0.14336076859293978</v>
      </c>
      <c r="AD38">
        <f>('exp(XMY)ADJ'!B38+'exp(XMY)ADJ'!C38)</f>
        <v>8.4583678665755679E-3</v>
      </c>
      <c r="AE38">
        <f>('exp(XMY)ADJ'!D38+'exp(XMY)ADJ'!E38+'exp(XMY)ADJ'!G38)</f>
        <v>3.6715589884363853E-2</v>
      </c>
    </row>
    <row r="39" spans="1:31" x14ac:dyDescent="0.3">
      <c r="A39" s="1">
        <f>EXIMRxXMY!A39</f>
        <v>1989</v>
      </c>
      <c r="B39">
        <f t="shared" si="8"/>
        <v>-1.4174560728110845</v>
      </c>
      <c r="C39">
        <f t="shared" si="2"/>
        <v>-2.5182061885013871</v>
      </c>
      <c r="D39">
        <f t="shared" si="3"/>
        <v>-0.9050940504974011</v>
      </c>
      <c r="E39">
        <f t="shared" si="4"/>
        <v>-1.352805118087147</v>
      </c>
      <c r="F39" s="1"/>
      <c r="G39" s="2">
        <v>-1.4174560728110843</v>
      </c>
      <c r="I39">
        <f t="shared" si="0"/>
        <v>1989</v>
      </c>
      <c r="J39">
        <f t="shared" si="0"/>
        <v>-1.4174560728110845</v>
      </c>
      <c r="K39">
        <f t="shared" si="1"/>
        <v>-0.9050940504974011</v>
      </c>
      <c r="L39">
        <f t="shared" si="5"/>
        <v>-0.51236202231368344</v>
      </c>
      <c r="P39" s="1">
        <f t="shared" si="6"/>
        <v>1989</v>
      </c>
      <c r="Q39">
        <f>EXIMR!I39</f>
        <v>-19.551010000000002</v>
      </c>
      <c r="R39">
        <f>EXIMR!I39-EXIMR!B39-EXIMR!C39</f>
        <v>-37.030997783089191</v>
      </c>
      <c r="S39">
        <f>EXIMR!I39-EXIMR!D39-EXIMR!E39-EXIMR!G39</f>
        <v>-16.929719030497367</v>
      </c>
      <c r="T39">
        <f>EXIMR!I39-EXIMR!F39</f>
        <v>-18.673006715369802</v>
      </c>
      <c r="X39" s="1">
        <f t="shared" si="7"/>
        <v>1989</v>
      </c>
      <c r="Y39" s="1">
        <f>'exp(XMY)ADJ'!J39</f>
        <v>0.14500080280364896</v>
      </c>
      <c r="Z39">
        <f>(SUM('exp(XMY)ADJ'!B39:I39)-('exp(XMY)ADJ'!B39+'exp(XMY)ADJ'!C39))</f>
        <v>0.13600531118561257</v>
      </c>
      <c r="AA39">
        <f>(SUM('exp(XMY)ADJ'!B39:I39)-('exp(XMY)ADJ'!D39+'exp(XMY)ADJ'!E39+'exp(XMY)ADJ'!G39))</f>
        <v>0.1069236942287058</v>
      </c>
      <c r="AB39">
        <f>(SUM('exp(XMY)ADJ'!B39:I39)-('exp(XMY)ADJ'!F39))</f>
        <v>0.14489419285365002</v>
      </c>
      <c r="AD39">
        <f>('exp(XMY)ADJ'!B39+'exp(XMY)ADJ'!C39)</f>
        <v>8.9954916180363942E-3</v>
      </c>
      <c r="AE39">
        <f>('exp(XMY)ADJ'!D39+'exp(XMY)ADJ'!E39+'exp(XMY)ADJ'!G39)</f>
        <v>3.8077108574943161E-2</v>
      </c>
    </row>
    <row r="40" spans="1:31" x14ac:dyDescent="0.3">
      <c r="A40" s="1">
        <f>EXIMRxXMY!A40</f>
        <v>1989.25</v>
      </c>
      <c r="B40">
        <f t="shared" si="8"/>
        <v>-1.1753609829736866</v>
      </c>
      <c r="C40">
        <f t="shared" si="2"/>
        <v>-2.5170598817886529</v>
      </c>
      <c r="D40">
        <f t="shared" si="3"/>
        <v>-0.82816371685462742</v>
      </c>
      <c r="E40">
        <f t="shared" si="4"/>
        <v>-1.0139730175651103</v>
      </c>
      <c r="F40" s="1"/>
      <c r="G40" s="2">
        <v>-1.1753609829736869</v>
      </c>
      <c r="I40">
        <f t="shared" si="0"/>
        <v>1989.25</v>
      </c>
      <c r="J40">
        <f t="shared" si="0"/>
        <v>-1.1753609829736866</v>
      </c>
      <c r="K40">
        <f t="shared" si="1"/>
        <v>-0.82816371685462742</v>
      </c>
      <c r="L40">
        <f t="shared" si="5"/>
        <v>-0.34719726611905921</v>
      </c>
      <c r="P40" s="1">
        <f t="shared" si="6"/>
        <v>1989.25</v>
      </c>
      <c r="Q40">
        <f>EXIMR!I40</f>
        <v>-15.74183</v>
      </c>
      <c r="R40">
        <f>EXIMR!I40-EXIMR!B40-EXIMR!C40</f>
        <v>-36.240433717400677</v>
      </c>
      <c r="S40">
        <f>EXIMR!I40-EXIMR!D40-EXIMR!E40-EXIMR!G40</f>
        <v>-15.421750402867598</v>
      </c>
      <c r="T40">
        <f>EXIMR!I40-EXIMR!F40</f>
        <v>-13.60248851445734</v>
      </c>
      <c r="X40" s="1">
        <f t="shared" si="7"/>
        <v>1989.25</v>
      </c>
      <c r="Y40" s="1">
        <f>'exp(XMY)ADJ'!J40</f>
        <v>0.14932965010722218</v>
      </c>
      <c r="Z40">
        <f>(SUM('exp(XMY)ADJ'!B40:I40)-('exp(XMY)ADJ'!B40+'exp(XMY)ADJ'!C40))</f>
        <v>0.13890892705183594</v>
      </c>
      <c r="AA40">
        <f>(SUM('exp(XMY)ADJ'!B40:I40)-('exp(XMY)ADJ'!D40+'exp(XMY)ADJ'!E40+'exp(XMY)ADJ'!G40))</f>
        <v>0.10740203870769877</v>
      </c>
      <c r="AB40">
        <f>(SUM('exp(XMY)ADJ'!B40:I40)-('exp(XMY)ADJ'!F40))</f>
        <v>0.14908639937279328</v>
      </c>
      <c r="AD40">
        <f>('exp(XMY)ADJ'!B40+'exp(XMY)ADJ'!C40)</f>
        <v>1.0420723055386202E-2</v>
      </c>
      <c r="AE40">
        <f>('exp(XMY)ADJ'!D40+'exp(XMY)ADJ'!E40+'exp(XMY)ADJ'!G40)</f>
        <v>4.1927611399523397E-2</v>
      </c>
    </row>
    <row r="41" spans="1:31" x14ac:dyDescent="0.3">
      <c r="A41" s="1">
        <f>EXIMRxXMY!A41</f>
        <v>1989.5</v>
      </c>
      <c r="B41">
        <f t="shared" si="8"/>
        <v>-1.1008992741039416</v>
      </c>
      <c r="C41">
        <f t="shared" si="2"/>
        <v>-2.5728413313343812</v>
      </c>
      <c r="D41">
        <f t="shared" si="3"/>
        <v>-0.70416257633516599</v>
      </c>
      <c r="E41">
        <f t="shared" si="4"/>
        <v>-1.0043998916249477</v>
      </c>
      <c r="F41" s="1"/>
      <c r="G41" s="2">
        <v>-1.1008992741039418</v>
      </c>
      <c r="I41">
        <f t="shared" si="0"/>
        <v>1989.5</v>
      </c>
      <c r="J41">
        <f t="shared" si="0"/>
        <v>-1.1008992741039416</v>
      </c>
      <c r="K41">
        <f t="shared" si="1"/>
        <v>-0.70416257633516599</v>
      </c>
      <c r="L41">
        <f t="shared" si="5"/>
        <v>-0.39673669776877563</v>
      </c>
      <c r="P41" s="1">
        <f t="shared" si="6"/>
        <v>1989.5</v>
      </c>
      <c r="Q41">
        <f>EXIMR!I41</f>
        <v>-14.575419999999999</v>
      </c>
      <c r="R41">
        <f>EXIMR!I41-EXIMR!B41-EXIMR!C41</f>
        <v>-36.787573637096628</v>
      </c>
      <c r="S41">
        <f>EXIMR!I41-EXIMR!D41-EXIMR!E41-EXIMR!G41</f>
        <v>-13.072722317457107</v>
      </c>
      <c r="T41">
        <f>EXIMR!I41-EXIMR!F41</f>
        <v>-13.310780167093329</v>
      </c>
      <c r="X41" s="1">
        <f t="shared" si="7"/>
        <v>1989.5</v>
      </c>
      <c r="Y41" s="1">
        <f>'exp(XMY)ADJ'!J41</f>
        <v>0.15106244267457702</v>
      </c>
      <c r="Z41">
        <f>(SUM('exp(XMY)ADJ'!B41:I41)-('exp(XMY)ADJ'!B41+'exp(XMY)ADJ'!C41))</f>
        <v>0.13987556541320384</v>
      </c>
      <c r="AA41">
        <f>(SUM('exp(XMY)ADJ'!B41:I41)-('exp(XMY)ADJ'!D41+'exp(XMY)ADJ'!E41+'exp(XMY)ADJ'!G41))</f>
        <v>0.10773005946815506</v>
      </c>
      <c r="AB41">
        <f>(SUM('exp(XMY)ADJ'!B41:I41)-('exp(XMY)ADJ'!F41))</f>
        <v>0.15091525500631542</v>
      </c>
      <c r="AD41">
        <f>('exp(XMY)ADJ'!B41+'exp(XMY)ADJ'!C41)</f>
        <v>1.1186877261373176E-2</v>
      </c>
      <c r="AE41">
        <f>('exp(XMY)ADJ'!D41+'exp(XMY)ADJ'!E41+'exp(XMY)ADJ'!G41)</f>
        <v>4.3332383206421965E-2</v>
      </c>
    </row>
    <row r="42" spans="1:31" x14ac:dyDescent="0.3">
      <c r="A42" s="1">
        <f>EXIMRxXMY!A42</f>
        <v>1989.75</v>
      </c>
      <c r="B42">
        <f t="shared" si="8"/>
        <v>-1.1417255906031005</v>
      </c>
      <c r="C42">
        <f t="shared" si="2"/>
        <v>-2.6368137127772084</v>
      </c>
      <c r="D42">
        <f t="shared" si="3"/>
        <v>-0.73755537188575071</v>
      </c>
      <c r="E42">
        <f t="shared" si="4"/>
        <v>-1.0111876234130566</v>
      </c>
      <c r="F42" s="1"/>
      <c r="G42" s="2">
        <v>-1.1417255906031005</v>
      </c>
      <c r="I42">
        <f t="shared" si="0"/>
        <v>1989.75</v>
      </c>
      <c r="J42">
        <f t="shared" si="0"/>
        <v>-1.1417255906031005</v>
      </c>
      <c r="K42">
        <f t="shared" si="1"/>
        <v>-0.73755537188575071</v>
      </c>
      <c r="L42">
        <f t="shared" si="5"/>
        <v>-0.40417021871734982</v>
      </c>
      <c r="P42" s="1">
        <f t="shared" si="6"/>
        <v>1989.75</v>
      </c>
      <c r="Q42">
        <f>EXIMR!I42</f>
        <v>-14.88561</v>
      </c>
      <c r="R42">
        <f>EXIMR!I42-EXIMR!B42-EXIMR!C42</f>
        <v>-37.044809629303309</v>
      </c>
      <c r="S42">
        <f>EXIMR!I42-EXIMR!D42-EXIMR!E42-EXIMR!G42</f>
        <v>-13.776055456059586</v>
      </c>
      <c r="T42">
        <f>EXIMR!I42-EXIMR!F42</f>
        <v>-13.20013722672844</v>
      </c>
      <c r="X42" s="1">
        <f t="shared" si="7"/>
        <v>1989.75</v>
      </c>
      <c r="Y42" s="1">
        <f>'exp(XMY)ADJ'!J42</f>
        <v>0.15339990643354226</v>
      </c>
      <c r="Z42">
        <f>(SUM('exp(XMY)ADJ'!B42:I42)-('exp(XMY)ADJ'!B42+'exp(XMY)ADJ'!C42))</f>
        <v>0.14235806522765485</v>
      </c>
      <c r="AA42">
        <f>(SUM('exp(XMY)ADJ'!B42:I42)-('exp(XMY)ADJ'!D42+'exp(XMY)ADJ'!E42+'exp(XMY)ADJ'!G42))</f>
        <v>0.10707787497491916</v>
      </c>
      <c r="AB42">
        <f>(SUM('exp(XMY)ADJ'!B42:I42)-('exp(XMY)ADJ'!F42))</f>
        <v>0.15320865321998961</v>
      </c>
      <c r="AD42">
        <f>('exp(XMY)ADJ'!B42+'exp(XMY)ADJ'!C42)</f>
        <v>1.1041841205887431E-2</v>
      </c>
      <c r="AE42">
        <f>('exp(XMY)ADJ'!D42+'exp(XMY)ADJ'!E42+'exp(XMY)ADJ'!G42)</f>
        <v>4.6322031458623125E-2</v>
      </c>
    </row>
    <row r="43" spans="1:31" x14ac:dyDescent="0.3">
      <c r="A43" s="1">
        <f>EXIMRxXMY!A43</f>
        <v>1990</v>
      </c>
      <c r="B43">
        <f t="shared" si="8"/>
        <v>-1.0818735722239454</v>
      </c>
      <c r="C43">
        <f t="shared" si="2"/>
        <v>-2.6259130595778339</v>
      </c>
      <c r="D43">
        <f t="shared" si="3"/>
        <v>-0.7421674326872203</v>
      </c>
      <c r="E43">
        <f t="shared" si="4"/>
        <v>-0.95176683373237836</v>
      </c>
      <c r="F43" s="1"/>
      <c r="G43" s="2">
        <v>-1.0818735722239454</v>
      </c>
      <c r="I43">
        <f t="shared" si="0"/>
        <v>1990</v>
      </c>
      <c r="J43">
        <f t="shared" si="0"/>
        <v>-1.0818735722239454</v>
      </c>
      <c r="K43">
        <f t="shared" si="1"/>
        <v>-0.7421674326872203</v>
      </c>
      <c r="L43">
        <f t="shared" si="5"/>
        <v>-0.33970613953672513</v>
      </c>
      <c r="P43" s="1">
        <f t="shared" si="6"/>
        <v>1990</v>
      </c>
      <c r="Q43">
        <f>EXIMR!I43</f>
        <v>-13.745939999999999</v>
      </c>
      <c r="R43">
        <f>EXIMR!I43-EXIMR!B43-EXIMR!C43</f>
        <v>-35.850371767930412</v>
      </c>
      <c r="S43">
        <f>EXIMR!I43-EXIMR!D43-EXIMR!E43-EXIMR!G43</f>
        <v>-14.00450172413227</v>
      </c>
      <c r="T43">
        <f>EXIMR!I43-EXIMR!F43</f>
        <v>-12.10704597491349</v>
      </c>
      <c r="X43" s="1">
        <f t="shared" si="7"/>
        <v>1990</v>
      </c>
      <c r="Y43" s="1">
        <f>'exp(XMY)ADJ'!J43</f>
        <v>0.15740990753981837</v>
      </c>
      <c r="Z43">
        <f>(SUM('exp(XMY)ADJ'!B43:I43)-('exp(XMY)ADJ'!B43+'exp(XMY)ADJ'!C43))</f>
        <v>0.14649293327143781</v>
      </c>
      <c r="AA43">
        <f>(SUM('exp(XMY)ADJ'!B43:I43)-('exp(XMY)ADJ'!D43+'exp(XMY)ADJ'!E43+'exp(XMY)ADJ'!G43))</f>
        <v>0.10598983774029355</v>
      </c>
      <c r="AB43">
        <f>(SUM('exp(XMY)ADJ'!B43:I43)-('exp(XMY)ADJ'!F43))</f>
        <v>0.15722527785960261</v>
      </c>
      <c r="AD43">
        <f>('exp(XMY)ADJ'!B43+'exp(XMY)ADJ'!C43)</f>
        <v>1.0916974268380564E-2</v>
      </c>
      <c r="AE43">
        <f>('exp(XMY)ADJ'!D43+'exp(XMY)ADJ'!E43+'exp(XMY)ADJ'!G43)</f>
        <v>5.1420069799524813E-2</v>
      </c>
    </row>
    <row r="44" spans="1:31" x14ac:dyDescent="0.3">
      <c r="A44" s="1">
        <f>EXIMRxXMY!A44</f>
        <v>1990.25</v>
      </c>
      <c r="B44">
        <f t="shared" si="8"/>
        <v>-0.96835227517293287</v>
      </c>
      <c r="C44">
        <f t="shared" si="2"/>
        <v>-2.5626768939674509</v>
      </c>
      <c r="D44">
        <f t="shared" si="3"/>
        <v>-0.56589120928445802</v>
      </c>
      <c r="E44">
        <f t="shared" si="4"/>
        <v>-1.0600310142186049</v>
      </c>
      <c r="F44" s="1"/>
      <c r="G44" s="2">
        <v>-0.96835227517293276</v>
      </c>
      <c r="I44">
        <f t="shared" si="0"/>
        <v>1990.25</v>
      </c>
      <c r="J44">
        <f t="shared" si="0"/>
        <v>-0.96835227517293287</v>
      </c>
      <c r="K44">
        <f t="shared" si="1"/>
        <v>-0.56589120928445802</v>
      </c>
      <c r="L44">
        <f t="shared" si="5"/>
        <v>-0.40246106588847486</v>
      </c>
      <c r="P44" s="1">
        <f t="shared" si="6"/>
        <v>1990.25</v>
      </c>
      <c r="Q44">
        <f>EXIMR!I44</f>
        <v>-12.34512</v>
      </c>
      <c r="R44">
        <f>EXIMR!I44-EXIMR!B44-EXIMR!C44</f>
        <v>-35.226083992180335</v>
      </c>
      <c r="S44">
        <f>EXIMR!I44-EXIMR!D44-EXIMR!E44-EXIMR!G44</f>
        <v>-10.642117038035479</v>
      </c>
      <c r="T44">
        <f>EXIMR!I44-EXIMR!F44</f>
        <v>-13.503415795861809</v>
      </c>
      <c r="X44" s="1">
        <f t="shared" si="7"/>
        <v>1990.25</v>
      </c>
      <c r="Y44" s="1">
        <f>'exp(XMY)ADJ'!J44</f>
        <v>0.15688017211220837</v>
      </c>
      <c r="Z44">
        <f>(SUM('exp(XMY)ADJ'!B44:I44)-('exp(XMY)ADJ'!B44+'exp(XMY)ADJ'!C44))</f>
        <v>0.14549882379979148</v>
      </c>
      <c r="AA44">
        <f>(SUM('exp(XMY)ADJ'!B44:I44)-('exp(XMY)ADJ'!D44+'exp(XMY)ADJ'!E44+'exp(XMY)ADJ'!G44))</f>
        <v>0.10634936775491821</v>
      </c>
      <c r="AB44">
        <f>(SUM('exp(XMY)ADJ'!B44:I44)-('exp(XMY)ADJ'!F44))</f>
        <v>0.15700190681286091</v>
      </c>
      <c r="AD44">
        <f>('exp(XMY)ADJ'!B44+'exp(XMY)ADJ'!C44)</f>
        <v>1.1381348312416889E-2</v>
      </c>
      <c r="AE44">
        <f>('exp(XMY)ADJ'!D44+'exp(XMY)ADJ'!E44+'exp(XMY)ADJ'!G44)</f>
        <v>5.0530804357290154E-2</v>
      </c>
    </row>
    <row r="45" spans="1:31" x14ac:dyDescent="0.3">
      <c r="A45" s="1">
        <f>EXIMRxXMY!A45</f>
        <v>1990.5</v>
      </c>
      <c r="B45">
        <f t="shared" si="8"/>
        <v>-0.87497139712388239</v>
      </c>
      <c r="C45">
        <f t="shared" si="2"/>
        <v>-2.5003392172510304</v>
      </c>
      <c r="D45">
        <f t="shared" si="3"/>
        <v>-0.54403085040086907</v>
      </c>
      <c r="E45">
        <f t="shared" si="4"/>
        <v>-0.98318410171759785</v>
      </c>
      <c r="F45" s="1"/>
      <c r="G45" s="2">
        <v>-0.87497139712388228</v>
      </c>
      <c r="I45">
        <f t="shared" si="0"/>
        <v>1990.5</v>
      </c>
      <c r="J45">
        <f t="shared" si="0"/>
        <v>-0.87497139712388239</v>
      </c>
      <c r="K45">
        <f t="shared" si="1"/>
        <v>-0.54403085040086907</v>
      </c>
      <c r="L45">
        <f t="shared" si="5"/>
        <v>-0.33094054672301332</v>
      </c>
      <c r="P45" s="1">
        <f t="shared" si="6"/>
        <v>1990.5</v>
      </c>
      <c r="Q45">
        <f>EXIMR!I45</f>
        <v>-11.17291</v>
      </c>
      <c r="R45">
        <f>EXIMR!I45-EXIMR!B45-EXIMR!C45</f>
        <v>-34.500882531785223</v>
      </c>
      <c r="S45">
        <f>EXIMR!I45-EXIMR!D45-EXIMR!E45-EXIMR!G45</f>
        <v>-10.186670333051767</v>
      </c>
      <c r="T45">
        <f>EXIMR!I45-EXIMR!F45</f>
        <v>-12.542412729009319</v>
      </c>
      <c r="X45" s="1">
        <f t="shared" si="7"/>
        <v>1990.5</v>
      </c>
      <c r="Y45" s="1">
        <f>'exp(XMY)ADJ'!J45</f>
        <v>0.1566237259807664</v>
      </c>
      <c r="Z45">
        <f>(SUM('exp(XMY)ADJ'!B45:I45)-('exp(XMY)ADJ'!B45+'exp(XMY)ADJ'!C45))</f>
        <v>0.1449434932539769</v>
      </c>
      <c r="AA45">
        <f>(SUM('exp(XMY)ADJ'!B45:I45)-('exp(XMY)ADJ'!D45+'exp(XMY)ADJ'!E45+'exp(XMY)ADJ'!G45))</f>
        <v>0.1068123012945067</v>
      </c>
      <c r="AB45">
        <f>(SUM('exp(XMY)ADJ'!B45:I45)-('exp(XMY)ADJ'!F45))</f>
        <v>0.15677750732019741</v>
      </c>
      <c r="AD45">
        <f>('exp(XMY)ADJ'!B45+'exp(XMY)ADJ'!C45)</f>
        <v>1.1680232726789483E-2</v>
      </c>
      <c r="AE45">
        <f>('exp(XMY)ADJ'!D45+'exp(XMY)ADJ'!E45+'exp(XMY)ADJ'!G45)</f>
        <v>4.9811424686259674E-2</v>
      </c>
    </row>
    <row r="46" spans="1:31" x14ac:dyDescent="0.3">
      <c r="A46" s="1">
        <f>EXIMRxXMY!A46</f>
        <v>1990.75</v>
      </c>
      <c r="B46">
        <f t="shared" si="8"/>
        <v>-0.59814083774729587</v>
      </c>
      <c r="C46">
        <f t="shared" si="2"/>
        <v>-2.3821858206380453</v>
      </c>
      <c r="D46">
        <f t="shared" si="3"/>
        <v>-0.52227551564758568</v>
      </c>
      <c r="E46">
        <f t="shared" si="4"/>
        <v>-0.60894238248249133</v>
      </c>
      <c r="F46" s="1"/>
      <c r="G46" s="2">
        <v>-0.59814083774729576</v>
      </c>
      <c r="I46">
        <f t="shared" si="0"/>
        <v>1990.75</v>
      </c>
      <c r="J46">
        <f t="shared" si="0"/>
        <v>-0.59814083774729587</v>
      </c>
      <c r="K46">
        <f t="shared" si="1"/>
        <v>-0.52227551564758568</v>
      </c>
      <c r="L46">
        <f t="shared" si="5"/>
        <v>-7.5865322099710197E-2</v>
      </c>
      <c r="P46" s="1">
        <f t="shared" si="6"/>
        <v>1990.75</v>
      </c>
      <c r="Q46">
        <f>EXIMR!I46</f>
        <v>-7.5832899999999999</v>
      </c>
      <c r="R46">
        <f>EXIMR!I46-EXIMR!B46-EXIMR!C46</f>
        <v>-32.850110215712256</v>
      </c>
      <c r="S46">
        <f>EXIMR!I46-EXIMR!D46-EXIMR!E46-EXIMR!G46</f>
        <v>-9.676057556719897</v>
      </c>
      <c r="T46">
        <f>EXIMR!I46-EXIMR!F46</f>
        <v>-7.7190921011580258</v>
      </c>
      <c r="X46" s="1">
        <f t="shared" si="7"/>
        <v>1990.75</v>
      </c>
      <c r="Y46" s="1">
        <f>'exp(XMY)ADJ'!J46</f>
        <v>0.157752331177443</v>
      </c>
      <c r="Z46">
        <f>(SUM('exp(XMY)ADJ'!B46:I46)-('exp(XMY)ADJ'!B46+'exp(XMY)ADJ'!C46))</f>
        <v>0.14503365772566829</v>
      </c>
      <c r="AA46">
        <f>(SUM('exp(XMY)ADJ'!B46:I46)-('exp(XMY)ADJ'!D46+'exp(XMY)ADJ'!E46+'exp(XMY)ADJ'!G46))</f>
        <v>0.10795213083139879</v>
      </c>
      <c r="AB46">
        <f>(SUM('exp(XMY)ADJ'!B46:I46)-('exp(XMY)ADJ'!F46))</f>
        <v>0.15777564887226497</v>
      </c>
      <c r="AD46">
        <f>('exp(XMY)ADJ'!B46+'exp(XMY)ADJ'!C46)</f>
        <v>1.2718673451774735E-2</v>
      </c>
      <c r="AE46">
        <f>('exp(XMY)ADJ'!D46+'exp(XMY)ADJ'!E46+'exp(XMY)ADJ'!G46)</f>
        <v>4.9800200346044238E-2</v>
      </c>
    </row>
    <row r="47" spans="1:31" x14ac:dyDescent="0.3">
      <c r="A47" s="1">
        <f>EXIMRxXMY!A47</f>
        <v>1991</v>
      </c>
      <c r="B47">
        <f t="shared" si="8"/>
        <v>-0.46823563298573395</v>
      </c>
      <c r="C47">
        <f t="shared" si="2"/>
        <v>-2.5883069973345831</v>
      </c>
      <c r="D47">
        <f t="shared" si="3"/>
        <v>-0.27836008826870318</v>
      </c>
      <c r="E47">
        <f t="shared" si="4"/>
        <v>-0.51406404661276139</v>
      </c>
      <c r="F47" s="1"/>
      <c r="G47" s="2">
        <v>-0.46823563298573395</v>
      </c>
      <c r="I47">
        <f t="shared" si="0"/>
        <v>1991</v>
      </c>
      <c r="J47">
        <f t="shared" si="0"/>
        <v>-0.46823563298573395</v>
      </c>
      <c r="K47">
        <f t="shared" si="1"/>
        <v>-0.27836008826870318</v>
      </c>
      <c r="L47">
        <f t="shared" si="5"/>
        <v>-0.18987554471703078</v>
      </c>
      <c r="P47" s="1">
        <f t="shared" si="6"/>
        <v>1991</v>
      </c>
      <c r="Q47">
        <f>EXIMR!I47</f>
        <v>-5.8179999999999996</v>
      </c>
      <c r="R47">
        <f>EXIMR!I47-EXIMR!B47-EXIMR!C47</f>
        <v>-35.439515547403012</v>
      </c>
      <c r="S47">
        <f>EXIMR!I47-EXIMR!D47-EXIMR!E47-EXIMR!G47</f>
        <v>-5.0770802586081558</v>
      </c>
      <c r="T47">
        <f>EXIMR!I47-EXIMR!F47</f>
        <v>-6.3847017467184495</v>
      </c>
      <c r="X47" s="1">
        <f t="shared" si="7"/>
        <v>1991</v>
      </c>
      <c r="Y47" s="1">
        <f>'exp(XMY)ADJ'!J47</f>
        <v>0.16096102887099828</v>
      </c>
      <c r="Z47">
        <f>(SUM('exp(XMY)ADJ'!B47:I47)-('exp(XMY)ADJ'!B47+'exp(XMY)ADJ'!C47))</f>
        <v>0.14606898301826549</v>
      </c>
      <c r="AA47">
        <f>(SUM('exp(XMY)ADJ'!B47:I47)-('exp(XMY)ADJ'!D47+'exp(XMY)ADJ'!E47+'exp(XMY)ADJ'!G47))</f>
        <v>0.10965360959056951</v>
      </c>
      <c r="AB47">
        <f>(SUM('exp(XMY)ADJ'!B47:I47)-('exp(XMY)ADJ'!F47))</f>
        <v>0.16102993280053382</v>
      </c>
      <c r="AD47">
        <f>('exp(XMY)ADJ'!B47+'exp(XMY)ADJ'!C47)</f>
        <v>1.4892045852732808E-2</v>
      </c>
      <c r="AE47">
        <f>('exp(XMY)ADJ'!D47+'exp(XMY)ADJ'!E47+'exp(XMY)ADJ'!G47)</f>
        <v>5.130741928042877E-2</v>
      </c>
    </row>
    <row r="48" spans="1:31" x14ac:dyDescent="0.3">
      <c r="A48" s="1">
        <f>EXIMRxXMY!A48</f>
        <v>1991.25</v>
      </c>
      <c r="B48">
        <f t="shared" si="8"/>
        <v>-0.32977039959978516</v>
      </c>
      <c r="C48">
        <f t="shared" si="2"/>
        <v>-2.5613839502685893</v>
      </c>
      <c r="D48">
        <f t="shared" si="3"/>
        <v>-0.14035337622366292</v>
      </c>
      <c r="E48">
        <f t="shared" si="4"/>
        <v>-0.5427082440934069</v>
      </c>
      <c r="F48" s="1"/>
      <c r="G48" s="2">
        <v>-0.32977039959978516</v>
      </c>
      <c r="I48">
        <f t="shared" si="0"/>
        <v>1991.25</v>
      </c>
      <c r="J48">
        <f t="shared" si="0"/>
        <v>-0.32977039959978516</v>
      </c>
      <c r="K48">
        <f t="shared" si="1"/>
        <v>-0.14035337622366292</v>
      </c>
      <c r="L48">
        <f t="shared" si="5"/>
        <v>-0.18941702337612223</v>
      </c>
      <c r="P48" s="1">
        <f t="shared" si="6"/>
        <v>1991.25</v>
      </c>
      <c r="Q48">
        <f>EXIMR!I48</f>
        <v>-4.0117500000000001</v>
      </c>
      <c r="R48">
        <f>EXIMR!I48-EXIMR!B48-EXIMR!C48</f>
        <v>-34.298824738298293</v>
      </c>
      <c r="S48">
        <f>EXIMR!I48-EXIMR!D48-EXIMR!E48-EXIMR!G48</f>
        <v>-2.5782750097563332</v>
      </c>
      <c r="T48">
        <f>EXIMR!I48-EXIMR!F48</f>
        <v>-6.5907013936411207</v>
      </c>
      <c r="X48" s="1">
        <f t="shared" si="7"/>
        <v>1991.25</v>
      </c>
      <c r="Y48" s="1">
        <f>'exp(XMY)ADJ'!J48</f>
        <v>0.16440226813723943</v>
      </c>
      <c r="Z48">
        <f>(SUM('exp(XMY)ADJ'!B48:I48)-('exp(XMY)ADJ'!B48+'exp(XMY)ADJ'!C48))</f>
        <v>0.14935695142979818</v>
      </c>
      <c r="AA48">
        <f>(SUM('exp(XMY)ADJ'!B48:I48)-('exp(XMY)ADJ'!D48+'exp(XMY)ADJ'!E48+'exp(XMY)ADJ'!G48))</f>
        <v>0.108873859997524</v>
      </c>
      <c r="AB48">
        <f>(SUM('exp(XMY)ADJ'!B48:I48)-('exp(XMY)ADJ'!F48))</f>
        <v>0.16468907076173284</v>
      </c>
      <c r="AD48">
        <f>('exp(XMY)ADJ'!B48+'exp(XMY)ADJ'!C48)</f>
        <v>1.5045316707441274E-2</v>
      </c>
      <c r="AE48">
        <f>('exp(XMY)ADJ'!D48+'exp(XMY)ADJ'!E48+'exp(XMY)ADJ'!G48)</f>
        <v>5.5528408139715456E-2</v>
      </c>
    </row>
    <row r="49" spans="1:31" x14ac:dyDescent="0.3">
      <c r="A49" s="1">
        <f>EXIMRxXMY!A49</f>
        <v>1991.5</v>
      </c>
      <c r="B49">
        <f t="shared" si="8"/>
        <v>-0.36793007126456784</v>
      </c>
      <c r="C49">
        <f t="shared" si="2"/>
        <v>-2.57738427220335</v>
      </c>
      <c r="D49">
        <f t="shared" si="3"/>
        <v>-0.10562803629849285</v>
      </c>
      <c r="E49">
        <f t="shared" si="4"/>
        <v>-0.69677100504578626</v>
      </c>
      <c r="F49" s="1"/>
      <c r="G49" s="2">
        <v>-0.36793007126456778</v>
      </c>
      <c r="I49">
        <f t="shared" si="0"/>
        <v>1991.5</v>
      </c>
      <c r="J49">
        <f t="shared" si="0"/>
        <v>-0.36793007126456784</v>
      </c>
      <c r="K49">
        <f t="shared" si="1"/>
        <v>-0.10562803629849285</v>
      </c>
      <c r="L49">
        <f t="shared" si="5"/>
        <v>-0.26230203496607496</v>
      </c>
      <c r="P49" s="1">
        <f t="shared" si="6"/>
        <v>1991.5</v>
      </c>
      <c r="Q49">
        <f>EXIMR!I49</f>
        <v>-4.4426800000000002</v>
      </c>
      <c r="R49">
        <f>EXIMR!I49-EXIMR!B49-EXIMR!C49</f>
        <v>-34.156822834803144</v>
      </c>
      <c r="S49">
        <f>EXIMR!I49-EXIMR!D49-EXIMR!E49-EXIMR!G49</f>
        <v>-1.9534388107649077</v>
      </c>
      <c r="T49">
        <f>EXIMR!I49-EXIMR!F49</f>
        <v>-8.3910769233333102</v>
      </c>
      <c r="X49" s="1">
        <f t="shared" si="7"/>
        <v>1991.5</v>
      </c>
      <c r="Y49" s="1">
        <f>'exp(XMY)ADJ'!J49</f>
        <v>0.16563428888174156</v>
      </c>
      <c r="Z49">
        <f>(SUM('exp(XMY)ADJ'!B49:I49)-('exp(XMY)ADJ'!B49+'exp(XMY)ADJ'!C49))</f>
        <v>0.15091475484524258</v>
      </c>
      <c r="AA49">
        <f>(SUM('exp(XMY)ADJ'!B49:I49)-('exp(XMY)ADJ'!D49+'exp(XMY)ADJ'!E49+'exp(XMY)ADJ'!G49))</f>
        <v>0.10814573327447313</v>
      </c>
      <c r="AB49">
        <f>(SUM('exp(XMY)ADJ'!B49:I49)-('exp(XMY)ADJ'!F49))</f>
        <v>0.16607427423487323</v>
      </c>
      <c r="AD49">
        <f>('exp(XMY)ADJ'!B49+'exp(XMY)ADJ'!C49)</f>
        <v>1.4719534036498937E-2</v>
      </c>
      <c r="AE49">
        <f>('exp(XMY)ADJ'!D49+'exp(XMY)ADJ'!E49+'exp(XMY)ADJ'!G49)</f>
        <v>5.7488555607268392E-2</v>
      </c>
    </row>
    <row r="50" spans="1:31" x14ac:dyDescent="0.3">
      <c r="A50" s="1">
        <f>EXIMRxXMY!A50</f>
        <v>1991.75</v>
      </c>
      <c r="B50">
        <f t="shared" si="8"/>
        <v>-0.37095849122596064</v>
      </c>
      <c r="C50">
        <f t="shared" si="2"/>
        <v>-2.6307249528319674</v>
      </c>
      <c r="D50">
        <f t="shared" si="3"/>
        <v>-5.0020259400803506E-2</v>
      </c>
      <c r="E50">
        <f t="shared" si="4"/>
        <v>-0.7989516123793925</v>
      </c>
      <c r="F50" s="1"/>
      <c r="G50" s="2">
        <v>-0.37095849122596058</v>
      </c>
      <c r="I50">
        <f t="shared" si="0"/>
        <v>1991.75</v>
      </c>
      <c r="J50">
        <f t="shared" si="0"/>
        <v>-0.37095849122596064</v>
      </c>
      <c r="K50">
        <f t="shared" si="1"/>
        <v>-5.0020259400803506E-2</v>
      </c>
      <c r="L50">
        <f t="shared" si="5"/>
        <v>-0.32093823182515713</v>
      </c>
      <c r="P50" s="1">
        <f t="shared" si="6"/>
        <v>1991.75</v>
      </c>
      <c r="Q50">
        <f>EXIMR!I50</f>
        <v>-4.4006800000000004</v>
      </c>
      <c r="R50">
        <f>EXIMR!I50-EXIMR!B50-EXIMR!C50</f>
        <v>-34.205523847253026</v>
      </c>
      <c r="S50">
        <f>EXIMR!I50-EXIMR!D50-EXIMR!E50-EXIMR!G50</f>
        <v>-0.92998228723304521</v>
      </c>
      <c r="T50">
        <f>EXIMR!I50-EXIMR!F50</f>
        <v>-9.4464577996041204</v>
      </c>
      <c r="X50" s="1">
        <f t="shared" si="7"/>
        <v>1991.75</v>
      </c>
      <c r="Y50" s="1">
        <f>'exp(XMY)ADJ'!J50</f>
        <v>0.16859144097092296</v>
      </c>
      <c r="Z50">
        <f>(SUM('exp(XMY)ADJ'!B50:I50)-('exp(XMY)ADJ'!B50+'exp(XMY)ADJ'!C50))</f>
        <v>0.15381872030842969</v>
      </c>
      <c r="AA50">
        <f>(SUM('exp(XMY)ADJ'!B50:I50)-('exp(XMY)ADJ'!D50+'exp(XMY)ADJ'!E50+'exp(XMY)ADJ'!G50))</f>
        <v>0.10757249914861847</v>
      </c>
      <c r="AB50">
        <f>(SUM('exp(XMY)ADJ'!B50:I50)-('exp(XMY)ADJ'!F50))</f>
        <v>0.16915369323152532</v>
      </c>
      <c r="AD50">
        <f>('exp(XMY)ADJ'!B50+'exp(XMY)ADJ'!C50)</f>
        <v>1.4772720662493256E-2</v>
      </c>
      <c r="AE50">
        <f>('exp(XMY)ADJ'!D50+'exp(XMY)ADJ'!E50+'exp(XMY)ADJ'!G50)</f>
        <v>6.1018941822304475E-2</v>
      </c>
    </row>
    <row r="51" spans="1:31" x14ac:dyDescent="0.3">
      <c r="A51" s="1">
        <f>EXIMRxXMY!A51</f>
        <v>1992</v>
      </c>
      <c r="B51">
        <f t="shared" si="8"/>
        <v>-0.2836203466229118</v>
      </c>
      <c r="C51">
        <f t="shared" si="2"/>
        <v>-2.5871589448792549</v>
      </c>
      <c r="D51">
        <f t="shared" si="3"/>
        <v>-3.8689522073778661E-2</v>
      </c>
      <c r="E51">
        <f t="shared" si="4"/>
        <v>-0.73317473451217297</v>
      </c>
      <c r="F51" s="1"/>
      <c r="G51" s="2">
        <v>-0.2836203466229118</v>
      </c>
      <c r="I51">
        <f t="shared" si="0"/>
        <v>1992</v>
      </c>
      <c r="J51">
        <f t="shared" si="0"/>
        <v>-0.2836203466229118</v>
      </c>
      <c r="K51">
        <f t="shared" si="1"/>
        <v>-3.8689522073778661E-2</v>
      </c>
      <c r="L51">
        <f t="shared" si="5"/>
        <v>-0.24493082454913315</v>
      </c>
      <c r="P51" s="1">
        <f t="shared" si="6"/>
        <v>1992</v>
      </c>
      <c r="Q51">
        <f>EXIMR!I51</f>
        <v>-3.3304800000000001</v>
      </c>
      <c r="R51">
        <f>EXIMR!I51-EXIMR!B51-EXIMR!C51</f>
        <v>-33.299489542006469</v>
      </c>
      <c r="S51">
        <f>EXIMR!I51-EXIMR!D51-EXIMR!E51-EXIMR!G51</f>
        <v>-0.72010671632650758</v>
      </c>
      <c r="T51">
        <f>EXIMR!I51-EXIMR!F51</f>
        <v>-8.5798019639167098</v>
      </c>
      <c r="X51" s="1">
        <f t="shared" si="7"/>
        <v>1992</v>
      </c>
      <c r="Y51" s="1">
        <f>'exp(XMY)ADJ'!J51</f>
        <v>0.17031800018190277</v>
      </c>
      <c r="Z51">
        <f>(SUM('exp(XMY)ADJ'!B51:I51)-('exp(XMY)ADJ'!B51+'exp(XMY)ADJ'!C51))</f>
        <v>0.15538730355704816</v>
      </c>
      <c r="AA51">
        <f>(SUM('exp(XMY)ADJ'!B51:I51)-('exp(XMY)ADJ'!D51+'exp(XMY)ADJ'!E51+'exp(XMY)ADJ'!G51))</f>
        <v>0.1074549679834849</v>
      </c>
      <c r="AB51">
        <f>(SUM('exp(XMY)ADJ'!B51:I51)-('exp(XMY)ADJ'!F51))</f>
        <v>0.17090714624780828</v>
      </c>
      <c r="AD51">
        <f>('exp(XMY)ADJ'!B51+'exp(XMY)ADJ'!C51)</f>
        <v>1.4930696624854613E-2</v>
      </c>
      <c r="AE51">
        <f>('exp(XMY)ADJ'!D51+'exp(XMY)ADJ'!E51+'exp(XMY)ADJ'!G51)</f>
        <v>6.2863032198417865E-2</v>
      </c>
    </row>
    <row r="52" spans="1:31" x14ac:dyDescent="0.3">
      <c r="A52" s="1">
        <f>EXIMRxXMY!A52</f>
        <v>1992.25</v>
      </c>
      <c r="B52">
        <f t="shared" si="8"/>
        <v>-0.41445106401760873</v>
      </c>
      <c r="C52">
        <f t="shared" si="2"/>
        <v>-2.462708469938991</v>
      </c>
      <c r="D52">
        <f t="shared" si="3"/>
        <v>-0.14705520326369131</v>
      </c>
      <c r="E52">
        <f t="shared" si="4"/>
        <v>-0.95697732485600939</v>
      </c>
      <c r="F52" s="1"/>
      <c r="G52" s="2">
        <v>-0.41445106401760862</v>
      </c>
      <c r="I52">
        <f t="shared" si="0"/>
        <v>1992.25</v>
      </c>
      <c r="J52">
        <f t="shared" si="0"/>
        <v>-0.41445106401760873</v>
      </c>
      <c r="K52">
        <f t="shared" si="1"/>
        <v>-0.14705520326369131</v>
      </c>
      <c r="L52">
        <f t="shared" si="5"/>
        <v>-0.26739586075391741</v>
      </c>
      <c r="P52" s="1">
        <f t="shared" si="6"/>
        <v>1992.25</v>
      </c>
      <c r="Q52">
        <f>EXIMR!I52</f>
        <v>-4.9268400000000003</v>
      </c>
      <c r="R52">
        <f>EXIMR!I52-EXIMR!B52-EXIMR!C52</f>
        <v>-31.846548883726737</v>
      </c>
      <c r="S52">
        <f>EXIMR!I52-EXIMR!D52-EXIMR!E52-EXIMR!G52</f>
        <v>-2.7689820407377521</v>
      </c>
      <c r="T52">
        <f>EXIMR!I52-EXIMR!F52</f>
        <v>-11.32787905568863</v>
      </c>
      <c r="X52" s="1">
        <f t="shared" si="7"/>
        <v>1992.25</v>
      </c>
      <c r="Y52" s="1">
        <f>'exp(XMY)ADJ'!J52</f>
        <v>0.16824214466782306</v>
      </c>
      <c r="Z52">
        <f>(SUM('exp(XMY)ADJ'!B52:I52)-('exp(XMY)ADJ'!B52+'exp(XMY)ADJ'!C52))</f>
        <v>0.15466093226807442</v>
      </c>
      <c r="AA52">
        <f>(SUM('exp(XMY)ADJ'!B52:I52)-('exp(XMY)ADJ'!D52+'exp(XMY)ADJ'!E52+'exp(XMY)ADJ'!G52))</f>
        <v>0.10621607587206361</v>
      </c>
      <c r="AB52">
        <f>(SUM('exp(XMY)ADJ'!B52:I52)-('exp(XMY)ADJ'!F52))</f>
        <v>0.16895966493841313</v>
      </c>
      <c r="AD52">
        <f>('exp(XMY)ADJ'!B52+'exp(XMY)ADJ'!C52)</f>
        <v>1.3581212399748618E-2</v>
      </c>
      <c r="AE52">
        <f>('exp(XMY)ADJ'!D52+'exp(XMY)ADJ'!E52+'exp(XMY)ADJ'!G52)</f>
        <v>6.2026068795759448E-2</v>
      </c>
    </row>
    <row r="53" spans="1:31" x14ac:dyDescent="0.3">
      <c r="A53" s="1">
        <f>EXIMRxXMY!A53</f>
        <v>1992.5</v>
      </c>
      <c r="B53">
        <f t="shared" si="8"/>
        <v>-0.37201137204015794</v>
      </c>
      <c r="C53">
        <f t="shared" si="2"/>
        <v>-2.3222433524627051</v>
      </c>
      <c r="D53">
        <f t="shared" si="3"/>
        <v>-0.12441699804169375</v>
      </c>
      <c r="E53">
        <f t="shared" si="4"/>
        <v>-1.1055323065173446</v>
      </c>
      <c r="F53" s="1"/>
      <c r="G53" s="2">
        <v>-0.37201137204015799</v>
      </c>
      <c r="I53">
        <f t="shared" si="0"/>
        <v>1992.5</v>
      </c>
      <c r="J53">
        <f t="shared" si="0"/>
        <v>-0.37201137204015794</v>
      </c>
      <c r="K53">
        <f t="shared" si="1"/>
        <v>-0.12441699804169375</v>
      </c>
      <c r="L53">
        <f t="shared" si="5"/>
        <v>-0.24759437399846418</v>
      </c>
      <c r="P53" s="1">
        <f t="shared" si="6"/>
        <v>1992.5</v>
      </c>
      <c r="Q53">
        <f>EXIMR!I53</f>
        <v>-4.3895</v>
      </c>
      <c r="R53">
        <f>EXIMR!I53-EXIMR!B53-EXIMR!C53</f>
        <v>-29.674105784048123</v>
      </c>
      <c r="S53">
        <f>EXIMR!I53-EXIMR!D53-EXIMR!E53-EXIMR!G53</f>
        <v>-2.3679086875910316</v>
      </c>
      <c r="T53">
        <f>EXIMR!I53-EXIMR!F53</f>
        <v>-12.971701485855981</v>
      </c>
      <c r="X53" s="1">
        <f t="shared" si="7"/>
        <v>1992.5</v>
      </c>
      <c r="Y53" s="1">
        <f>'exp(XMY)ADJ'!J53</f>
        <v>0.16950056819234899</v>
      </c>
      <c r="Z53">
        <f>(SUM('exp(XMY)ADJ'!B53:I53)-('exp(XMY)ADJ'!B53+'exp(XMY)ADJ'!C53))</f>
        <v>0.1565164840593829</v>
      </c>
      <c r="AA53">
        <f>(SUM('exp(XMY)ADJ'!B53:I53)-('exp(XMY)ADJ'!D53+'exp(XMY)ADJ'!E53+'exp(XMY)ADJ'!G53))</f>
        <v>0.10508597624029847</v>
      </c>
      <c r="AB53">
        <f>(SUM('exp(XMY)ADJ'!B53:I53)-('exp(XMY)ADJ'!F53))</f>
        <v>0.17045293675972875</v>
      </c>
      <c r="AD53">
        <f>('exp(XMY)ADJ'!B53+'exp(XMY)ADJ'!C53)</f>
        <v>1.2984084132966081E-2</v>
      </c>
      <c r="AE53">
        <f>('exp(XMY)ADJ'!D53+'exp(XMY)ADJ'!E53+'exp(XMY)ADJ'!G53)</f>
        <v>6.4414591952050515E-2</v>
      </c>
    </row>
    <row r="54" spans="1:31" x14ac:dyDescent="0.3">
      <c r="A54" s="1">
        <f>EXIMRxXMY!A54</f>
        <v>1992.75</v>
      </c>
      <c r="B54">
        <f t="shared" si="8"/>
        <v>-0.53281110076149063</v>
      </c>
      <c r="C54">
        <f t="shared" si="2"/>
        <v>-2.3159712587355239</v>
      </c>
      <c r="D54">
        <f t="shared" si="3"/>
        <v>-0.28190344093993441</v>
      </c>
      <c r="E54">
        <f t="shared" si="4"/>
        <v>-1.2180041297340465</v>
      </c>
      <c r="F54" s="1"/>
      <c r="G54" s="2">
        <v>-0.53281110076149074</v>
      </c>
      <c r="I54">
        <f t="shared" si="0"/>
        <v>1992.75</v>
      </c>
      <c r="J54">
        <f t="shared" si="0"/>
        <v>-0.53281110076149063</v>
      </c>
      <c r="K54">
        <f t="shared" si="1"/>
        <v>-0.28190344093993441</v>
      </c>
      <c r="L54">
        <f t="shared" si="5"/>
        <v>-0.25090765982155622</v>
      </c>
      <c r="P54" s="1">
        <f t="shared" si="6"/>
        <v>1992.75</v>
      </c>
      <c r="Q54">
        <f>EXIMR!I54</f>
        <v>-6.2491899999999996</v>
      </c>
      <c r="R54">
        <f>EXIMR!I54-EXIMR!B54-EXIMR!C54</f>
        <v>-29.236838209589173</v>
      </c>
      <c r="S54">
        <f>EXIMR!I54-EXIMR!D54-EXIMR!E54-EXIMR!G54</f>
        <v>-5.4239046288560013</v>
      </c>
      <c r="T54">
        <f>EXIMR!I54-EXIMR!F54</f>
        <v>-14.21125887603085</v>
      </c>
      <c r="X54" s="1">
        <f t="shared" si="7"/>
        <v>1992.75</v>
      </c>
      <c r="Y54" s="1">
        <f>'exp(XMY)ADJ'!J54</f>
        <v>0.17052165184975673</v>
      </c>
      <c r="Z54">
        <f>(SUM('exp(XMY)ADJ'!B54:I54)-('exp(XMY)ADJ'!B54+'exp(XMY)ADJ'!C54))</f>
        <v>0.1584282980350403</v>
      </c>
      <c r="AA54">
        <f>(SUM('exp(XMY)ADJ'!B54:I54)-('exp(XMY)ADJ'!D54+'exp(XMY)ADJ'!E54+'exp(XMY)ADJ'!G54))</f>
        <v>0.10394852425692186</v>
      </c>
      <c r="AB54">
        <f>(SUM('exp(XMY)ADJ'!B54:I54)-('exp(XMY)ADJ'!F54))</f>
        <v>0.17141396696226116</v>
      </c>
      <c r="AD54">
        <f>('exp(XMY)ADJ'!B54+'exp(XMY)ADJ'!C54)</f>
        <v>1.2093353814716472E-2</v>
      </c>
      <c r="AE54">
        <f>('exp(XMY)ADJ'!D54+'exp(XMY)ADJ'!E54+'exp(XMY)ADJ'!G54)</f>
        <v>6.6573127592834902E-2</v>
      </c>
    </row>
    <row r="55" spans="1:31" x14ac:dyDescent="0.3">
      <c r="A55" s="1">
        <f>EXIMRxXMY!A55</f>
        <v>1993</v>
      </c>
      <c r="B55">
        <f t="shared" si="8"/>
        <v>-0.69725010899325668</v>
      </c>
      <c r="C55">
        <f t="shared" si="2"/>
        <v>-2.4588066025311139</v>
      </c>
      <c r="D55">
        <f t="shared" si="3"/>
        <v>-0.37502096192861939</v>
      </c>
      <c r="E55">
        <f t="shared" si="4"/>
        <v>-1.2534975598310778</v>
      </c>
      <c r="F55" s="1"/>
      <c r="G55" s="2">
        <v>-0.69725010899325679</v>
      </c>
      <c r="I55">
        <f t="shared" si="0"/>
        <v>1993</v>
      </c>
      <c r="J55">
        <f t="shared" si="0"/>
        <v>-0.69725010899325668</v>
      </c>
      <c r="K55">
        <f t="shared" si="1"/>
        <v>-0.37502096192861939</v>
      </c>
      <c r="L55">
        <f t="shared" si="5"/>
        <v>-0.32222914706463729</v>
      </c>
      <c r="P55" s="1">
        <f t="shared" si="6"/>
        <v>1993</v>
      </c>
      <c r="Q55">
        <f>EXIMR!I55</f>
        <v>-8.1646599999999996</v>
      </c>
      <c r="R55">
        <f>EXIMR!I55-EXIMR!B55-EXIMR!C55</f>
        <v>-31.040425342614054</v>
      </c>
      <c r="S55">
        <f>EXIMR!I55-EXIMR!D55-EXIMR!E55-EXIMR!G55</f>
        <v>-7.1802486216566273</v>
      </c>
      <c r="T55">
        <f>EXIMR!I55-EXIMR!F55</f>
        <v>-14.61530823332496</v>
      </c>
      <c r="X55" s="1">
        <f t="shared" si="7"/>
        <v>1993</v>
      </c>
      <c r="Y55" s="1">
        <f>'exp(XMY)ADJ'!J55</f>
        <v>0.17079709601949297</v>
      </c>
      <c r="Z55">
        <f>(SUM('exp(XMY)ADJ'!B55:I55)-('exp(XMY)ADJ'!B55+'exp(XMY)ADJ'!C55))</f>
        <v>0.15842608955203491</v>
      </c>
      <c r="AA55">
        <f>(SUM('exp(XMY)ADJ'!B55:I55)-('exp(XMY)ADJ'!D55+'exp(XMY)ADJ'!E55+'exp(XMY)ADJ'!G55))</f>
        <v>0.10445904638942559</v>
      </c>
      <c r="AB55">
        <f>(SUM('exp(XMY)ADJ'!B55:I55)-('exp(XMY)ADJ'!F55))</f>
        <v>0.17153214148066023</v>
      </c>
      <c r="AD55">
        <f>('exp(XMY)ADJ'!B55+'exp(XMY)ADJ'!C55)</f>
        <v>1.2371006467458104E-2</v>
      </c>
      <c r="AE55">
        <f>('exp(XMY)ADJ'!D55+'exp(XMY)ADJ'!E55+'exp(XMY)ADJ'!G55)</f>
        <v>6.6338049630067411E-2</v>
      </c>
    </row>
    <row r="56" spans="1:31" x14ac:dyDescent="0.3">
      <c r="A56" s="1">
        <f>EXIMRxXMY!A56</f>
        <v>1993.25</v>
      </c>
      <c r="B56">
        <f t="shared" si="8"/>
        <v>-0.78004323221360528</v>
      </c>
      <c r="C56">
        <f t="shared" si="2"/>
        <v>-2.5656495790836082</v>
      </c>
      <c r="D56">
        <f t="shared" si="3"/>
        <v>-0.36405691445532951</v>
      </c>
      <c r="E56">
        <f t="shared" si="4"/>
        <v>-1.3631669546568992</v>
      </c>
      <c r="F56" s="1"/>
      <c r="G56" s="2">
        <v>-0.78004323221360528</v>
      </c>
      <c r="I56">
        <f t="shared" si="0"/>
        <v>1993.25</v>
      </c>
      <c r="J56">
        <f t="shared" si="0"/>
        <v>-0.78004323221360528</v>
      </c>
      <c r="K56">
        <f t="shared" si="1"/>
        <v>-0.36405691445532951</v>
      </c>
      <c r="L56">
        <f t="shared" si="5"/>
        <v>-0.41598631775827577</v>
      </c>
      <c r="P56" s="1">
        <f t="shared" si="6"/>
        <v>1993.25</v>
      </c>
      <c r="Q56">
        <f>EXIMR!I56</f>
        <v>-9.0189800000000009</v>
      </c>
      <c r="R56">
        <f>EXIMR!I56-EXIMR!B56-EXIMR!C56</f>
        <v>-32.009009725047022</v>
      </c>
      <c r="S56">
        <f>EXIMR!I56-EXIMR!D56-EXIMR!E56-EXIMR!G56</f>
        <v>-6.9701494318425343</v>
      </c>
      <c r="T56">
        <f>EXIMR!I56-EXIMR!F56</f>
        <v>-15.692843128435161</v>
      </c>
      <c r="X56" s="1">
        <f t="shared" si="7"/>
        <v>1993.25</v>
      </c>
      <c r="Y56" s="1">
        <f>'exp(XMY)ADJ'!J56</f>
        <v>0.17297814879589604</v>
      </c>
      <c r="Z56">
        <f>(SUM('exp(XMY)ADJ'!B56:I56)-('exp(XMY)ADJ'!B56+'exp(XMY)ADJ'!C56))</f>
        <v>0.16030796335920319</v>
      </c>
      <c r="AA56">
        <f>(SUM('exp(XMY)ADJ'!B56:I56)-('exp(XMY)ADJ'!D56+'exp(XMY)ADJ'!E56+'exp(XMY)ADJ'!G56))</f>
        <v>0.10446172439063257</v>
      </c>
      <c r="AB56">
        <f>(SUM('exp(XMY)ADJ'!B56:I56)-('exp(XMY)ADJ'!F56))</f>
        <v>0.17373103694471578</v>
      </c>
      <c r="AD56">
        <f>('exp(XMY)ADJ'!B56+'exp(XMY)ADJ'!C56)</f>
        <v>1.267018543669284E-2</v>
      </c>
      <c r="AE56">
        <f>('exp(XMY)ADJ'!D56+'exp(XMY)ADJ'!E56+'exp(XMY)ADJ'!G56)</f>
        <v>6.8516424405263468E-2</v>
      </c>
    </row>
    <row r="57" spans="1:31" x14ac:dyDescent="0.3">
      <c r="A57" s="1">
        <f>EXIMRxXMY!A57</f>
        <v>1993.5</v>
      </c>
      <c r="B57">
        <f t="shared" si="8"/>
        <v>-0.91872126509686358</v>
      </c>
      <c r="C57">
        <f t="shared" si="2"/>
        <v>-2.673829767517784</v>
      </c>
      <c r="D57">
        <f t="shared" si="3"/>
        <v>-0.41703917562080506</v>
      </c>
      <c r="E57">
        <f t="shared" si="4"/>
        <v>-1.4535275427631602</v>
      </c>
      <c r="F57" s="1"/>
      <c r="G57" s="2">
        <v>-0.91872126509686369</v>
      </c>
      <c r="I57">
        <f t="shared" si="0"/>
        <v>1993.5</v>
      </c>
      <c r="J57">
        <f t="shared" si="0"/>
        <v>-0.91872126509686358</v>
      </c>
      <c r="K57">
        <f t="shared" si="1"/>
        <v>-0.41703917562080506</v>
      </c>
      <c r="L57">
        <f t="shared" si="5"/>
        <v>-0.50168208947605852</v>
      </c>
      <c r="P57" s="1">
        <f t="shared" si="6"/>
        <v>1993.5</v>
      </c>
      <c r="Q57">
        <f>EXIMR!I57</f>
        <v>-10.591699999999999</v>
      </c>
      <c r="R57">
        <f>EXIMR!I57-EXIMR!B57-EXIMR!C57</f>
        <v>-33.276248100621032</v>
      </c>
      <c r="S57">
        <f>EXIMR!I57-EXIMR!D57-EXIMR!E57-EXIMR!G57</f>
        <v>-7.9722316230708685</v>
      </c>
      <c r="T57">
        <f>EXIMR!I57-EXIMR!F57</f>
        <v>-16.690877581542281</v>
      </c>
      <c r="X57" s="1">
        <f t="shared" si="7"/>
        <v>1993.5</v>
      </c>
      <c r="Y57" s="1">
        <f>'exp(XMY)ADJ'!J57</f>
        <v>0.17347947262419888</v>
      </c>
      <c r="Z57">
        <f>(SUM('exp(XMY)ADJ'!B57:I57)-('exp(XMY)ADJ'!B57+'exp(XMY)ADJ'!C57))</f>
        <v>0.1607050025250823</v>
      </c>
      <c r="AA57">
        <f>(SUM('exp(XMY)ADJ'!B57:I57)-('exp(XMY)ADJ'!D57+'exp(XMY)ADJ'!E57+'exp(XMY)ADJ'!G57))</f>
        <v>0.10462294507699299</v>
      </c>
      <c r="AB57">
        <f>(SUM('exp(XMY)ADJ'!B57:I57)-('exp(XMY)ADJ'!F57))</f>
        <v>0.17417029579925183</v>
      </c>
      <c r="AD57">
        <f>('exp(XMY)ADJ'!B57+'exp(XMY)ADJ'!C57)</f>
        <v>1.2774470099116576E-2</v>
      </c>
      <c r="AE57">
        <f>('exp(XMY)ADJ'!D57+'exp(XMY)ADJ'!E57+'exp(XMY)ADJ'!G57)</f>
        <v>6.8856527547205892E-2</v>
      </c>
    </row>
    <row r="58" spans="1:31" x14ac:dyDescent="0.3">
      <c r="A58" s="1">
        <f>EXIMRxXMY!A58</f>
        <v>1993.75</v>
      </c>
      <c r="B58">
        <f t="shared" si="8"/>
        <v>-1.0024062267145664</v>
      </c>
      <c r="C58">
        <f t="shared" si="2"/>
        <v>-2.6460274161567456</v>
      </c>
      <c r="D58">
        <f t="shared" si="3"/>
        <v>-0.44228404596716236</v>
      </c>
      <c r="E58">
        <f t="shared" si="4"/>
        <v>-1.6722661153794096</v>
      </c>
      <c r="F58" s="1"/>
      <c r="G58" s="2">
        <v>-1.0024062267145664</v>
      </c>
      <c r="I58">
        <f t="shared" si="0"/>
        <v>1993.75</v>
      </c>
      <c r="J58">
        <f t="shared" si="0"/>
        <v>-1.0024062267145664</v>
      </c>
      <c r="K58">
        <f t="shared" si="1"/>
        <v>-0.44228404596716236</v>
      </c>
      <c r="L58">
        <f t="shared" si="5"/>
        <v>-0.56012218074740394</v>
      </c>
      <c r="P58" s="1">
        <f t="shared" si="6"/>
        <v>1993.75</v>
      </c>
      <c r="Q58">
        <f>EXIMR!I58</f>
        <v>-11.348000000000001</v>
      </c>
      <c r="R58">
        <f>EXIMR!I58-EXIMR!B58-EXIMR!C58</f>
        <v>-32.141279499096491</v>
      </c>
      <c r="S58">
        <f>EXIMR!I58-EXIMR!D58-EXIMR!E58-EXIMR!G58</f>
        <v>-8.584470344322872</v>
      </c>
      <c r="T58">
        <f>EXIMR!I58-EXIMR!F58</f>
        <v>-18.842843680659481</v>
      </c>
      <c r="X58" s="1">
        <f t="shared" si="7"/>
        <v>1993.75</v>
      </c>
      <c r="Y58" s="1">
        <f>'exp(XMY)ADJ'!J58</f>
        <v>0.17666658912840436</v>
      </c>
      <c r="Z58">
        <f>(SUM('exp(XMY)ADJ'!B58:I58)-('exp(XMY)ADJ'!B58+'exp(XMY)ADJ'!C58))</f>
        <v>0.16464978727627361</v>
      </c>
      <c r="AA58">
        <f>(SUM('exp(XMY)ADJ'!B58:I58)-('exp(XMY)ADJ'!D58+'exp(XMY)ADJ'!E58+'exp(XMY)ADJ'!G58))</f>
        <v>0.10304282692517099</v>
      </c>
      <c r="AB58">
        <f>(SUM('exp(XMY)ADJ'!B58:I58)-('exp(XMY)ADJ'!F58))</f>
        <v>0.17749615118824591</v>
      </c>
      <c r="AD58">
        <f>('exp(XMY)ADJ'!B58+'exp(XMY)ADJ'!C58)</f>
        <v>1.2016801852130731E-2</v>
      </c>
      <c r="AE58">
        <f>('exp(XMY)ADJ'!D58+'exp(XMY)ADJ'!E58+'exp(XMY)ADJ'!G58)</f>
        <v>7.3623762203233342E-2</v>
      </c>
    </row>
    <row r="59" spans="1:31" x14ac:dyDescent="0.3">
      <c r="A59" s="1">
        <f>EXIMRxXMY!A59</f>
        <v>1994</v>
      </c>
      <c r="B59">
        <f t="shared" si="8"/>
        <v>-1.1256768047639734</v>
      </c>
      <c r="C59">
        <f t="shared" si="2"/>
        <v>-2.6792509163684692</v>
      </c>
      <c r="D59">
        <f t="shared" si="3"/>
        <v>-0.52286405340363662</v>
      </c>
      <c r="E59">
        <f t="shared" si="4"/>
        <v>-1.7675149431108605</v>
      </c>
      <c r="F59" s="1"/>
      <c r="G59" s="2">
        <v>-1.1256768047639731</v>
      </c>
      <c r="I59">
        <f t="shared" si="0"/>
        <v>1994</v>
      </c>
      <c r="J59">
        <f t="shared" si="0"/>
        <v>-1.1256768047639734</v>
      </c>
      <c r="K59">
        <f t="shared" si="1"/>
        <v>-0.52286405340363662</v>
      </c>
      <c r="L59">
        <f t="shared" si="5"/>
        <v>-0.60281275136033674</v>
      </c>
      <c r="P59" s="1">
        <f t="shared" si="6"/>
        <v>1994</v>
      </c>
      <c r="Q59">
        <f>EXIMR!I59</f>
        <v>-12.688190000000001</v>
      </c>
      <c r="R59">
        <f>EXIMR!I59-EXIMR!B59-EXIMR!C59</f>
        <v>-32.342533319813207</v>
      </c>
      <c r="S59">
        <f>EXIMR!I59-EXIMR!D59-EXIMR!E59-EXIMR!G59</f>
        <v>-10.184043378804052</v>
      </c>
      <c r="T59">
        <f>EXIMR!I59-EXIMR!F59</f>
        <v>-19.83393191363751</v>
      </c>
      <c r="X59" s="1">
        <f t="shared" si="7"/>
        <v>1994</v>
      </c>
      <c r="Y59" s="1">
        <f>'exp(XMY)ADJ'!J59</f>
        <v>0.17743694014102457</v>
      </c>
      <c r="Z59">
        <f>(SUM('exp(XMY)ADJ'!B59:I59)-('exp(XMY)ADJ'!B59+'exp(XMY)ADJ'!C59))</f>
        <v>0.16567971901738113</v>
      </c>
      <c r="AA59">
        <f>(SUM('exp(XMY)ADJ'!B59:I59)-('exp(XMY)ADJ'!D59+'exp(XMY)ADJ'!E59+'exp(XMY)ADJ'!G59))</f>
        <v>0.10268299808931851</v>
      </c>
      <c r="AB59">
        <f>(SUM('exp(XMY)ADJ'!B59:I59)-('exp(XMY)ADJ'!F59))</f>
        <v>0.17823142186905908</v>
      </c>
      <c r="AD59">
        <f>('exp(XMY)ADJ'!B59+'exp(XMY)ADJ'!C59)</f>
        <v>1.1757221123643443E-2</v>
      </c>
      <c r="AE59">
        <f>('exp(XMY)ADJ'!D59+'exp(XMY)ADJ'!E59+'exp(XMY)ADJ'!G59)</f>
        <v>7.475394205170606E-2</v>
      </c>
    </row>
    <row r="60" spans="1:31" x14ac:dyDescent="0.3">
      <c r="A60" s="1">
        <f>EXIMRxXMY!A60</f>
        <v>1994.25</v>
      </c>
      <c r="B60">
        <f t="shared" si="8"/>
        <v>-1.1675669764731049</v>
      </c>
      <c r="C60">
        <f t="shared" si="2"/>
        <v>-2.8299121126899709</v>
      </c>
      <c r="D60">
        <f t="shared" si="3"/>
        <v>-0.54704428251589465</v>
      </c>
      <c r="E60">
        <f t="shared" si="4"/>
        <v>-1.6772709806449464</v>
      </c>
      <c r="F60" s="1"/>
      <c r="G60" s="2">
        <v>-1.1675669764731049</v>
      </c>
      <c r="I60">
        <f t="shared" si="0"/>
        <v>1994.25</v>
      </c>
      <c r="J60">
        <f t="shared" si="0"/>
        <v>-1.1675669764731049</v>
      </c>
      <c r="K60">
        <f t="shared" si="1"/>
        <v>-0.54704428251589465</v>
      </c>
      <c r="L60">
        <f t="shared" si="5"/>
        <v>-0.62052269395721027</v>
      </c>
      <c r="P60" s="1">
        <f t="shared" si="6"/>
        <v>1994.25</v>
      </c>
      <c r="Q60">
        <f>EXIMR!I60</f>
        <v>-13.01281</v>
      </c>
      <c r="R60">
        <f>EXIMR!I60-EXIMR!B60-EXIMR!C60</f>
        <v>-33.938446115208002</v>
      </c>
      <c r="S60">
        <f>EXIMR!I60-EXIMR!D60-EXIMR!E60-EXIMR!G60</f>
        <v>-10.550131270874276</v>
      </c>
      <c r="T60">
        <f>EXIMR!I60-EXIMR!F60</f>
        <v>-18.62777469789247</v>
      </c>
      <c r="X60" s="1">
        <f t="shared" si="7"/>
        <v>1994.25</v>
      </c>
      <c r="Y60" s="1">
        <f>'exp(XMY)ADJ'!J60</f>
        <v>0.17944886253977502</v>
      </c>
      <c r="Z60">
        <f>(SUM('exp(XMY)ADJ'!B60:I60)-('exp(XMY)ADJ'!B60+'exp(XMY)ADJ'!C60))</f>
        <v>0.16676733537437188</v>
      </c>
      <c r="AA60">
        <f>(SUM('exp(XMY)ADJ'!B60:I60)-('exp(XMY)ADJ'!D60+'exp(XMY)ADJ'!E60+'exp(XMY)ADJ'!G60))</f>
        <v>0.10370378689526234</v>
      </c>
      <c r="AB60">
        <f>(SUM('exp(XMY)ADJ'!B60:I60)-('exp(XMY)ADJ'!F60))</f>
        <v>0.18008280729685994</v>
      </c>
      <c r="AD60">
        <f>('exp(XMY)ADJ'!B60+'exp(XMY)ADJ'!C60)</f>
        <v>1.2681527165403097E-2</v>
      </c>
      <c r="AE60">
        <f>('exp(XMY)ADJ'!D60+'exp(XMY)ADJ'!E60+'exp(XMY)ADJ'!G60)</f>
        <v>7.5745075644512647E-2</v>
      </c>
    </row>
    <row r="61" spans="1:31" x14ac:dyDescent="0.3">
      <c r="A61" s="1">
        <f>EXIMRxXMY!A61</f>
        <v>1994.5</v>
      </c>
      <c r="B61">
        <f t="shared" si="8"/>
        <v>-1.1053557233623694</v>
      </c>
      <c r="C61">
        <f t="shared" si="2"/>
        <v>-2.7987936335349404</v>
      </c>
      <c r="D61">
        <f t="shared" si="3"/>
        <v>-0.50730241709196167</v>
      </c>
      <c r="E61">
        <f t="shared" si="4"/>
        <v>-1.7031919226835877</v>
      </c>
      <c r="F61" s="1"/>
      <c r="G61" s="2">
        <v>-1.1053557233623694</v>
      </c>
      <c r="I61">
        <f t="shared" si="0"/>
        <v>1994.5</v>
      </c>
      <c r="J61">
        <f t="shared" si="0"/>
        <v>-1.1053557233623694</v>
      </c>
      <c r="K61">
        <f t="shared" si="1"/>
        <v>-0.50730241709196167</v>
      </c>
      <c r="L61">
        <f t="shared" si="5"/>
        <v>-0.59805330627040776</v>
      </c>
      <c r="P61" s="1">
        <f t="shared" si="6"/>
        <v>1994.5</v>
      </c>
      <c r="Q61">
        <f>EXIMR!I61</f>
        <v>-12.12152</v>
      </c>
      <c r="R61">
        <f>EXIMR!I61-EXIMR!B61-EXIMR!C61</f>
        <v>-33.020856937361771</v>
      </c>
      <c r="S61">
        <f>EXIMR!I61-EXIMR!D61-EXIMR!E61-EXIMR!G61</f>
        <v>-9.8104051794701306</v>
      </c>
      <c r="T61">
        <f>EXIMR!I61-EXIMR!F61</f>
        <v>-18.604343597603552</v>
      </c>
      <c r="X61" s="1">
        <f t="shared" si="7"/>
        <v>1994.5</v>
      </c>
      <c r="Y61" s="1">
        <f>'exp(XMY)ADJ'!J61</f>
        <v>0.18237906192661801</v>
      </c>
      <c r="Z61">
        <f>(SUM('exp(XMY)ADJ'!B61:I61)-('exp(XMY)ADJ'!B61+'exp(XMY)ADJ'!C61))</f>
        <v>0.16951671719750058</v>
      </c>
      <c r="AA61">
        <f>(SUM('exp(XMY)ADJ'!B61:I61)-('exp(XMY)ADJ'!D61+'exp(XMY)ADJ'!E61+'exp(XMY)ADJ'!G61))</f>
        <v>0.10342129765518239</v>
      </c>
      <c r="AB61">
        <f>(SUM('exp(XMY)ADJ'!B61:I61)-('exp(XMY)ADJ'!F61))</f>
        <v>0.18309615856621544</v>
      </c>
      <c r="AD61">
        <f>('exp(XMY)ADJ'!B61+'exp(XMY)ADJ'!C61)</f>
        <v>1.2862344729117415E-2</v>
      </c>
      <c r="AE61">
        <f>('exp(XMY)ADJ'!D61+'exp(XMY)ADJ'!E61+'exp(XMY)ADJ'!G61)</f>
        <v>7.8957764271435596E-2</v>
      </c>
    </row>
    <row r="62" spans="1:31" x14ac:dyDescent="0.3">
      <c r="A62" s="1">
        <f>EXIMRxXMY!A62</f>
        <v>1994.75</v>
      </c>
      <c r="B62">
        <f t="shared" si="8"/>
        <v>-1.1503151876672018</v>
      </c>
      <c r="C62">
        <f t="shared" si="2"/>
        <v>-2.8214734800602543</v>
      </c>
      <c r="D62">
        <f t="shared" si="3"/>
        <v>-0.51301409020349242</v>
      </c>
      <c r="E62">
        <f t="shared" si="4"/>
        <v>-1.7675949289357451</v>
      </c>
      <c r="F62" s="1"/>
      <c r="G62" s="2">
        <v>-1.1503151876672018</v>
      </c>
      <c r="I62">
        <f t="shared" si="0"/>
        <v>1994.75</v>
      </c>
      <c r="J62">
        <f t="shared" si="0"/>
        <v>-1.1503151876672018</v>
      </c>
      <c r="K62">
        <f t="shared" si="1"/>
        <v>-0.51301409020349242</v>
      </c>
      <c r="L62">
        <f t="shared" si="5"/>
        <v>-0.63730109746370933</v>
      </c>
      <c r="P62" s="1">
        <f t="shared" si="6"/>
        <v>1994.75</v>
      </c>
      <c r="Q62">
        <f>EXIMR!I62</f>
        <v>-12.611689999999999</v>
      </c>
      <c r="R62">
        <f>EXIMR!I62-EXIMR!B62-EXIMR!C62</f>
        <v>-33.312855618991321</v>
      </c>
      <c r="S62">
        <f>EXIMR!I62-EXIMR!D62-EXIMR!E62-EXIMR!G62</f>
        <v>-9.8991880579117115</v>
      </c>
      <c r="T62">
        <f>EXIMR!I62-EXIMR!F62</f>
        <v>-19.301120258279369</v>
      </c>
      <c r="X62" s="1">
        <f t="shared" si="7"/>
        <v>1994.75</v>
      </c>
      <c r="Y62" s="1">
        <f>'exp(XMY)ADJ'!J62</f>
        <v>0.18242046667293627</v>
      </c>
      <c r="Z62">
        <f>(SUM('exp(XMY)ADJ'!B62:I62)-('exp(XMY)ADJ'!B62+'exp(XMY)ADJ'!C62))</f>
        <v>0.16939247192316717</v>
      </c>
      <c r="AA62">
        <f>(SUM('exp(XMY)ADJ'!B62:I62)-('exp(XMY)ADJ'!D62+'exp(XMY)ADJ'!E62+'exp(XMY)ADJ'!G62))</f>
        <v>0.10364771074198899</v>
      </c>
      <c r="AB62">
        <f>(SUM('exp(XMY)ADJ'!B62:I62)-('exp(XMY)ADJ'!F62))</f>
        <v>0.18315982754187765</v>
      </c>
      <c r="AD62">
        <f>('exp(XMY)ADJ'!B62+'exp(XMY)ADJ'!C62)</f>
        <v>1.3027994749769092E-2</v>
      </c>
      <c r="AE62">
        <f>('exp(XMY)ADJ'!D62+'exp(XMY)ADJ'!E62+'exp(XMY)ADJ'!G62)</f>
        <v>7.8772755930947277E-2</v>
      </c>
    </row>
    <row r="63" spans="1:31" x14ac:dyDescent="0.3">
      <c r="A63" s="1">
        <f>EXIMRxXMY!A63</f>
        <v>1995</v>
      </c>
      <c r="B63">
        <f t="shared" si="8"/>
        <v>-1.1849751685224801</v>
      </c>
      <c r="C63">
        <f t="shared" si="2"/>
        <v>-2.7725326652454982</v>
      </c>
      <c r="D63">
        <f t="shared" si="3"/>
        <v>-0.56179491028647799</v>
      </c>
      <c r="E63">
        <f t="shared" si="4"/>
        <v>-1.8375854622052086</v>
      </c>
      <c r="F63" s="1"/>
      <c r="G63" s="2">
        <v>-1.1849751685224799</v>
      </c>
      <c r="I63">
        <f t="shared" si="0"/>
        <v>1995</v>
      </c>
      <c r="J63">
        <f t="shared" si="0"/>
        <v>-1.1849751685224801</v>
      </c>
      <c r="K63">
        <f t="shared" si="1"/>
        <v>-0.56179491028647799</v>
      </c>
      <c r="L63">
        <f t="shared" si="5"/>
        <v>-0.62318025823600209</v>
      </c>
      <c r="P63" s="1">
        <f t="shared" si="6"/>
        <v>1995</v>
      </c>
      <c r="Q63">
        <f>EXIMR!I63</f>
        <v>-12.868790000000001</v>
      </c>
      <c r="R63">
        <f>EXIMR!I63-EXIMR!B63-EXIMR!C63</f>
        <v>-32.328382202069356</v>
      </c>
      <c r="S63">
        <f>EXIMR!I63-EXIMR!D63-EXIMR!E63-EXIMR!G63</f>
        <v>-10.918692856887647</v>
      </c>
      <c r="T63">
        <f>EXIMR!I63-EXIMR!F63</f>
        <v>-19.873039149860709</v>
      </c>
      <c r="X63" s="1">
        <f t="shared" si="7"/>
        <v>1995</v>
      </c>
      <c r="Y63" s="1">
        <f>'exp(XMY)ADJ'!J63</f>
        <v>0.18416263976993641</v>
      </c>
      <c r="Z63">
        <f>(SUM('exp(XMY)ADJ'!B63:I63)-('exp(XMY)ADJ'!B63+'exp(XMY)ADJ'!C63))</f>
        <v>0.17152313084618426</v>
      </c>
      <c r="AA63">
        <f>(SUM('exp(XMY)ADJ'!B63:I63)-('exp(XMY)ADJ'!D63+'exp(XMY)ADJ'!E63+'exp(XMY)ADJ'!G63))</f>
        <v>0.1029051586394045</v>
      </c>
      <c r="AB63">
        <f>(SUM('exp(XMY)ADJ'!B63:I63)-('exp(XMY)ADJ'!F63))</f>
        <v>0.18493250562716154</v>
      </c>
      <c r="AD63">
        <f>('exp(XMY)ADJ'!B63+'exp(XMY)ADJ'!C63)</f>
        <v>1.2639508923752161E-2</v>
      </c>
      <c r="AE63">
        <f>('exp(XMY)ADJ'!D63+'exp(XMY)ADJ'!E63+'exp(XMY)ADJ'!G63)</f>
        <v>8.1257481130531911E-2</v>
      </c>
    </row>
    <row r="64" spans="1:31" x14ac:dyDescent="0.3">
      <c r="A64" s="1">
        <f>EXIMRxXMY!A64</f>
        <v>1995.25</v>
      </c>
      <c r="B64">
        <f t="shared" si="8"/>
        <v>-1.1546904700478755</v>
      </c>
      <c r="C64">
        <f t="shared" si="2"/>
        <v>-2.673512927672693</v>
      </c>
      <c r="D64">
        <f t="shared" si="3"/>
        <v>-0.46097281988576311</v>
      </c>
      <c r="E64">
        <f t="shared" si="4"/>
        <v>-2.0998777476316479</v>
      </c>
      <c r="F64" s="1"/>
      <c r="G64" s="2">
        <v>-1.1546904700478755</v>
      </c>
      <c r="I64">
        <f t="shared" si="0"/>
        <v>1995.25</v>
      </c>
      <c r="J64">
        <f t="shared" si="0"/>
        <v>-1.1546904700478755</v>
      </c>
      <c r="K64">
        <f t="shared" si="1"/>
        <v>-0.46097281988576311</v>
      </c>
      <c r="L64">
        <f t="shared" si="5"/>
        <v>-0.6937176501621124</v>
      </c>
      <c r="P64" s="1">
        <f t="shared" si="6"/>
        <v>1995.25</v>
      </c>
      <c r="Q64">
        <f>EXIMR!I64</f>
        <v>-12.42526</v>
      </c>
      <c r="R64">
        <f>EXIMR!I64-EXIMR!B64-EXIMR!C64</f>
        <v>-30.822398396807472</v>
      </c>
      <c r="S64">
        <f>EXIMR!I64-EXIMR!D64-EXIMR!E64-EXIMR!G64</f>
        <v>-9.0337305236404291</v>
      </c>
      <c r="T64">
        <f>EXIMR!I64-EXIMR!F64</f>
        <v>-22.465348463684698</v>
      </c>
      <c r="X64" s="1">
        <f t="shared" si="7"/>
        <v>1995.25</v>
      </c>
      <c r="Y64" s="1">
        <f>'exp(XMY)ADJ'!J64</f>
        <v>0.18586177996241132</v>
      </c>
      <c r="Z64">
        <f>(SUM('exp(XMY)ADJ'!B64:I64)-('exp(XMY)ADJ'!B64+'exp(XMY)ADJ'!C64))</f>
        <v>0.17347857835421468</v>
      </c>
      <c r="AA64">
        <f>(SUM('exp(XMY)ADJ'!B64:I64)-('exp(XMY)ADJ'!D64+'exp(XMY)ADJ'!E64+'exp(XMY)ADJ'!G64))</f>
        <v>0.10205591558867963</v>
      </c>
      <c r="AB64">
        <f>(SUM('exp(XMY)ADJ'!B64:I64)-('exp(XMY)ADJ'!F64))</f>
        <v>0.18694370586114936</v>
      </c>
      <c r="AD64">
        <f>('exp(XMY)ADJ'!B64+'exp(XMY)ADJ'!C64)</f>
        <v>1.2383201608196609E-2</v>
      </c>
      <c r="AE64">
        <f>('exp(XMY)ADJ'!D64+'exp(XMY)ADJ'!E64+'exp(XMY)ADJ'!G64)</f>
        <v>8.3805864373731664E-2</v>
      </c>
    </row>
    <row r="65" spans="1:31" x14ac:dyDescent="0.3">
      <c r="A65" s="1">
        <f>EXIMRxXMY!A65</f>
        <v>1995.5</v>
      </c>
      <c r="B65">
        <f t="shared" si="8"/>
        <v>-0.80416421584143816</v>
      </c>
      <c r="C65">
        <f t="shared" si="2"/>
        <v>-2.2958593353627164</v>
      </c>
      <c r="D65">
        <f t="shared" si="3"/>
        <v>-0.2732911713074635</v>
      </c>
      <c r="E65">
        <f t="shared" si="4"/>
        <v>-2.1996829894299696</v>
      </c>
      <c r="F65" s="1"/>
      <c r="G65" s="2">
        <v>-0.80416421584143805</v>
      </c>
      <c r="I65">
        <f t="shared" si="0"/>
        <v>1995.5</v>
      </c>
      <c r="J65">
        <f t="shared" si="0"/>
        <v>-0.80416421584143816</v>
      </c>
      <c r="K65">
        <f t="shared" si="1"/>
        <v>-0.2732911713074635</v>
      </c>
      <c r="L65">
        <f t="shared" si="5"/>
        <v>-0.53087304453397466</v>
      </c>
      <c r="P65" s="1">
        <f t="shared" si="6"/>
        <v>1995.5</v>
      </c>
      <c r="Q65">
        <f>EXIMR!I65</f>
        <v>-8.5344200000000008</v>
      </c>
      <c r="R65">
        <f>EXIMR!I65-EXIMR!B65-EXIMR!C65</f>
        <v>-26.051897968023496</v>
      </c>
      <c r="S65">
        <f>EXIMR!I65-EXIMR!D65-EXIMR!E65-EXIMR!G65</f>
        <v>-5.4182365043357139</v>
      </c>
      <c r="T65">
        <f>EXIMR!I65-EXIMR!F65</f>
        <v>-23.153893560333202</v>
      </c>
      <c r="X65" s="1">
        <f t="shared" si="7"/>
        <v>1995.5</v>
      </c>
      <c r="Y65" s="1">
        <f>'exp(XMY)ADJ'!J65</f>
        <v>0.18845198990474762</v>
      </c>
      <c r="Z65">
        <f>(SUM('exp(XMY)ADJ'!B65:I65)-('exp(XMY)ADJ'!B65+'exp(XMY)ADJ'!C65))</f>
        <v>0.17625275042768015</v>
      </c>
      <c r="AA65">
        <f>(SUM('exp(XMY)ADJ'!B65:I65)-('exp(XMY)ADJ'!D65+'exp(XMY)ADJ'!E65+'exp(XMY)ADJ'!G65))</f>
        <v>0.10087827324952457</v>
      </c>
      <c r="AB65">
        <f>(SUM('exp(XMY)ADJ'!B65:I65)-('exp(XMY)ADJ'!F65))</f>
        <v>0.19000545059068799</v>
      </c>
      <c r="AD65">
        <f>('exp(XMY)ADJ'!B65+'exp(XMY)ADJ'!C65)</f>
        <v>1.2199239477067469E-2</v>
      </c>
      <c r="AE65">
        <f>('exp(XMY)ADJ'!D65+'exp(XMY)ADJ'!E65+'exp(XMY)ADJ'!G65)</f>
        <v>8.7573716655223052E-2</v>
      </c>
    </row>
    <row r="66" spans="1:31" x14ac:dyDescent="0.3">
      <c r="A66" s="1">
        <f>EXIMRxXMY!A66</f>
        <v>1995.75</v>
      </c>
      <c r="B66">
        <f t="shared" si="8"/>
        <v>-0.79163445639565466</v>
      </c>
      <c r="C66">
        <f t="shared" si="2"/>
        <v>-2.249114284573499</v>
      </c>
      <c r="D66">
        <f t="shared" si="3"/>
        <v>-0.28765602287723224</v>
      </c>
      <c r="E66">
        <f t="shared" si="4"/>
        <v>-2.2090680281338462</v>
      </c>
      <c r="F66" s="1"/>
      <c r="G66" s="2">
        <v>-0.79163445639565488</v>
      </c>
      <c r="I66">
        <f t="shared" si="0"/>
        <v>1995.75</v>
      </c>
      <c r="J66">
        <f t="shared" si="0"/>
        <v>-0.79163445639565466</v>
      </c>
      <c r="K66">
        <f t="shared" si="1"/>
        <v>-0.28765602287723224</v>
      </c>
      <c r="L66">
        <f t="shared" si="5"/>
        <v>-0.50397843351842242</v>
      </c>
      <c r="P66" s="1">
        <f t="shared" si="6"/>
        <v>1995.75</v>
      </c>
      <c r="Q66">
        <f>EXIMR!I66</f>
        <v>-8.3898499999999991</v>
      </c>
      <c r="R66">
        <f>EXIMR!I66-EXIMR!B66-EXIMR!C66</f>
        <v>-25.500993018562859</v>
      </c>
      <c r="S66">
        <f>EXIMR!I66-EXIMR!D66-EXIMR!E66-EXIMR!G66</f>
        <v>-5.697905484908393</v>
      </c>
      <c r="T66">
        <f>EXIMR!I66-EXIMR!F66</f>
        <v>-23.216156264375101</v>
      </c>
      <c r="X66" s="1">
        <f t="shared" si="7"/>
        <v>1995.75</v>
      </c>
      <c r="Y66" s="1">
        <f>'exp(XMY)ADJ'!J66</f>
        <v>0.18871242188970119</v>
      </c>
      <c r="Z66">
        <f>(SUM('exp(XMY)ADJ'!B66:I66)-('exp(XMY)ADJ'!B66+'exp(XMY)ADJ'!C66))</f>
        <v>0.17639425123063313</v>
      </c>
      <c r="AA66">
        <f>(SUM('exp(XMY)ADJ'!B66:I66)-('exp(XMY)ADJ'!D66+'exp(XMY)ADJ'!E66+'exp(XMY)ADJ'!G66))</f>
        <v>0.10096903981265563</v>
      </c>
      <c r="AB66">
        <f>(SUM('exp(XMY)ADJ'!B66:I66)-('exp(XMY)ADJ'!F66))</f>
        <v>0.19030437278057377</v>
      </c>
      <c r="AD66">
        <f>('exp(XMY)ADJ'!B66+'exp(XMY)ADJ'!C66)</f>
        <v>1.2318170659068041E-2</v>
      </c>
      <c r="AE66">
        <f>('exp(XMY)ADJ'!D66+'exp(XMY)ADJ'!E66+'exp(XMY)ADJ'!G66)</f>
        <v>8.7743382077045531E-2</v>
      </c>
    </row>
    <row r="67" spans="1:31" x14ac:dyDescent="0.3">
      <c r="A67" s="1">
        <f>EXIMRxXMY!A67</f>
        <v>1996</v>
      </c>
      <c r="B67">
        <f t="shared" si="8"/>
        <v>-0.99605600770784297</v>
      </c>
      <c r="C67">
        <f t="shared" si="2"/>
        <v>-2.459852949978766</v>
      </c>
      <c r="D67">
        <f t="shared" si="3"/>
        <v>-0.41432538900852961</v>
      </c>
      <c r="E67">
        <f t="shared" si="4"/>
        <v>-2.2076101470155791</v>
      </c>
      <c r="F67" s="1"/>
      <c r="G67" s="2">
        <v>-0.99605600770784286</v>
      </c>
      <c r="I67">
        <f t="shared" ref="I67:K130" si="9">A67</f>
        <v>1996</v>
      </c>
      <c r="J67">
        <f t="shared" si="9"/>
        <v>-0.99605600770784297</v>
      </c>
      <c r="K67">
        <f t="shared" ref="K67:K130" si="10">D67</f>
        <v>-0.41432538900852961</v>
      </c>
      <c r="L67">
        <f t="shared" si="5"/>
        <v>-0.58173061869931342</v>
      </c>
      <c r="P67" s="1">
        <f t="shared" si="6"/>
        <v>1996</v>
      </c>
      <c r="Q67">
        <f>EXIMR!I67</f>
        <v>-10.38204</v>
      </c>
      <c r="R67">
        <f>EXIMR!I67-EXIMR!B67-EXIMR!C67</f>
        <v>-27.433506765723944</v>
      </c>
      <c r="S67">
        <f>EXIMR!I67-EXIMR!D67-EXIMR!E67-EXIMR!G67</f>
        <v>-8.193254333237066</v>
      </c>
      <c r="T67">
        <f>EXIMR!I67-EXIMR!F67</f>
        <v>-22.848899448122999</v>
      </c>
      <c r="X67" s="1">
        <f t="shared" si="7"/>
        <v>1996</v>
      </c>
      <c r="Y67" s="1">
        <f>'exp(XMY)ADJ'!J67</f>
        <v>0.19188059527951018</v>
      </c>
      <c r="Z67">
        <f>(SUM('exp(XMY)ADJ'!B67:I67)-('exp(XMY)ADJ'!B67+'exp(XMY)ADJ'!C67))</f>
        <v>0.17933200964684273</v>
      </c>
      <c r="AA67">
        <f>(SUM('exp(XMY)ADJ'!B67:I67)-('exp(XMY)ADJ'!D67+'exp(XMY)ADJ'!E67+'exp(XMY)ADJ'!G67))</f>
        <v>0.10113817346735143</v>
      </c>
      <c r="AB67">
        <f>(SUM('exp(XMY)ADJ'!B67:I67)-('exp(XMY)ADJ'!F67))</f>
        <v>0.1932355781098184</v>
      </c>
      <c r="AD67">
        <f>('exp(XMY)ADJ'!B67+'exp(XMY)ADJ'!C67)</f>
        <v>1.2548585632667451E-2</v>
      </c>
      <c r="AE67">
        <f>('exp(XMY)ADJ'!D67+'exp(XMY)ADJ'!E67+'exp(XMY)ADJ'!G67)</f>
        <v>9.0742421812158747E-2</v>
      </c>
    </row>
    <row r="68" spans="1:31" x14ac:dyDescent="0.3">
      <c r="A68" s="1">
        <f>EXIMRxXMY!A68</f>
        <v>1996.25</v>
      </c>
      <c r="B68">
        <f t="shared" ref="B68:B131" si="11">Q68*Y68/2</f>
        <v>-1.0484780185131242</v>
      </c>
      <c r="C68">
        <f t="shared" ref="C68:C131" si="12">R68*Z68/2</f>
        <v>-2.3098271876203653</v>
      </c>
      <c r="D68">
        <f t="shared" ref="D68:D131" si="13">S68*AA68/2</f>
        <v>-0.43109906973968154</v>
      </c>
      <c r="E68">
        <f t="shared" ref="E68:E131" si="14">T68*AB68/2</f>
        <v>-2.4397634560726673</v>
      </c>
      <c r="F68" s="1"/>
      <c r="G68" s="2">
        <v>-1.0484780185131242</v>
      </c>
      <c r="I68">
        <f t="shared" si="9"/>
        <v>1996.25</v>
      </c>
      <c r="J68">
        <f t="shared" si="9"/>
        <v>-1.0484780185131242</v>
      </c>
      <c r="K68">
        <f t="shared" si="10"/>
        <v>-0.43109906973968154</v>
      </c>
      <c r="L68">
        <f t="shared" ref="L68:L131" si="15">J68-D68</f>
        <v>-0.61737894877344268</v>
      </c>
      <c r="P68" s="1">
        <f t="shared" ref="P68:P131" si="16">A68</f>
        <v>1996.25</v>
      </c>
      <c r="Q68">
        <f>EXIMR!I68</f>
        <v>-10.984209999999999</v>
      </c>
      <c r="R68">
        <f>EXIMR!I68-EXIMR!B68-EXIMR!C68</f>
        <v>-25.78729899030828</v>
      </c>
      <c r="S68">
        <f>EXIMR!I68-EXIMR!D68-EXIMR!E68-EXIMR!G68</f>
        <v>-8.6105854525004712</v>
      </c>
      <c r="T68">
        <f>EXIMR!I68-EXIMR!F68</f>
        <v>-25.3545185158025</v>
      </c>
      <c r="X68" s="1">
        <f t="shared" ref="X68:X131" si="17">A68</f>
        <v>1996.25</v>
      </c>
      <c r="Y68" s="1">
        <f>'exp(XMY)ADJ'!J68</f>
        <v>0.19090640446843682</v>
      </c>
      <c r="Z68">
        <f>(SUM('exp(XMY)ADJ'!B68:I68)-('exp(XMY)ADJ'!B68+'exp(XMY)ADJ'!C68))</f>
        <v>0.17914456170756579</v>
      </c>
      <c r="AA68">
        <f>(SUM('exp(XMY)ADJ'!B68:I68)-('exp(XMY)ADJ'!D68+'exp(XMY)ADJ'!E68+'exp(XMY)ADJ'!G68))</f>
        <v>0.10013234805410183</v>
      </c>
      <c r="AB68">
        <f>(SUM('exp(XMY)ADJ'!B68:I68)-('exp(XMY)ADJ'!F68))</f>
        <v>0.19245196508480775</v>
      </c>
      <c r="AD68">
        <f>('exp(XMY)ADJ'!B68+'exp(XMY)ADJ'!C68)</f>
        <v>1.1761842760871029E-2</v>
      </c>
      <c r="AE68">
        <f>('exp(XMY)ADJ'!D68+'exp(XMY)ADJ'!E68+'exp(XMY)ADJ'!G68)</f>
        <v>9.0774056414334989E-2</v>
      </c>
    </row>
    <row r="69" spans="1:31" x14ac:dyDescent="0.3">
      <c r="A69" s="1">
        <f>EXIMRxXMY!A69</f>
        <v>1996.5</v>
      </c>
      <c r="B69">
        <f t="shared" si="11"/>
        <v>-1.2786981599659824</v>
      </c>
      <c r="C69">
        <f t="shared" si="12"/>
        <v>-2.4626404977535508</v>
      </c>
      <c r="D69">
        <f t="shared" si="13"/>
        <v>-0.53574540830123218</v>
      </c>
      <c r="E69">
        <f t="shared" si="14"/>
        <v>-2.5504904520782068</v>
      </c>
      <c r="F69" s="1"/>
      <c r="G69" s="2">
        <v>-1.2786981599659826</v>
      </c>
      <c r="I69">
        <f t="shared" si="9"/>
        <v>1996.5</v>
      </c>
      <c r="J69">
        <f t="shared" si="9"/>
        <v>-1.2786981599659824</v>
      </c>
      <c r="K69">
        <f t="shared" si="10"/>
        <v>-0.53574540830123218</v>
      </c>
      <c r="L69">
        <f t="shared" si="15"/>
        <v>-0.74295275166475017</v>
      </c>
      <c r="P69" s="1">
        <f t="shared" si="16"/>
        <v>1996.5</v>
      </c>
      <c r="Q69">
        <f>EXIMR!I69</f>
        <v>-13.37102</v>
      </c>
      <c r="R69">
        <f>EXIMR!I69-EXIMR!B69-EXIMR!C69</f>
        <v>-27.438624007008713</v>
      </c>
      <c r="S69">
        <f>EXIMR!I69-EXIMR!D69-EXIMR!E69-EXIMR!G69</f>
        <v>-10.682922172766194</v>
      </c>
      <c r="T69">
        <f>EXIMR!I69-EXIMR!F69</f>
        <v>-26.4731683131991</v>
      </c>
      <c r="X69" s="1">
        <f t="shared" si="17"/>
        <v>1996.5</v>
      </c>
      <c r="Y69" s="1">
        <f>'exp(XMY)ADJ'!J69</f>
        <v>0.19126411597110504</v>
      </c>
      <c r="Z69">
        <f>(SUM('exp(XMY)ADJ'!B69:I69)-('exp(XMY)ADJ'!B69+'exp(XMY)ADJ'!C69))</f>
        <v>0.17950174885770603</v>
      </c>
      <c r="AA69">
        <f>(SUM('exp(XMY)ADJ'!B69:I69)-('exp(XMY)ADJ'!D69+'exp(XMY)ADJ'!E69+'exp(XMY)ADJ'!G69))</f>
        <v>0.10029941239616995</v>
      </c>
      <c r="AB69">
        <f>(SUM('exp(XMY)ADJ'!B69:I69)-('exp(XMY)ADJ'!F69))</f>
        <v>0.19268494211979703</v>
      </c>
      <c r="AD69">
        <f>('exp(XMY)ADJ'!B69+'exp(XMY)ADJ'!C69)</f>
        <v>1.1762367113398982E-2</v>
      </c>
      <c r="AE69">
        <f>('exp(XMY)ADJ'!D69+'exp(XMY)ADJ'!E69+'exp(XMY)ADJ'!G69)</f>
        <v>9.0964703574935066E-2</v>
      </c>
    </row>
    <row r="70" spans="1:31" x14ac:dyDescent="0.3">
      <c r="A70" s="1">
        <f>EXIMRxXMY!A70</f>
        <v>1996.75</v>
      </c>
      <c r="B70">
        <f t="shared" si="11"/>
        <v>-0.90869358583106963</v>
      </c>
      <c r="C70">
        <f t="shared" si="12"/>
        <v>-2.1542991622843415</v>
      </c>
      <c r="D70">
        <f t="shared" si="13"/>
        <v>-0.37810582363542128</v>
      </c>
      <c r="E70">
        <f t="shared" si="14"/>
        <v>-2.5162925729742263</v>
      </c>
      <c r="F70" s="1"/>
      <c r="G70" s="2">
        <v>-0.90869358583106974</v>
      </c>
      <c r="I70">
        <f t="shared" si="9"/>
        <v>1996.75</v>
      </c>
      <c r="J70">
        <f t="shared" si="9"/>
        <v>-0.90869358583106963</v>
      </c>
      <c r="K70">
        <f t="shared" si="10"/>
        <v>-0.37810582363542128</v>
      </c>
      <c r="L70">
        <f t="shared" si="15"/>
        <v>-0.53058776219564829</v>
      </c>
      <c r="P70" s="1">
        <f t="shared" si="16"/>
        <v>1996.75</v>
      </c>
      <c r="Q70">
        <f>EXIMR!I70</f>
        <v>-9.2718399999999992</v>
      </c>
      <c r="R70">
        <f>EXIMR!I70-EXIMR!B70-EXIMR!C70</f>
        <v>-23.420384440840039</v>
      </c>
      <c r="S70">
        <f>EXIMR!I70-EXIMR!D70-EXIMR!E70-EXIMR!G70</f>
        <v>-7.5893662960067259</v>
      </c>
      <c r="T70">
        <f>EXIMR!I70-EXIMR!F70</f>
        <v>-25.451692063667402</v>
      </c>
      <c r="X70" s="1">
        <f t="shared" si="17"/>
        <v>1996.75</v>
      </c>
      <c r="Y70" s="1">
        <f>'exp(XMY)ADJ'!J70</f>
        <v>0.19601148980807903</v>
      </c>
      <c r="Z70">
        <f>(SUM('exp(XMY)ADJ'!B70:I70)-('exp(XMY)ADJ'!B70+'exp(XMY)ADJ'!C70))</f>
        <v>0.18396787360396305</v>
      </c>
      <c r="AA70">
        <f>(SUM('exp(XMY)ADJ'!B70:I70)-('exp(XMY)ADJ'!D70+'exp(XMY)ADJ'!E70+'exp(XMY)ADJ'!G70))</f>
        <v>9.9640947317134521E-2</v>
      </c>
      <c r="AB70">
        <f>(SUM('exp(XMY)ADJ'!B70:I70)-('exp(XMY)ADJ'!F70))</f>
        <v>0.19773086729791647</v>
      </c>
      <c r="AD70">
        <f>('exp(XMY)ADJ'!B70+'exp(XMY)ADJ'!C70)</f>
        <v>1.2043616204115967E-2</v>
      </c>
      <c r="AE70">
        <f>('exp(XMY)ADJ'!D70+'exp(XMY)ADJ'!E70+'exp(XMY)ADJ'!G70)</f>
        <v>9.6370542490944511E-2</v>
      </c>
    </row>
    <row r="71" spans="1:31" x14ac:dyDescent="0.3">
      <c r="A71" s="1">
        <f>EXIMRxXMY!A71</f>
        <v>1997</v>
      </c>
      <c r="B71">
        <f t="shared" si="11"/>
        <v>-1.143744581676575</v>
      </c>
      <c r="C71">
        <f t="shared" si="12"/>
        <v>-2.3343684319077331</v>
      </c>
      <c r="D71">
        <f t="shared" si="13"/>
        <v>-0.52330019611640088</v>
      </c>
      <c r="E71">
        <f t="shared" si="14"/>
        <v>-2.5386207006466193</v>
      </c>
      <c r="F71" s="1"/>
      <c r="G71" s="2">
        <v>-1.1437445816765752</v>
      </c>
      <c r="I71">
        <f t="shared" si="9"/>
        <v>1997</v>
      </c>
      <c r="J71">
        <f t="shared" si="9"/>
        <v>-1.143744581676575</v>
      </c>
      <c r="K71">
        <f t="shared" si="10"/>
        <v>-0.52330019611640088</v>
      </c>
      <c r="L71">
        <f t="shared" si="15"/>
        <v>-0.62044438556017412</v>
      </c>
      <c r="P71" s="1">
        <f t="shared" si="16"/>
        <v>1997</v>
      </c>
      <c r="Q71">
        <f>EXIMR!I71</f>
        <v>-11.56622</v>
      </c>
      <c r="R71">
        <f>EXIMR!I71-EXIMR!B71-EXIMR!C71</f>
        <v>-25.137868653370091</v>
      </c>
      <c r="S71">
        <f>EXIMR!I71-EXIMR!D71-EXIMR!E71-EXIMR!G71</f>
        <v>-10.494552232022929</v>
      </c>
      <c r="T71">
        <f>EXIMR!I71-EXIMR!F71</f>
        <v>-25.479370050005102</v>
      </c>
      <c r="X71" s="1">
        <f t="shared" si="17"/>
        <v>1997</v>
      </c>
      <c r="Y71" s="1">
        <f>'exp(XMY)ADJ'!J71</f>
        <v>0.19777327107327633</v>
      </c>
      <c r="Z71">
        <f>(SUM('exp(XMY)ADJ'!B71:I71)-('exp(XMY)ADJ'!B71+'exp(XMY)ADJ'!C71))</f>
        <v>0.18572524696478415</v>
      </c>
      <c r="AA71">
        <f>(SUM('exp(XMY)ADJ'!B71:I71)-('exp(XMY)ADJ'!D71+'exp(XMY)ADJ'!E71+'exp(XMY)ADJ'!G71))</f>
        <v>9.9727970197644081E-2</v>
      </c>
      <c r="AB71">
        <f>(SUM('exp(XMY)ADJ'!B71:I71)-('exp(XMY)ADJ'!F71))</f>
        <v>0.19926871784226949</v>
      </c>
      <c r="AD71">
        <f>('exp(XMY)ADJ'!B71+'exp(XMY)ADJ'!C71)</f>
        <v>1.2048024108492147E-2</v>
      </c>
      <c r="AE71">
        <f>('exp(XMY)ADJ'!D71+'exp(XMY)ADJ'!E71+'exp(XMY)ADJ'!G71)</f>
        <v>9.8045300875632221E-2</v>
      </c>
    </row>
    <row r="72" spans="1:31" x14ac:dyDescent="0.3">
      <c r="A72" s="1">
        <f>EXIMRxXMY!A72</f>
        <v>1997.25</v>
      </c>
      <c r="B72">
        <f t="shared" si="11"/>
        <v>-1.104311891497751</v>
      </c>
      <c r="C72">
        <f t="shared" si="12"/>
        <v>-2.3475732920324295</v>
      </c>
      <c r="D72">
        <f t="shared" si="13"/>
        <v>-0.38838995528625364</v>
      </c>
      <c r="E72">
        <f t="shared" si="14"/>
        <v>-2.7762982932152287</v>
      </c>
      <c r="F72" s="1"/>
      <c r="G72" s="2">
        <v>-1.104311891497751</v>
      </c>
      <c r="I72">
        <f t="shared" si="9"/>
        <v>1997.25</v>
      </c>
      <c r="J72">
        <f t="shared" si="9"/>
        <v>-1.104311891497751</v>
      </c>
      <c r="K72">
        <f t="shared" si="10"/>
        <v>-0.38838995528625364</v>
      </c>
      <c r="L72">
        <f t="shared" si="15"/>
        <v>-0.71592193621149736</v>
      </c>
      <c r="P72" s="1">
        <f t="shared" si="16"/>
        <v>1997.25</v>
      </c>
      <c r="Q72">
        <f>EXIMR!I72</f>
        <v>-10.95905</v>
      </c>
      <c r="R72">
        <f>EXIMR!I72-EXIMR!B72-EXIMR!C72</f>
        <v>-24.827834116431994</v>
      </c>
      <c r="S72">
        <f>EXIMR!I72-EXIMR!D72-EXIMR!E72-EXIMR!G72</f>
        <v>-7.8107095838492153</v>
      </c>
      <c r="T72">
        <f>EXIMR!I72-EXIMR!F72</f>
        <v>-27.317093886644102</v>
      </c>
      <c r="X72" s="1">
        <f t="shared" si="17"/>
        <v>1997.25</v>
      </c>
      <c r="Y72" s="1">
        <f>'exp(XMY)ADJ'!J72</f>
        <v>0.20153423727380587</v>
      </c>
      <c r="Z72">
        <f>(SUM('exp(XMY)ADJ'!B72:I72)-('exp(XMY)ADJ'!B72+'exp(XMY)ADJ'!C72))</f>
        <v>0.18910818245548994</v>
      </c>
      <c r="AA72">
        <f>(SUM('exp(XMY)ADJ'!B72:I72)-('exp(XMY)ADJ'!D72+'exp(XMY)ADJ'!E72+'exp(XMY)ADJ'!G72))</f>
        <v>9.9450619976796065E-2</v>
      </c>
      <c r="AB72">
        <f>(SUM('exp(XMY)ADJ'!B72:I72)-('exp(XMY)ADJ'!F72))</f>
        <v>0.20326454232180377</v>
      </c>
      <c r="AD72">
        <f>('exp(XMY)ADJ'!B72+'exp(XMY)ADJ'!C72)</f>
        <v>1.2426054818315947E-2</v>
      </c>
      <c r="AE72">
        <f>('exp(XMY)ADJ'!D72+'exp(XMY)ADJ'!E72+'exp(XMY)ADJ'!G72)</f>
        <v>0.10208361729700981</v>
      </c>
    </row>
    <row r="73" spans="1:31" x14ac:dyDescent="0.3">
      <c r="A73" s="1">
        <f>EXIMRxXMY!A73</f>
        <v>1997.5</v>
      </c>
      <c r="B73">
        <f t="shared" si="11"/>
        <v>-1.244660441058137</v>
      </c>
      <c r="C73">
        <f t="shared" si="12"/>
        <v>-2.2927209495382224</v>
      </c>
      <c r="D73">
        <f t="shared" si="13"/>
        <v>-0.45306352189439136</v>
      </c>
      <c r="E73">
        <f t="shared" si="14"/>
        <v>-3.0076716743706298</v>
      </c>
      <c r="F73" s="1"/>
      <c r="G73" s="2">
        <v>-1.244660441058137</v>
      </c>
      <c r="I73">
        <f t="shared" si="9"/>
        <v>1997.5</v>
      </c>
      <c r="J73">
        <f t="shared" si="9"/>
        <v>-1.244660441058137</v>
      </c>
      <c r="K73">
        <f t="shared" si="10"/>
        <v>-0.45306352189439136</v>
      </c>
      <c r="L73">
        <f t="shared" si="15"/>
        <v>-0.79159691916374564</v>
      </c>
      <c r="P73" s="1">
        <f t="shared" si="16"/>
        <v>1997.5</v>
      </c>
      <c r="Q73">
        <f>EXIMR!I73</f>
        <v>-12.289569999999999</v>
      </c>
      <c r="R73">
        <f>EXIMR!I73-EXIMR!B73-EXIMR!C73</f>
        <v>-24.020323187304527</v>
      </c>
      <c r="S73">
        <f>EXIMR!I73-EXIMR!D73-EXIMR!E73-EXIMR!G73</f>
        <v>-9.2167164942999111</v>
      </c>
      <c r="T73">
        <f>EXIMR!I73-EXIMR!F73</f>
        <v>-29.4345176171771</v>
      </c>
      <c r="X73" s="1">
        <f t="shared" si="17"/>
        <v>1997.5</v>
      </c>
      <c r="Y73" s="1">
        <f>'exp(XMY)ADJ'!J73</f>
        <v>0.20255557209212968</v>
      </c>
      <c r="Z73">
        <f>(SUM('exp(XMY)ADJ'!B73:I73)-('exp(XMY)ADJ'!B73+'exp(XMY)ADJ'!C73))</f>
        <v>0.19089842644165547</v>
      </c>
      <c r="AA73">
        <f>(SUM('exp(XMY)ADJ'!B73:I73)-('exp(XMY)ADJ'!D73+'exp(XMY)ADJ'!E73+'exp(XMY)ADJ'!G73))</f>
        <v>9.8313433460731708E-2</v>
      </c>
      <c r="AB73">
        <f>(SUM('exp(XMY)ADJ'!B73:I73)-('exp(XMY)ADJ'!F73))</f>
        <v>0.20436357840058114</v>
      </c>
      <c r="AD73">
        <f>('exp(XMY)ADJ'!B73+'exp(XMY)ADJ'!C73)</f>
        <v>1.1657145650474179E-2</v>
      </c>
      <c r="AE73">
        <f>('exp(XMY)ADJ'!D73+'exp(XMY)ADJ'!E73+'exp(XMY)ADJ'!G73)</f>
        <v>0.10424213863139795</v>
      </c>
    </row>
    <row r="74" spans="1:31" x14ac:dyDescent="0.3">
      <c r="A74" s="1">
        <f>EXIMRxXMY!A74</f>
        <v>1997.75</v>
      </c>
      <c r="B74">
        <f t="shared" si="11"/>
        <v>-1.4498157309765152</v>
      </c>
      <c r="C74">
        <f t="shared" si="12"/>
        <v>-2.1384533496647284</v>
      </c>
      <c r="D74">
        <f t="shared" si="13"/>
        <v>-0.60001608153445818</v>
      </c>
      <c r="E74">
        <f t="shared" si="14"/>
        <v>-3.2415173851308898</v>
      </c>
      <c r="F74" s="1"/>
      <c r="G74" s="2">
        <v>-1.4498157309765149</v>
      </c>
      <c r="I74">
        <f t="shared" si="9"/>
        <v>1997.75</v>
      </c>
      <c r="J74">
        <f t="shared" si="9"/>
        <v>-1.4498157309765152</v>
      </c>
      <c r="K74">
        <f t="shared" si="10"/>
        <v>-0.60001608153445818</v>
      </c>
      <c r="L74">
        <f t="shared" si="15"/>
        <v>-0.84979964944205699</v>
      </c>
      <c r="P74" s="1">
        <f t="shared" si="16"/>
        <v>1997.75</v>
      </c>
      <c r="Q74">
        <f>EXIMR!I74</f>
        <v>-14.55733</v>
      </c>
      <c r="R74">
        <f>EXIMR!I74-EXIMR!B74-EXIMR!C74</f>
        <v>-22.643646186583624</v>
      </c>
      <c r="S74">
        <f>EXIMR!I74-EXIMR!D74-EXIMR!E74-EXIMR!G74</f>
        <v>-12.370102366228071</v>
      </c>
      <c r="T74">
        <f>EXIMR!I74-EXIMR!F74</f>
        <v>-32.2449921240583</v>
      </c>
      <c r="X74" s="1">
        <f t="shared" si="17"/>
        <v>1997.75</v>
      </c>
      <c r="Y74" s="1">
        <f>'exp(XMY)ADJ'!J74</f>
        <v>0.19918703924092057</v>
      </c>
      <c r="Z74">
        <f>(SUM('exp(XMY)ADJ'!B74:I74)-('exp(XMY)ADJ'!B74+'exp(XMY)ADJ'!C74))</f>
        <v>0.18887888744099557</v>
      </c>
      <c r="AA74">
        <f>(SUM('exp(XMY)ADJ'!B74:I74)-('exp(XMY)ADJ'!D74+'exp(XMY)ADJ'!E74+'exp(XMY)ADJ'!G74))</f>
        <v>9.701068976964608E-2</v>
      </c>
      <c r="AB74">
        <f>(SUM('exp(XMY)ADJ'!B74:I74)-('exp(XMY)ADJ'!F74))</f>
        <v>0.20105555446623058</v>
      </c>
      <c r="AD74">
        <f>('exp(XMY)ADJ'!B74+'exp(XMY)ADJ'!C74)</f>
        <v>1.0308151799924991E-2</v>
      </c>
      <c r="AE74">
        <f>('exp(XMY)ADJ'!D74+'exp(XMY)ADJ'!E74+'exp(XMY)ADJ'!G74)</f>
        <v>0.10217634947127449</v>
      </c>
    </row>
    <row r="75" spans="1:31" x14ac:dyDescent="0.3">
      <c r="A75" s="1">
        <f>EXIMRxXMY!A75</f>
        <v>1998</v>
      </c>
      <c r="B75">
        <f t="shared" si="11"/>
        <v>-1.7830583686129615</v>
      </c>
      <c r="C75">
        <f t="shared" si="12"/>
        <v>-2.2199997386398933</v>
      </c>
      <c r="D75">
        <f t="shared" si="13"/>
        <v>-0.73848558760708549</v>
      </c>
      <c r="E75">
        <f t="shared" si="14"/>
        <v>-3.5524488719398404</v>
      </c>
      <c r="F75" s="1"/>
      <c r="G75" s="2">
        <v>-1.7830583686129615</v>
      </c>
      <c r="I75">
        <f t="shared" si="9"/>
        <v>1998</v>
      </c>
      <c r="J75">
        <f t="shared" si="9"/>
        <v>-1.7830583686129615</v>
      </c>
      <c r="K75">
        <f t="shared" si="10"/>
        <v>-0.73848558760708549</v>
      </c>
      <c r="L75">
        <f t="shared" si="15"/>
        <v>-1.044572781005876</v>
      </c>
      <c r="P75" s="1">
        <f t="shared" si="16"/>
        <v>1998</v>
      </c>
      <c r="Q75">
        <f>EXIMR!I75</f>
        <v>-17.78313</v>
      </c>
      <c r="R75">
        <f>EXIMR!I75-EXIMR!B75-EXIMR!C75</f>
        <v>-23.236921544317713</v>
      </c>
      <c r="S75">
        <f>EXIMR!I75-EXIMR!D75-EXIMR!E75-EXIMR!G75</f>
        <v>-15.412048535289914</v>
      </c>
      <c r="T75">
        <f>EXIMR!I75-EXIMR!F75</f>
        <v>-35.109904506709896</v>
      </c>
      <c r="X75" s="1">
        <f t="shared" si="17"/>
        <v>1998</v>
      </c>
      <c r="Y75" s="1">
        <f>'exp(XMY)ADJ'!J75</f>
        <v>0.20053369329392087</v>
      </c>
      <c r="Z75">
        <f>(SUM('exp(XMY)ADJ'!B75:I75)-('exp(XMY)ADJ'!B75+'exp(XMY)ADJ'!C75))</f>
        <v>0.19107520197164546</v>
      </c>
      <c r="AA75">
        <f>(SUM('exp(XMY)ADJ'!B75:I75)-('exp(XMY)ADJ'!D75+'exp(XMY)ADJ'!E75+'exp(XMY)ADJ'!G75))</f>
        <v>9.5832242666006359E-2</v>
      </c>
      <c r="AB75">
        <f>(SUM('exp(XMY)ADJ'!B75:I75)-('exp(XMY)ADJ'!F75))</f>
        <v>0.20236163680028965</v>
      </c>
      <c r="AD75">
        <f>('exp(XMY)ADJ'!B75+'exp(XMY)ADJ'!C75)</f>
        <v>9.4584913222754193E-3</v>
      </c>
      <c r="AE75">
        <f>('exp(XMY)ADJ'!D75+'exp(XMY)ADJ'!E75+'exp(XMY)ADJ'!G75)</f>
        <v>0.10470145062791451</v>
      </c>
    </row>
    <row r="76" spans="1:31" x14ac:dyDescent="0.3">
      <c r="A76" s="1">
        <f>EXIMRxXMY!A76</f>
        <v>1998.25</v>
      </c>
      <c r="B76">
        <f t="shared" si="11"/>
        <v>-2.1265354939248766</v>
      </c>
      <c r="C76">
        <f t="shared" si="12"/>
        <v>-2.317482344644195</v>
      </c>
      <c r="D76">
        <f t="shared" si="13"/>
        <v>-0.83513088519532774</v>
      </c>
      <c r="E76">
        <f t="shared" si="14"/>
        <v>-3.9408274367096099</v>
      </c>
      <c r="F76" s="1"/>
      <c r="G76" s="2">
        <v>-2.1265354939248766</v>
      </c>
      <c r="I76">
        <f t="shared" si="9"/>
        <v>1998.25</v>
      </c>
      <c r="J76">
        <f t="shared" si="9"/>
        <v>-2.1265354939248766</v>
      </c>
      <c r="K76">
        <f t="shared" si="10"/>
        <v>-0.83513088519532774</v>
      </c>
      <c r="L76">
        <f t="shared" si="15"/>
        <v>-1.291404608729549</v>
      </c>
      <c r="P76" s="1">
        <f t="shared" si="16"/>
        <v>1998.25</v>
      </c>
      <c r="Q76">
        <f>EXIMR!I76</f>
        <v>-21.147089999999999</v>
      </c>
      <c r="R76">
        <f>EXIMR!I76-EXIMR!B76-EXIMR!C76</f>
        <v>-24.088109078668815</v>
      </c>
      <c r="S76">
        <f>EXIMR!I76-EXIMR!D76-EXIMR!E76-EXIMR!G76</f>
        <v>-17.613942956868499</v>
      </c>
      <c r="T76">
        <f>EXIMR!I76-EXIMR!F76</f>
        <v>-38.830230302688399</v>
      </c>
      <c r="X76" s="1">
        <f t="shared" si="17"/>
        <v>1998.25</v>
      </c>
      <c r="Y76" s="1">
        <f>'exp(XMY)ADJ'!J76</f>
        <v>0.2011184984718821</v>
      </c>
      <c r="Z76">
        <f>(SUM('exp(XMY)ADJ'!B76:I76)-('exp(XMY)ADJ'!B76+'exp(XMY)ADJ'!C76))</f>
        <v>0.19241712473781827</v>
      </c>
      <c r="AA76">
        <f>(SUM('exp(XMY)ADJ'!B76:I76)-('exp(XMY)ADJ'!D76+'exp(XMY)ADJ'!E76+'exp(XMY)ADJ'!G76))</f>
        <v>9.4826114429951786E-2</v>
      </c>
      <c r="AB76">
        <f>(SUM('exp(XMY)ADJ'!B76:I76)-('exp(XMY)ADJ'!F76))</f>
        <v>0.20297728887983277</v>
      </c>
      <c r="AD76">
        <f>('exp(XMY)ADJ'!B76+'exp(XMY)ADJ'!C76)</f>
        <v>8.7013737340638029E-3</v>
      </c>
      <c r="AE76">
        <f>('exp(XMY)ADJ'!D76+'exp(XMY)ADJ'!E76+'exp(XMY)ADJ'!G76)</f>
        <v>0.10629238404193028</v>
      </c>
    </row>
    <row r="77" spans="1:31" x14ac:dyDescent="0.3">
      <c r="A77" s="1">
        <f>EXIMRxXMY!A77</f>
        <v>1998.5</v>
      </c>
      <c r="B77">
        <f t="shared" si="11"/>
        <v>-2.3020264633713676</v>
      </c>
      <c r="C77">
        <f t="shared" si="12"/>
        <v>-2.3154755278575525</v>
      </c>
      <c r="D77">
        <f t="shared" si="13"/>
        <v>-0.92007896501885866</v>
      </c>
      <c r="E77">
        <f t="shared" si="14"/>
        <v>-4.111093336349505</v>
      </c>
      <c r="F77" s="1"/>
      <c r="G77" s="2">
        <v>-2.3020264633713676</v>
      </c>
      <c r="I77">
        <f t="shared" si="9"/>
        <v>1998.5</v>
      </c>
      <c r="J77">
        <f t="shared" si="9"/>
        <v>-2.3020264633713676</v>
      </c>
      <c r="K77">
        <f t="shared" si="10"/>
        <v>-0.92007896501885866</v>
      </c>
      <c r="L77">
        <f t="shared" si="15"/>
        <v>-1.3819474983525089</v>
      </c>
      <c r="P77" s="1">
        <f t="shared" si="16"/>
        <v>1998.5</v>
      </c>
      <c r="Q77">
        <f>EXIMR!I77</f>
        <v>-22.95007</v>
      </c>
      <c r="R77">
        <f>EXIMR!I77-EXIMR!B77-EXIMR!C77</f>
        <v>-24.079433344175115</v>
      </c>
      <c r="S77">
        <f>EXIMR!I77-EXIMR!D77-EXIMR!E77-EXIMR!G77</f>
        <v>-19.491620322946282</v>
      </c>
      <c r="T77">
        <f>EXIMR!I77-EXIMR!F77</f>
        <v>-40.609710199581102</v>
      </c>
      <c r="X77" s="1">
        <f t="shared" si="17"/>
        <v>1998.5</v>
      </c>
      <c r="Y77" s="1">
        <f>'exp(XMY)ADJ'!J77</f>
        <v>0.20061171607505926</v>
      </c>
      <c r="Z77">
        <f>(SUM('exp(XMY)ADJ'!B77:I77)-('exp(XMY)ADJ'!B77+'exp(XMY)ADJ'!C77))</f>
        <v>0.19231976888838812</v>
      </c>
      <c r="AA77">
        <f>(SUM('exp(XMY)ADJ'!B77:I77)-('exp(XMY)ADJ'!D77+'exp(XMY)ADJ'!E77+'exp(XMY)ADJ'!G77))</f>
        <v>9.4407642851087797E-2</v>
      </c>
      <c r="AB77">
        <f>(SUM('exp(XMY)ADJ'!B77:I77)-('exp(XMY)ADJ'!F77))</f>
        <v>0.20246848924284674</v>
      </c>
      <c r="AD77">
        <f>('exp(XMY)ADJ'!B77+'exp(XMY)ADJ'!C77)</f>
        <v>8.291947186671169E-3</v>
      </c>
      <c r="AE77">
        <f>('exp(XMY)ADJ'!D77+'exp(XMY)ADJ'!E77+'exp(XMY)ADJ'!G77)</f>
        <v>0.10620407322397149</v>
      </c>
    </row>
    <row r="78" spans="1:31" x14ac:dyDescent="0.3">
      <c r="A78" s="1">
        <f>EXIMRxXMY!A78</f>
        <v>1998.75</v>
      </c>
      <c r="B78">
        <f t="shared" si="11"/>
        <v>-2.2875732040748189</v>
      </c>
      <c r="C78">
        <f t="shared" si="12"/>
        <v>-2.1508447699669664</v>
      </c>
      <c r="D78">
        <f t="shared" si="13"/>
        <v>-0.80025430177803358</v>
      </c>
      <c r="E78">
        <f t="shared" si="14"/>
        <v>-4.5367186924125322</v>
      </c>
      <c r="F78" s="1"/>
      <c r="G78" s="2">
        <v>-2.2875732040748189</v>
      </c>
      <c r="I78">
        <f t="shared" si="9"/>
        <v>1998.75</v>
      </c>
      <c r="J78">
        <f t="shared" si="9"/>
        <v>-2.2875732040748189</v>
      </c>
      <c r="K78">
        <f t="shared" si="10"/>
        <v>-0.80025430177803358</v>
      </c>
      <c r="L78">
        <f t="shared" si="15"/>
        <v>-1.4873189022967854</v>
      </c>
      <c r="P78" s="1">
        <f t="shared" si="16"/>
        <v>1998.75</v>
      </c>
      <c r="Q78">
        <f>EXIMR!I78</f>
        <v>-22.492629999999998</v>
      </c>
      <c r="R78">
        <f>EXIMR!I78-EXIMR!B78-EXIMR!C78</f>
        <v>-22.00405042173081</v>
      </c>
      <c r="S78">
        <f>EXIMR!I78-EXIMR!D78-EXIMR!E78-EXIMR!G78</f>
        <v>-17.179239611509828</v>
      </c>
      <c r="T78">
        <f>EXIMR!I78-EXIMR!F78</f>
        <v>-44.122225863443902</v>
      </c>
      <c r="X78" s="1">
        <f t="shared" si="17"/>
        <v>1998.75</v>
      </c>
      <c r="Y78" s="1">
        <f>'exp(XMY)ADJ'!J78</f>
        <v>0.20340646728059983</v>
      </c>
      <c r="Z78">
        <f>(SUM('exp(XMY)ADJ'!B78:I78)-('exp(XMY)ADJ'!B78+'exp(XMY)ADJ'!C78))</f>
        <v>0.19549535005998989</v>
      </c>
      <c r="AA78">
        <f>(SUM('exp(XMY)ADJ'!B78:I78)-('exp(XMY)ADJ'!D78+'exp(XMY)ADJ'!E78+'exp(XMY)ADJ'!G78))</f>
        <v>9.316527621418999E-2</v>
      </c>
      <c r="AB78">
        <f>(SUM('exp(XMY)ADJ'!B78:I78)-('exp(XMY)ADJ'!F78))</f>
        <v>0.20564323778466895</v>
      </c>
      <c r="AD78">
        <f>('exp(XMY)ADJ'!B78+'exp(XMY)ADJ'!C78)</f>
        <v>7.9111172206099527E-3</v>
      </c>
      <c r="AE78">
        <f>('exp(XMY)ADJ'!D78+'exp(XMY)ADJ'!E78+'exp(XMY)ADJ'!G78)</f>
        <v>0.11024119106640984</v>
      </c>
    </row>
    <row r="79" spans="1:31" x14ac:dyDescent="0.3">
      <c r="A79" s="1">
        <f>EXIMRxXMY!A79</f>
        <v>1999</v>
      </c>
      <c r="B79">
        <f t="shared" si="11"/>
        <v>-2.6435552266048719</v>
      </c>
      <c r="C79">
        <f t="shared" si="12"/>
        <v>-2.4066996305676187</v>
      </c>
      <c r="D79">
        <f t="shared" si="13"/>
        <v>-0.94524211306084471</v>
      </c>
      <c r="E79">
        <f t="shared" si="14"/>
        <v>-4.6526994930303545</v>
      </c>
      <c r="F79" s="1"/>
      <c r="G79" s="2">
        <v>-2.6435552266048719</v>
      </c>
      <c r="I79">
        <f t="shared" si="9"/>
        <v>1999</v>
      </c>
      <c r="J79">
        <f t="shared" si="9"/>
        <v>-2.6435552266048719</v>
      </c>
      <c r="K79">
        <f t="shared" si="10"/>
        <v>-0.94524211306084471</v>
      </c>
      <c r="L79">
        <f t="shared" si="15"/>
        <v>-1.6983131135440273</v>
      </c>
      <c r="P79" s="1">
        <f t="shared" si="16"/>
        <v>1999</v>
      </c>
      <c r="Q79">
        <f>EXIMR!I79</f>
        <v>-26.412459999999999</v>
      </c>
      <c r="R79">
        <f>EXIMR!I79-EXIMR!B79-EXIMR!C79</f>
        <v>-25.039013167100183</v>
      </c>
      <c r="S79">
        <f>EXIMR!I79-EXIMR!D79-EXIMR!E79-EXIMR!G79</f>
        <v>-20.130229417539773</v>
      </c>
      <c r="T79">
        <f>EXIMR!I79-EXIMR!F79</f>
        <v>-46.012749518393001</v>
      </c>
      <c r="X79" s="1">
        <f t="shared" si="17"/>
        <v>1999</v>
      </c>
      <c r="Y79" s="1">
        <f>'exp(XMY)ADJ'!J79</f>
        <v>0.20017485888136674</v>
      </c>
      <c r="Z79">
        <f>(SUM('exp(XMY)ADJ'!B79:I79)-('exp(XMY)ADJ'!B79+'exp(XMY)ADJ'!C79))</f>
        <v>0.19223598106732762</v>
      </c>
      <c r="AA79">
        <f>(SUM('exp(XMY)ADJ'!B79:I79)-('exp(XMY)ADJ'!D79+'exp(XMY)ADJ'!E79+'exp(XMY)ADJ'!G79))</f>
        <v>9.3912701485383068E-2</v>
      </c>
      <c r="AB79">
        <f>(SUM('exp(XMY)ADJ'!B79:I79)-('exp(XMY)ADJ'!F79))</f>
        <v>0.20223523009293318</v>
      </c>
      <c r="AD79">
        <f>('exp(XMY)ADJ'!B79+'exp(XMY)ADJ'!C79)</f>
        <v>7.9388778140391646E-3</v>
      </c>
      <c r="AE79">
        <f>('exp(XMY)ADJ'!D79+'exp(XMY)ADJ'!E79+'exp(XMY)ADJ'!G79)</f>
        <v>0.1062621573959837</v>
      </c>
    </row>
    <row r="80" spans="1:31" x14ac:dyDescent="0.3">
      <c r="A80" s="1">
        <f>EXIMRxXMY!A80</f>
        <v>1999.25</v>
      </c>
      <c r="B80">
        <f t="shared" si="11"/>
        <v>-2.8494925449822812</v>
      </c>
      <c r="C80">
        <f t="shared" si="12"/>
        <v>-2.5577640212818382</v>
      </c>
      <c r="D80">
        <f t="shared" si="13"/>
        <v>-1.1071857820182445</v>
      </c>
      <c r="E80">
        <f t="shared" si="14"/>
        <v>-4.5788070158404537</v>
      </c>
      <c r="F80" s="1"/>
      <c r="G80" s="2">
        <v>-2.8494925449822812</v>
      </c>
      <c r="I80">
        <f t="shared" si="9"/>
        <v>1999.25</v>
      </c>
      <c r="J80">
        <f t="shared" si="9"/>
        <v>-2.8494925449822812</v>
      </c>
      <c r="K80">
        <f t="shared" si="10"/>
        <v>-1.1071857820182445</v>
      </c>
      <c r="L80">
        <f t="shared" si="15"/>
        <v>-1.7423067629640367</v>
      </c>
      <c r="P80" s="1">
        <f t="shared" si="16"/>
        <v>1999.25</v>
      </c>
      <c r="Q80">
        <f>EXIMR!I80</f>
        <v>-28.22627</v>
      </c>
      <c r="R80">
        <f>EXIMR!I80-EXIMR!B80-EXIMR!C80</f>
        <v>-26.391468001966853</v>
      </c>
      <c r="S80">
        <f>EXIMR!I80-EXIMR!D80-EXIMR!E80-EXIMR!G80</f>
        <v>-23.490973290702836</v>
      </c>
      <c r="T80">
        <f>EXIMR!I80-EXIMR!F80</f>
        <v>-44.961241968690103</v>
      </c>
      <c r="X80" s="1">
        <f t="shared" si="17"/>
        <v>1999.25</v>
      </c>
      <c r="Y80" s="1">
        <f>'exp(XMY)ADJ'!J80</f>
        <v>0.20190358449644827</v>
      </c>
      <c r="Z80">
        <f>(SUM('exp(XMY)ADJ'!B80:I80)-('exp(XMY)ADJ'!B80+'exp(XMY)ADJ'!C80))</f>
        <v>0.19383264478438395</v>
      </c>
      <c r="AA80">
        <f>(SUM('exp(XMY)ADJ'!B80:I80)-('exp(XMY)ADJ'!D80+'exp(XMY)ADJ'!E80+'exp(XMY)ADJ'!G80))</f>
        <v>9.4264785738481252E-2</v>
      </c>
      <c r="AB80">
        <f>(SUM('exp(XMY)ADJ'!B80:I80)-('exp(XMY)ADJ'!F80))</f>
        <v>0.20367795974270558</v>
      </c>
      <c r="AD80">
        <f>('exp(XMY)ADJ'!B80+'exp(XMY)ADJ'!C80)</f>
        <v>8.0709397120642852E-3</v>
      </c>
      <c r="AE80">
        <f>('exp(XMY)ADJ'!D80+'exp(XMY)ADJ'!E80+'exp(XMY)ADJ'!G80)</f>
        <v>0.10763879875796699</v>
      </c>
    </row>
    <row r="81" spans="1:31" x14ac:dyDescent="0.3">
      <c r="A81" s="1">
        <f>EXIMRxXMY!A81</f>
        <v>1999.5</v>
      </c>
      <c r="B81">
        <f t="shared" si="11"/>
        <v>-3.0016696765367996</v>
      </c>
      <c r="C81">
        <f t="shared" si="12"/>
        <v>-2.7488738478178543</v>
      </c>
      <c r="D81">
        <f t="shared" si="13"/>
        <v>-1.1929571247725885</v>
      </c>
      <c r="E81">
        <f t="shared" si="14"/>
        <v>-4.5367120876101721</v>
      </c>
      <c r="F81" s="1"/>
      <c r="G81" s="2">
        <v>-3.0016696765367992</v>
      </c>
      <c r="I81">
        <f t="shared" si="9"/>
        <v>1999.5</v>
      </c>
      <c r="J81">
        <f t="shared" si="9"/>
        <v>-3.0016696765367996</v>
      </c>
      <c r="K81">
        <f t="shared" si="10"/>
        <v>-1.1929571247725885</v>
      </c>
      <c r="L81">
        <f t="shared" si="15"/>
        <v>-1.8087125517642111</v>
      </c>
      <c r="P81" s="1">
        <f t="shared" si="16"/>
        <v>1999.5</v>
      </c>
      <c r="Q81">
        <f>EXIMR!I81</f>
        <v>-28.989940000000001</v>
      </c>
      <c r="R81">
        <f>EXIMR!I81-EXIMR!B81-EXIMR!C81</f>
        <v>-27.697738080921447</v>
      </c>
      <c r="S81">
        <f>EXIMR!I81-EXIMR!D81-EXIMR!E81-EXIMR!G81</f>
        <v>-25.212295586906372</v>
      </c>
      <c r="T81">
        <f>EXIMR!I81-EXIMR!F81</f>
        <v>-43.492383723190898</v>
      </c>
      <c r="X81" s="1">
        <f t="shared" si="17"/>
        <v>1999.5</v>
      </c>
      <c r="Y81" s="1">
        <f>'exp(XMY)ADJ'!J81</f>
        <v>0.20708353839551233</v>
      </c>
      <c r="Z81">
        <f>(SUM('exp(XMY)ADJ'!B81:I81)-('exp(XMY)ADJ'!B81+'exp(XMY)ADJ'!C81))</f>
        <v>0.19849085436411962</v>
      </c>
      <c r="AA81">
        <f>(SUM('exp(XMY)ADJ'!B81:I81)-('exp(XMY)ADJ'!D81+'exp(XMY)ADJ'!E81+'exp(XMY)ADJ'!G81))</f>
        <v>9.4632963560218844E-2</v>
      </c>
      <c r="AB81">
        <f>(SUM('exp(XMY)ADJ'!B81:I81)-('exp(XMY)ADJ'!F81))</f>
        <v>0.20862099058466269</v>
      </c>
      <c r="AD81">
        <f>('exp(XMY)ADJ'!B81+'exp(XMY)ADJ'!C81)</f>
        <v>8.5926840313926833E-3</v>
      </c>
      <c r="AE81">
        <f>('exp(XMY)ADJ'!D81+'exp(XMY)ADJ'!E81+'exp(XMY)ADJ'!G81)</f>
        <v>0.11245057483529346</v>
      </c>
    </row>
    <row r="82" spans="1:31" x14ac:dyDescent="0.3">
      <c r="A82" s="1">
        <f>EXIMRxXMY!A82</f>
        <v>1999.75</v>
      </c>
      <c r="B82">
        <f t="shared" si="11"/>
        <v>-3.0081115597855974</v>
      </c>
      <c r="C82">
        <f t="shared" si="12"/>
        <v>-2.7231554101165729</v>
      </c>
      <c r="D82">
        <f t="shared" si="13"/>
        <v>-1.2243550974409974</v>
      </c>
      <c r="E82">
        <f t="shared" si="14"/>
        <v>-4.5184660028388013</v>
      </c>
      <c r="F82" s="1"/>
      <c r="G82" s="2">
        <v>-3.0081115597855974</v>
      </c>
      <c r="I82">
        <f t="shared" si="9"/>
        <v>1999.75</v>
      </c>
      <c r="J82">
        <f t="shared" si="9"/>
        <v>-3.0081115597855974</v>
      </c>
      <c r="K82">
        <f t="shared" si="10"/>
        <v>-1.2243550974409974</v>
      </c>
      <c r="L82">
        <f t="shared" si="15"/>
        <v>-1.7837564623446001</v>
      </c>
      <c r="P82" s="1">
        <f t="shared" si="16"/>
        <v>1999.75</v>
      </c>
      <c r="Q82">
        <f>EXIMR!I82</f>
        <v>-28.93045</v>
      </c>
      <c r="R82">
        <f>EXIMR!I82-EXIMR!B82-EXIMR!C82</f>
        <v>-27.336001914778176</v>
      </c>
      <c r="S82">
        <f>EXIMR!I82-EXIMR!D82-EXIMR!E82-EXIMR!G82</f>
        <v>-25.830779193479511</v>
      </c>
      <c r="T82">
        <f>EXIMR!I82-EXIMR!F82</f>
        <v>-43.145438782411901</v>
      </c>
      <c r="X82" s="1">
        <f t="shared" si="17"/>
        <v>1999.75</v>
      </c>
      <c r="Y82" s="1">
        <f>'exp(XMY)ADJ'!J82</f>
        <v>0.20795470238351615</v>
      </c>
      <c r="Z82">
        <f>(SUM('exp(XMY)ADJ'!B82:I82)-('exp(XMY)ADJ'!B82+'exp(XMY)ADJ'!C82))</f>
        <v>0.19923582231272832</v>
      </c>
      <c r="AA82">
        <f>(SUM('exp(XMY)ADJ'!B82:I82)-('exp(XMY)ADJ'!D82+'exp(XMY)ADJ'!E82+'exp(XMY)ADJ'!G82))</f>
        <v>9.4798154424243039E-2</v>
      </c>
      <c r="AB82">
        <f>(SUM('exp(XMY)ADJ'!B82:I82)-('exp(XMY)ADJ'!F82))</f>
        <v>0.20945277787652211</v>
      </c>
      <c r="AD82">
        <f>('exp(XMY)ADJ'!B82+'exp(XMY)ADJ'!C82)</f>
        <v>8.7188800707878236E-3</v>
      </c>
      <c r="AE82">
        <f>('exp(XMY)ADJ'!D82+'exp(XMY)ADJ'!E82+'exp(XMY)ADJ'!G82)</f>
        <v>0.11315654795927312</v>
      </c>
    </row>
    <row r="83" spans="1:31" x14ac:dyDescent="0.3">
      <c r="A83" s="1">
        <f>EXIMRxXMY!A83</f>
        <v>2000</v>
      </c>
      <c r="B83">
        <f t="shared" si="11"/>
        <v>-3.3160504923454575</v>
      </c>
      <c r="C83">
        <f t="shared" si="12"/>
        <v>-3.0416971778011157</v>
      </c>
      <c r="D83">
        <f t="shared" si="13"/>
        <v>-1.4391268306951548</v>
      </c>
      <c r="E83">
        <f t="shared" si="14"/>
        <v>-4.3568565395792573</v>
      </c>
      <c r="F83" s="1"/>
      <c r="G83" s="2">
        <v>-3.3160504923454579</v>
      </c>
      <c r="I83">
        <f t="shared" si="9"/>
        <v>2000</v>
      </c>
      <c r="J83">
        <f t="shared" si="9"/>
        <v>-3.3160504923454575</v>
      </c>
      <c r="K83">
        <f t="shared" si="10"/>
        <v>-1.4391268306951548</v>
      </c>
      <c r="L83">
        <f t="shared" si="15"/>
        <v>-1.8769236616503027</v>
      </c>
      <c r="P83" s="1">
        <f t="shared" si="16"/>
        <v>2000</v>
      </c>
      <c r="Q83">
        <f>EXIMR!I83</f>
        <v>-31.349039999999999</v>
      </c>
      <c r="R83">
        <f>EXIMR!I83-EXIMR!B83-EXIMR!C83</f>
        <v>-30.046796253483091</v>
      </c>
      <c r="S83">
        <f>EXIMR!I83-EXIMR!D83-EXIMR!E83-EXIMR!G83</f>
        <v>-30.141343129912286</v>
      </c>
      <c r="T83">
        <f>EXIMR!I83-EXIMR!F83</f>
        <v>-40.987494283412637</v>
      </c>
      <c r="X83" s="1">
        <f t="shared" si="17"/>
        <v>2000</v>
      </c>
      <c r="Y83" s="1">
        <f>'exp(XMY)ADJ'!J83</f>
        <v>0.21155674893683873</v>
      </c>
      <c r="Z83">
        <f>(SUM('exp(XMY)ADJ'!B83:I83)-('exp(XMY)ADJ'!B83+'exp(XMY)ADJ'!C83))</f>
        <v>0.2024639933083392</v>
      </c>
      <c r="AA83">
        <f>(SUM('exp(XMY)ADJ'!B83:I83)-('exp(XMY)ADJ'!D83+'exp(XMY)ADJ'!E83+'exp(XMY)ADJ'!G83))</f>
        <v>9.5491884651083409E-2</v>
      </c>
      <c r="AB83">
        <f>(SUM('exp(XMY)ADJ'!B83:I83)-('exp(XMY)ADJ'!F83))</f>
        <v>0.21259443231407527</v>
      </c>
      <c r="AD83">
        <f>('exp(XMY)ADJ'!B83+'exp(XMY)ADJ'!C83)</f>
        <v>9.0927556284995294E-3</v>
      </c>
      <c r="AE83">
        <f>('exp(XMY)ADJ'!D83+'exp(XMY)ADJ'!E83+'exp(XMY)ADJ'!G83)</f>
        <v>0.11606486428575533</v>
      </c>
    </row>
    <row r="84" spans="1:31" x14ac:dyDescent="0.3">
      <c r="A84" s="1">
        <f>EXIMRxXMY!A84</f>
        <v>2000.25</v>
      </c>
      <c r="B84">
        <f t="shared" si="11"/>
        <v>-3.3898811300222635</v>
      </c>
      <c r="C84">
        <f t="shared" si="12"/>
        <v>-3.1463743182835326</v>
      </c>
      <c r="D84">
        <f t="shared" si="13"/>
        <v>-1.4692283236346249</v>
      </c>
      <c r="E84">
        <f t="shared" si="14"/>
        <v>-4.346740444551692</v>
      </c>
      <c r="F84" s="1"/>
      <c r="G84" s="2">
        <v>-3.389881130022264</v>
      </c>
      <c r="I84">
        <f t="shared" si="9"/>
        <v>2000.25</v>
      </c>
      <c r="J84">
        <f t="shared" si="9"/>
        <v>-3.3898811300222635</v>
      </c>
      <c r="K84">
        <f t="shared" si="10"/>
        <v>-1.4692283236346249</v>
      </c>
      <c r="L84">
        <f t="shared" si="15"/>
        <v>-1.9206528063876387</v>
      </c>
      <c r="P84" s="1">
        <f t="shared" si="16"/>
        <v>2000.25</v>
      </c>
      <c r="Q84">
        <f>EXIMR!I84</f>
        <v>-31.51952</v>
      </c>
      <c r="R84">
        <f>EXIMR!I84-EXIMR!B84-EXIMR!C84</f>
        <v>-30.602866122213506</v>
      </c>
      <c r="S84">
        <f>EXIMR!I84-EXIMR!D84-EXIMR!E84-EXIMR!G84</f>
        <v>-30.694651624992485</v>
      </c>
      <c r="T84">
        <f>EXIMR!I84-EXIMR!F84</f>
        <v>-40.242821508420036</v>
      </c>
      <c r="X84" s="1">
        <f t="shared" si="17"/>
        <v>2000.25</v>
      </c>
      <c r="Y84" s="1">
        <f>'exp(XMY)ADJ'!J84</f>
        <v>0.21509725592409171</v>
      </c>
      <c r="Z84">
        <f>(SUM('exp(XMY)ADJ'!B84:I84)-('exp(XMY)ADJ'!B84+'exp(XMY)ADJ'!C84))</f>
        <v>0.20562612048939391</v>
      </c>
      <c r="AA84">
        <f>(SUM('exp(XMY)ADJ'!B84:I84)-('exp(XMY)ADJ'!D84+'exp(XMY)ADJ'!E84+'exp(XMY)ADJ'!G84))</f>
        <v>9.5731878086430938E-2</v>
      </c>
      <c r="AB84">
        <f>(SUM('exp(XMY)ADJ'!B84:I84)-('exp(XMY)ADJ'!F84))</f>
        <v>0.2160256304912527</v>
      </c>
      <c r="AD84">
        <f>('exp(XMY)ADJ'!B84+'exp(XMY)ADJ'!C84)</f>
        <v>9.4711354346978128E-3</v>
      </c>
      <c r="AE84">
        <f>('exp(XMY)ADJ'!D84+'exp(XMY)ADJ'!E84+'exp(XMY)ADJ'!G84)</f>
        <v>0.1193653778376608</v>
      </c>
    </row>
    <row r="85" spans="1:31" x14ac:dyDescent="0.3">
      <c r="A85" s="1">
        <f>EXIMRxXMY!A85</f>
        <v>2000.5</v>
      </c>
      <c r="B85">
        <f t="shared" si="11"/>
        <v>-3.6021307925141506</v>
      </c>
      <c r="C85">
        <f t="shared" si="12"/>
        <v>-3.543691337667048</v>
      </c>
      <c r="D85">
        <f t="shared" si="13"/>
        <v>-1.5671082537580177</v>
      </c>
      <c r="E85">
        <f t="shared" si="14"/>
        <v>-4.1802995114265133</v>
      </c>
      <c r="F85" s="1"/>
      <c r="G85" s="2">
        <v>-3.6021307925141506</v>
      </c>
      <c r="I85">
        <f t="shared" si="9"/>
        <v>2000.5</v>
      </c>
      <c r="J85">
        <f t="shared" si="9"/>
        <v>-3.6021307925141506</v>
      </c>
      <c r="K85">
        <f t="shared" si="10"/>
        <v>-1.5671082537580177</v>
      </c>
      <c r="L85">
        <f t="shared" si="15"/>
        <v>-2.0350225387561327</v>
      </c>
      <c r="P85" s="1">
        <f t="shared" si="16"/>
        <v>2000.5</v>
      </c>
      <c r="Q85">
        <f>EXIMR!I85</f>
        <v>-32.490369999999999</v>
      </c>
      <c r="R85">
        <f>EXIMR!I85-EXIMR!B85-EXIMR!C85</f>
        <v>-33.560302311796249</v>
      </c>
      <c r="S85">
        <f>EXIMR!I85-EXIMR!D85-EXIMR!E85-EXIMR!G85</f>
        <v>-32.332827970901903</v>
      </c>
      <c r="T85">
        <f>EXIMR!I85-EXIMR!F85</f>
        <v>-37.610224655857166</v>
      </c>
      <c r="X85" s="1">
        <f t="shared" si="17"/>
        <v>2000.5</v>
      </c>
      <c r="Y85" s="1">
        <f>'exp(XMY)ADJ'!J85</f>
        <v>0.22173528910345747</v>
      </c>
      <c r="Z85">
        <f>(SUM('exp(XMY)ADJ'!B85:I85)-('exp(XMY)ADJ'!B85+'exp(XMY)ADJ'!C85))</f>
        <v>0.21118351704605839</v>
      </c>
      <c r="AA85">
        <f>(SUM('exp(XMY)ADJ'!B85:I85)-('exp(XMY)ADJ'!D85+'exp(XMY)ADJ'!E85+'exp(XMY)ADJ'!G85))</f>
        <v>9.6936046248001867E-2</v>
      </c>
      <c r="AB85">
        <f>(SUM('exp(XMY)ADJ'!B85:I85)-('exp(XMY)ADJ'!F85))</f>
        <v>0.22229590754521064</v>
      </c>
      <c r="AD85">
        <f>('exp(XMY)ADJ'!B85+'exp(XMY)ADJ'!C85)</f>
        <v>1.0551772057399057E-2</v>
      </c>
      <c r="AE85">
        <f>('exp(XMY)ADJ'!D85+'exp(XMY)ADJ'!E85+'exp(XMY)ADJ'!G85)</f>
        <v>0.12479924285545557</v>
      </c>
    </row>
    <row r="86" spans="1:31" x14ac:dyDescent="0.3">
      <c r="A86" s="1">
        <f>EXIMRxXMY!A86</f>
        <v>2000.75</v>
      </c>
      <c r="B86">
        <f t="shared" si="11"/>
        <v>-3.6969115793430243</v>
      </c>
      <c r="C86">
        <f t="shared" si="12"/>
        <v>-3.6390250950885212</v>
      </c>
      <c r="D86">
        <f t="shared" si="13"/>
        <v>-1.6788103273787773</v>
      </c>
      <c r="E86">
        <f t="shared" si="14"/>
        <v>-4.0304718270634021</v>
      </c>
      <c r="F86" s="1"/>
      <c r="G86" s="2">
        <v>-3.6969115793430247</v>
      </c>
      <c r="I86">
        <f t="shared" si="9"/>
        <v>2000.75</v>
      </c>
      <c r="J86">
        <f t="shared" si="9"/>
        <v>-3.6969115793430243</v>
      </c>
      <c r="K86">
        <f t="shared" si="10"/>
        <v>-1.6788103273787773</v>
      </c>
      <c r="L86">
        <f t="shared" si="15"/>
        <v>-2.0181012519642469</v>
      </c>
      <c r="P86" s="1">
        <f t="shared" si="16"/>
        <v>2000.75</v>
      </c>
      <c r="Q86">
        <f>EXIMR!I86</f>
        <v>-33.314839999999997</v>
      </c>
      <c r="R86">
        <f>EXIMR!I86-EXIMR!B86-EXIMR!C86</f>
        <v>-34.462336669289762</v>
      </c>
      <c r="S86">
        <f>EXIMR!I86-EXIMR!D86-EXIMR!E86-EXIMR!G86</f>
        <v>-34.442426995486279</v>
      </c>
      <c r="T86">
        <f>EXIMR!I86-EXIMR!F86</f>
        <v>-36.266473187046749</v>
      </c>
      <c r="X86" s="1">
        <f t="shared" si="17"/>
        <v>2000.75</v>
      </c>
      <c r="Y86" s="1">
        <f>'exp(XMY)ADJ'!J86</f>
        <v>0.22193782586637215</v>
      </c>
      <c r="Z86">
        <f>(SUM('exp(XMY)ADJ'!B86:I86)-('exp(XMY)ADJ'!B86+'exp(XMY)ADJ'!C86))</f>
        <v>0.21118852908957542</v>
      </c>
      <c r="AA86">
        <f>(SUM('exp(XMY)ADJ'!B86:I86)-('exp(XMY)ADJ'!D86+'exp(XMY)ADJ'!E86+'exp(XMY)ADJ'!G86))</f>
        <v>9.7485019136356876E-2</v>
      </c>
      <c r="AB86">
        <f>(SUM('exp(XMY)ADJ'!B86:I86)-('exp(XMY)ADJ'!F86))</f>
        <v>0.22226985272463498</v>
      </c>
      <c r="AD86">
        <f>('exp(XMY)ADJ'!B86+'exp(XMY)ADJ'!C86)</f>
        <v>1.07492967767967E-2</v>
      </c>
      <c r="AE86">
        <f>('exp(XMY)ADJ'!D86+'exp(XMY)ADJ'!E86+'exp(XMY)ADJ'!G86)</f>
        <v>0.12445280673001524</v>
      </c>
    </row>
    <row r="87" spans="1:31" x14ac:dyDescent="0.3">
      <c r="A87" s="1">
        <f>EXIMRxXMY!A87</f>
        <v>2001</v>
      </c>
      <c r="B87">
        <f t="shared" si="11"/>
        <v>-3.6768836116518582</v>
      </c>
      <c r="C87">
        <f t="shared" si="12"/>
        <v>-3.5812068859439146</v>
      </c>
      <c r="D87">
        <f t="shared" si="13"/>
        <v>-1.6713237642258303</v>
      </c>
      <c r="E87">
        <f t="shared" si="14"/>
        <v>-4.0710550824596794</v>
      </c>
      <c r="F87" s="1"/>
      <c r="G87" s="2">
        <v>-3.6768836116518577</v>
      </c>
      <c r="I87">
        <f t="shared" si="9"/>
        <v>2001</v>
      </c>
      <c r="J87">
        <f t="shared" si="9"/>
        <v>-3.6768836116518582</v>
      </c>
      <c r="K87">
        <f t="shared" si="10"/>
        <v>-1.6713237642258303</v>
      </c>
      <c r="L87">
        <f t="shared" si="15"/>
        <v>-2.0055598474260279</v>
      </c>
      <c r="P87" s="1">
        <f t="shared" si="16"/>
        <v>2001</v>
      </c>
      <c r="Q87">
        <f>EXIMR!I87</f>
        <v>-33.202120000000001</v>
      </c>
      <c r="R87">
        <f>EXIMR!I87-EXIMR!B87-EXIMR!C87</f>
        <v>-33.989654063075598</v>
      </c>
      <c r="S87">
        <f>EXIMR!I87-EXIMR!D87-EXIMR!E87-EXIMR!G87</f>
        <v>-34.272999164173299</v>
      </c>
      <c r="T87">
        <f>EXIMR!I87-EXIMR!F87</f>
        <v>-36.699765863083314</v>
      </c>
      <c r="X87" s="1">
        <f t="shared" si="17"/>
        <v>2001</v>
      </c>
      <c r="Y87" s="1">
        <f>'exp(XMY)ADJ'!J87</f>
        <v>0.22148486974035742</v>
      </c>
      <c r="Z87">
        <f>(SUM('exp(XMY)ADJ'!B87:I87)-('exp(XMY)ADJ'!B87+'exp(XMY)ADJ'!C87))</f>
        <v>0.21072335006988679</v>
      </c>
      <c r="AA87">
        <f>(SUM('exp(XMY)ADJ'!B87:I87)-('exp(XMY)ADJ'!D87+'exp(XMY)ADJ'!E87+'exp(XMY)ADJ'!G87))</f>
        <v>9.75300560198957E-2</v>
      </c>
      <c r="AB87">
        <f>(SUM('exp(XMY)ADJ'!B87:I87)-('exp(XMY)ADJ'!F87))</f>
        <v>0.22185727819886705</v>
      </c>
      <c r="AD87">
        <f>('exp(XMY)ADJ'!B87+'exp(XMY)ADJ'!C87)</f>
        <v>1.0761519670470612E-2</v>
      </c>
      <c r="AE87">
        <f>('exp(XMY)ADJ'!D87+'exp(XMY)ADJ'!E87+'exp(XMY)ADJ'!G87)</f>
        <v>0.12395481372046172</v>
      </c>
    </row>
    <row r="88" spans="1:31" x14ac:dyDescent="0.3">
      <c r="A88" s="1">
        <f>EXIMRxXMY!A88</f>
        <v>2001.25</v>
      </c>
      <c r="B88">
        <f t="shared" si="11"/>
        <v>-3.6520520992030137</v>
      </c>
      <c r="C88">
        <f t="shared" si="12"/>
        <v>-3.5731314595704409</v>
      </c>
      <c r="D88">
        <f t="shared" si="13"/>
        <v>-1.6515078041990026</v>
      </c>
      <c r="E88">
        <f t="shared" si="14"/>
        <v>-4.0891360374533718</v>
      </c>
      <c r="F88" s="1"/>
      <c r="G88" s="2">
        <v>-3.6520520992030141</v>
      </c>
      <c r="I88">
        <f t="shared" si="9"/>
        <v>2001.25</v>
      </c>
      <c r="J88">
        <f t="shared" si="9"/>
        <v>-3.6520520992030137</v>
      </c>
      <c r="K88">
        <f t="shared" si="10"/>
        <v>-1.6515078041990026</v>
      </c>
      <c r="L88">
        <f t="shared" si="15"/>
        <v>-2.0005442950040111</v>
      </c>
      <c r="P88" s="1">
        <f t="shared" si="16"/>
        <v>2001.25</v>
      </c>
      <c r="Q88">
        <f>EXIMR!I88</f>
        <v>-33.564749999999997</v>
      </c>
      <c r="R88">
        <f>EXIMR!I88-EXIMR!B88-EXIMR!C88</f>
        <v>-34.609620799173328</v>
      </c>
      <c r="S88">
        <f>EXIMR!I88-EXIMR!D88-EXIMR!E88-EXIMR!G88</f>
        <v>-33.581862843666869</v>
      </c>
      <c r="T88">
        <f>EXIMR!I88-EXIMR!F88</f>
        <v>-37.510550163329484</v>
      </c>
      <c r="X88" s="1">
        <f t="shared" si="17"/>
        <v>2001.25</v>
      </c>
      <c r="Y88" s="1">
        <f>'exp(XMY)ADJ'!J88</f>
        <v>0.2176123521970528</v>
      </c>
      <c r="Z88">
        <f>(SUM('exp(XMY)ADJ'!B88:I88)-('exp(XMY)ADJ'!B88+'exp(XMY)ADJ'!C88))</f>
        <v>0.20648197680662178</v>
      </c>
      <c r="AA88">
        <f>(SUM('exp(XMY)ADJ'!B88:I88)-('exp(XMY)ADJ'!D88+'exp(XMY)ADJ'!E88+'exp(XMY)ADJ'!G88))</f>
        <v>9.8357128780332495E-2</v>
      </c>
      <c r="AB88">
        <f>(SUM('exp(XMY)ADJ'!B88:I88)-('exp(XMY)ADJ'!F88))</f>
        <v>0.21802591642342442</v>
      </c>
      <c r="AD88">
        <f>('exp(XMY)ADJ'!B88+'exp(XMY)ADJ'!C88)</f>
        <v>1.1130375390430991E-2</v>
      </c>
      <c r="AE88">
        <f>('exp(XMY)ADJ'!D88+'exp(XMY)ADJ'!E88+'exp(XMY)ADJ'!G88)</f>
        <v>0.11925522341672028</v>
      </c>
    </row>
    <row r="89" spans="1:31" x14ac:dyDescent="0.3">
      <c r="A89" s="1">
        <f>EXIMRxXMY!A89</f>
        <v>2001.5</v>
      </c>
      <c r="B89">
        <f t="shared" si="11"/>
        <v>-3.9106040858626141</v>
      </c>
      <c r="C89">
        <f t="shared" si="12"/>
        <v>-3.7882445497150519</v>
      </c>
      <c r="D89">
        <f t="shared" si="13"/>
        <v>-1.7436518854918459</v>
      </c>
      <c r="E89">
        <f t="shared" si="14"/>
        <v>-4.1930290116168116</v>
      </c>
      <c r="F89" s="1"/>
      <c r="G89" s="2">
        <v>-3.9106040858626137</v>
      </c>
      <c r="I89">
        <f t="shared" si="9"/>
        <v>2001.5</v>
      </c>
      <c r="J89">
        <f t="shared" si="9"/>
        <v>-3.9106040858626141</v>
      </c>
      <c r="K89">
        <f t="shared" si="10"/>
        <v>-1.7436518854918459</v>
      </c>
      <c r="L89">
        <f t="shared" si="15"/>
        <v>-2.1669522003707682</v>
      </c>
      <c r="P89" s="1">
        <f t="shared" si="16"/>
        <v>2001.5</v>
      </c>
      <c r="Q89">
        <f>EXIMR!I89</f>
        <v>-36.518210000000003</v>
      </c>
      <c r="R89">
        <f>EXIMR!I89-EXIMR!B89-EXIMR!C89</f>
        <v>-37.341485109903118</v>
      </c>
      <c r="S89">
        <f>EXIMR!I89-EXIMR!D89-EXIMR!E89-EXIMR!G89</f>
        <v>-35.174920102758463</v>
      </c>
      <c r="T89">
        <f>EXIMR!I89-EXIMR!F89</f>
        <v>-39.104686089352455</v>
      </c>
      <c r="X89" s="1">
        <f t="shared" si="17"/>
        <v>2001.5</v>
      </c>
      <c r="Y89" s="1">
        <f>'exp(XMY)ADJ'!J89</f>
        <v>0.21417282423550407</v>
      </c>
      <c r="Z89">
        <f>(SUM('exp(XMY)ADJ'!B89:I89)-('exp(XMY)ADJ'!B89+'exp(XMY)ADJ'!C89))</f>
        <v>0.20289736943056899</v>
      </c>
      <c r="AA89">
        <f>(SUM('exp(XMY)ADJ'!B89:I89)-('exp(XMY)ADJ'!D89+'exp(XMY)ADJ'!E89+'exp(XMY)ADJ'!G89))</f>
        <v>9.9141768077824655E-2</v>
      </c>
      <c r="AB89">
        <f>(SUM('exp(XMY)ADJ'!B89:I89)-('exp(XMY)ADJ'!F89))</f>
        <v>0.21445148553479901</v>
      </c>
      <c r="AD89">
        <f>('exp(XMY)ADJ'!B89+'exp(XMY)ADJ'!C89)</f>
        <v>1.1275454804935088E-2</v>
      </c>
      <c r="AE89">
        <f>('exp(XMY)ADJ'!D89+'exp(XMY)ADJ'!E89+'exp(XMY)ADJ'!G89)</f>
        <v>0.11503105615767942</v>
      </c>
    </row>
    <row r="90" spans="1:31" x14ac:dyDescent="0.3">
      <c r="A90" s="1">
        <f>EXIMRxXMY!A90</f>
        <v>2001.75</v>
      </c>
      <c r="B90">
        <f t="shared" si="11"/>
        <v>-4.0556485483548768</v>
      </c>
      <c r="C90">
        <f t="shared" si="12"/>
        <v>-3.8875611117700046</v>
      </c>
      <c r="D90">
        <f t="shared" si="13"/>
        <v>-1.7720543041044929</v>
      </c>
      <c r="E90">
        <f t="shared" si="14"/>
        <v>-4.326567785546569</v>
      </c>
      <c r="F90" s="1"/>
      <c r="G90" s="2">
        <v>-4.0556485483548776</v>
      </c>
      <c r="I90">
        <f t="shared" si="9"/>
        <v>2001.75</v>
      </c>
      <c r="J90">
        <f t="shared" si="9"/>
        <v>-4.0556485483548768</v>
      </c>
      <c r="K90">
        <f t="shared" si="10"/>
        <v>-1.7720543041044929</v>
      </c>
      <c r="L90">
        <f t="shared" si="15"/>
        <v>-2.2835942442503838</v>
      </c>
      <c r="P90" s="1">
        <f t="shared" si="16"/>
        <v>2001.75</v>
      </c>
      <c r="Q90">
        <f>EXIMR!I90</f>
        <v>-38.303289999999997</v>
      </c>
      <c r="R90">
        <f>EXIMR!I90-EXIMR!B90-EXIMR!C90</f>
        <v>-38.797005454565323</v>
      </c>
      <c r="S90">
        <f>EXIMR!I90-EXIMR!D90-EXIMR!E90-EXIMR!G90</f>
        <v>-35.593714556981148</v>
      </c>
      <c r="T90">
        <f>EXIMR!I90-EXIMR!F90</f>
        <v>-40.810500108172157</v>
      </c>
      <c r="X90" s="1">
        <f t="shared" si="17"/>
        <v>2001.75</v>
      </c>
      <c r="Y90" s="1">
        <f>'exp(XMY)ADJ'!J90</f>
        <v>0.21176502323194052</v>
      </c>
      <c r="Z90">
        <f>(SUM('exp(XMY)ADJ'!B90:I90)-('exp(XMY)ADJ'!B90+'exp(XMY)ADJ'!C90))</f>
        <v>0.20040521510469037</v>
      </c>
      <c r="AA90">
        <f>(SUM('exp(XMY)ADJ'!B90:I90)-('exp(XMY)ADJ'!D90+'exp(XMY)ADJ'!E90+'exp(XMY)ADJ'!G90))</f>
        <v>9.9571192619845983E-2</v>
      </c>
      <c r="AB90">
        <f>(SUM('exp(XMY)ADJ'!B90:I90)-('exp(XMY)ADJ'!F90))</f>
        <v>0.21203208851048552</v>
      </c>
      <c r="AD90">
        <f>('exp(XMY)ADJ'!B90+'exp(XMY)ADJ'!C90)</f>
        <v>1.1359808127250159E-2</v>
      </c>
      <c r="AE90">
        <f>('exp(XMY)ADJ'!D90+'exp(XMY)ADJ'!E90+'exp(XMY)ADJ'!G90)</f>
        <v>0.11219383061209454</v>
      </c>
    </row>
    <row r="91" spans="1:31" x14ac:dyDescent="0.3">
      <c r="A91" s="1">
        <f>EXIMRxXMY!A91</f>
        <v>2002</v>
      </c>
      <c r="B91">
        <f t="shared" si="11"/>
        <v>-4.203616976650923</v>
      </c>
      <c r="C91">
        <f t="shared" si="12"/>
        <v>-4.0920061608849352</v>
      </c>
      <c r="D91">
        <f t="shared" si="13"/>
        <v>-1.8544589531912721</v>
      </c>
      <c r="E91">
        <f t="shared" si="14"/>
        <v>-4.2467028534509268</v>
      </c>
      <c r="F91" s="1"/>
      <c r="G91" s="2">
        <v>-4.2036169766509239</v>
      </c>
      <c r="I91">
        <f t="shared" si="9"/>
        <v>2002</v>
      </c>
      <c r="J91">
        <f t="shared" si="9"/>
        <v>-4.203616976650923</v>
      </c>
      <c r="K91">
        <f t="shared" si="10"/>
        <v>-1.8544589531912721</v>
      </c>
      <c r="L91">
        <f t="shared" si="15"/>
        <v>-2.3491580234596512</v>
      </c>
      <c r="P91" s="1">
        <f t="shared" si="16"/>
        <v>2002</v>
      </c>
      <c r="Q91">
        <f>EXIMR!I91</f>
        <v>-39.107509999999998</v>
      </c>
      <c r="R91">
        <f>EXIMR!I91-EXIMR!B91-EXIMR!C91</f>
        <v>-40.293553406738077</v>
      </c>
      <c r="S91">
        <f>EXIMR!I91-EXIMR!D91-EXIMR!E91-EXIMR!G91</f>
        <v>-37.025192160863824</v>
      </c>
      <c r="T91">
        <f>EXIMR!I91-EXIMR!F91</f>
        <v>-39.498761556716282</v>
      </c>
      <c r="X91" s="1">
        <f t="shared" si="17"/>
        <v>2002</v>
      </c>
      <c r="Y91" s="1">
        <f>'exp(XMY)ADJ'!J91</f>
        <v>0.21497748011320197</v>
      </c>
      <c r="Z91">
        <f>(SUM('exp(XMY)ADJ'!B91:I91)-('exp(XMY)ADJ'!B91+'exp(XMY)ADJ'!C91))</f>
        <v>0.20310971929324312</v>
      </c>
      <c r="AA91">
        <f>(SUM('exp(XMY)ADJ'!B91:I91)-('exp(XMY)ADJ'!D91+'exp(XMY)ADJ'!E91+'exp(XMY)ADJ'!G91))</f>
        <v>0.10017281990781739</v>
      </c>
      <c r="AB91">
        <f>(SUM('exp(XMY)ADJ'!B91:I91)-('exp(XMY)ADJ'!F91))</f>
        <v>0.2150296711127555</v>
      </c>
      <c r="AD91">
        <f>('exp(XMY)ADJ'!B91+'exp(XMY)ADJ'!C91)</f>
        <v>1.1867760819958863E-2</v>
      </c>
      <c r="AE91">
        <f>('exp(XMY)ADJ'!D91+'exp(XMY)ADJ'!E91+'exp(XMY)ADJ'!G91)</f>
        <v>0.11480466020538459</v>
      </c>
    </row>
    <row r="92" spans="1:31" x14ac:dyDescent="0.3">
      <c r="A92" s="1">
        <f>EXIMRxXMY!A92</f>
        <v>2002.25</v>
      </c>
      <c r="B92">
        <f t="shared" si="11"/>
        <v>-4.3015638427552636</v>
      </c>
      <c r="C92">
        <f t="shared" si="12"/>
        <v>-4.1673435898545872</v>
      </c>
      <c r="D92">
        <f t="shared" si="13"/>
        <v>-1.9148363976531577</v>
      </c>
      <c r="E92">
        <f t="shared" si="14"/>
        <v>-4.2343067991051253</v>
      </c>
      <c r="F92" s="1"/>
      <c r="G92" s="2">
        <v>-4.3015638427552636</v>
      </c>
      <c r="I92">
        <f t="shared" si="9"/>
        <v>2002.25</v>
      </c>
      <c r="J92">
        <f t="shared" si="9"/>
        <v>-4.3015638427552636</v>
      </c>
      <c r="K92">
        <f t="shared" si="10"/>
        <v>-1.9148363976531577</v>
      </c>
      <c r="L92">
        <f t="shared" si="15"/>
        <v>-2.3867274451021059</v>
      </c>
      <c r="P92" s="1">
        <f t="shared" si="16"/>
        <v>2002.25</v>
      </c>
      <c r="Q92">
        <f>EXIMR!I92</f>
        <v>-39.497320000000002</v>
      </c>
      <c r="R92">
        <f>EXIMR!I92-EXIMR!B92-EXIMR!C92</f>
        <v>-40.481946507737767</v>
      </c>
      <c r="S92">
        <f>EXIMR!I92-EXIMR!D92-EXIMR!E92-EXIMR!G92</f>
        <v>-38.231352135653005</v>
      </c>
      <c r="T92">
        <f>EXIMR!I92-EXIMR!F92</f>
        <v>-38.889598940308915</v>
      </c>
      <c r="X92" s="1">
        <f t="shared" si="17"/>
        <v>2002.25</v>
      </c>
      <c r="Y92" s="1">
        <f>'exp(XMY)ADJ'!J92</f>
        <v>0.21781547926569514</v>
      </c>
      <c r="Z92">
        <f>(SUM('exp(XMY)ADJ'!B92:I92)-('exp(XMY)ADJ'!B92+'exp(XMY)ADJ'!C92))</f>
        <v>0.20588652223321507</v>
      </c>
      <c r="AA92">
        <f>(SUM('exp(XMY)ADJ'!B92:I92)-('exp(XMY)ADJ'!D92+'exp(XMY)ADJ'!E92+'exp(XMY)ADJ'!G92))</f>
        <v>0.10017100053688445</v>
      </c>
      <c r="AB92">
        <f>(SUM('exp(XMY)ADJ'!B92:I92)-('exp(XMY)ADJ'!F92))</f>
        <v>0.21776037369808324</v>
      </c>
      <c r="AD92">
        <f>('exp(XMY)ADJ'!B92+'exp(XMY)ADJ'!C92)</f>
        <v>1.1928957032480104E-2</v>
      </c>
      <c r="AE92">
        <f>('exp(XMY)ADJ'!D92+'exp(XMY)ADJ'!E92+'exp(XMY)ADJ'!G92)</f>
        <v>0.11764447872881072</v>
      </c>
    </row>
    <row r="93" spans="1:31" x14ac:dyDescent="0.3">
      <c r="A93" s="1">
        <f>EXIMRxXMY!A93</f>
        <v>2002.5</v>
      </c>
      <c r="B93">
        <f t="shared" si="11"/>
        <v>-4.3996643308959182</v>
      </c>
      <c r="C93">
        <f t="shared" si="12"/>
        <v>-4.2466709453709752</v>
      </c>
      <c r="D93">
        <f t="shared" si="13"/>
        <v>-1.9185532993352028</v>
      </c>
      <c r="E93">
        <f t="shared" si="14"/>
        <v>-4.3436985353181106</v>
      </c>
      <c r="F93" s="1"/>
      <c r="G93" s="2">
        <v>-4.3996643308959182</v>
      </c>
      <c r="I93">
        <f t="shared" si="9"/>
        <v>2002.5</v>
      </c>
      <c r="J93">
        <f t="shared" si="9"/>
        <v>-4.3996643308959182</v>
      </c>
      <c r="K93">
        <f t="shared" si="10"/>
        <v>-1.9185532993352028</v>
      </c>
      <c r="L93">
        <f t="shared" si="15"/>
        <v>-2.4811110315607152</v>
      </c>
      <c r="P93" s="1">
        <f t="shared" si="16"/>
        <v>2002.5</v>
      </c>
      <c r="Q93">
        <f>EXIMR!I93</f>
        <v>-40.255249999999997</v>
      </c>
      <c r="R93">
        <f>EXIMR!I93-EXIMR!B93-EXIMR!C93</f>
        <v>-41.126161504691872</v>
      </c>
      <c r="S93">
        <f>EXIMR!I93-EXIMR!D93-EXIMR!E93-EXIMR!G93</f>
        <v>-38.243865445290425</v>
      </c>
      <c r="T93">
        <f>EXIMR!I93-EXIMR!F93</f>
        <v>-39.752468294181668</v>
      </c>
      <c r="X93" s="1">
        <f t="shared" si="17"/>
        <v>2002.5</v>
      </c>
      <c r="Y93" s="1">
        <f>'exp(XMY)ADJ'!J93</f>
        <v>0.21858834963866419</v>
      </c>
      <c r="Z93">
        <f>(SUM('exp(XMY)ADJ'!B93:I93)-('exp(XMY)ADJ'!B93+'exp(XMY)ADJ'!C93))</f>
        <v>0.20651919799938026</v>
      </c>
      <c r="AA93">
        <f>(SUM('exp(XMY)ADJ'!B93:I93)-('exp(XMY)ADJ'!D93+'exp(XMY)ADJ'!E93+'exp(XMY)ADJ'!G93))</f>
        <v>0.10033260377823365</v>
      </c>
      <c r="AB93">
        <f>(SUM('exp(XMY)ADJ'!B93:I93)-('exp(XMY)ADJ'!F93))</f>
        <v>0.21853729952934126</v>
      </c>
      <c r="AD93">
        <f>('exp(XMY)ADJ'!B93+'exp(XMY)ADJ'!C93)</f>
        <v>1.2069151639283938E-2</v>
      </c>
      <c r="AE93">
        <f>('exp(XMY)ADJ'!D93+'exp(XMY)ADJ'!E93+'exp(XMY)ADJ'!G93)</f>
        <v>0.11825574586043054</v>
      </c>
    </row>
    <row r="94" spans="1:31" x14ac:dyDescent="0.3">
      <c r="A94" s="1">
        <f>EXIMRxXMY!A94</f>
        <v>2002.75</v>
      </c>
      <c r="B94">
        <f t="shared" si="11"/>
        <v>-4.8158303494629653</v>
      </c>
      <c r="C94">
        <f t="shared" si="12"/>
        <v>-4.5548980936175472</v>
      </c>
      <c r="D94">
        <f t="shared" si="13"/>
        <v>-2.1451373285276927</v>
      </c>
      <c r="E94">
        <f t="shared" si="14"/>
        <v>-4.3555010801901695</v>
      </c>
      <c r="F94" s="1"/>
      <c r="G94" s="2">
        <v>-4.8158303494629653</v>
      </c>
      <c r="I94">
        <f t="shared" si="9"/>
        <v>2002.75</v>
      </c>
      <c r="J94">
        <f t="shared" si="9"/>
        <v>-4.8158303494629653</v>
      </c>
      <c r="K94">
        <f t="shared" si="10"/>
        <v>-2.1451373285276927</v>
      </c>
      <c r="L94">
        <f t="shared" si="15"/>
        <v>-2.6706930209352726</v>
      </c>
      <c r="P94" s="1">
        <f t="shared" si="16"/>
        <v>2002.75</v>
      </c>
      <c r="Q94">
        <f>EXIMR!I94</f>
        <v>-43.710470000000001</v>
      </c>
      <c r="R94">
        <f>EXIMR!I94-EXIMR!B94-EXIMR!C94</f>
        <v>-43.689251680470377</v>
      </c>
      <c r="S94">
        <f>EXIMR!I94-EXIMR!D94-EXIMR!E94-EXIMR!G94</f>
        <v>-42.738664719309973</v>
      </c>
      <c r="T94">
        <f>EXIMR!I94-EXIMR!F94</f>
        <v>-39.606766002313591</v>
      </c>
      <c r="X94" s="1">
        <f t="shared" si="17"/>
        <v>2002.75</v>
      </c>
      <c r="Y94" s="1">
        <f>'exp(XMY)ADJ'!J94</f>
        <v>0.22035134142748708</v>
      </c>
      <c r="Z94">
        <f>(SUM('exp(XMY)ADJ'!B94:I94)-('exp(XMY)ADJ'!B94+'exp(XMY)ADJ'!C94))</f>
        <v>0.20851344064808697</v>
      </c>
      <c r="AA94">
        <f>(SUM('exp(XMY)ADJ'!B94:I94)-('exp(XMY)ADJ'!D94+'exp(XMY)ADJ'!E94+'exp(XMY)ADJ'!G94))</f>
        <v>0.10038391899307454</v>
      </c>
      <c r="AB94">
        <f>(SUM('exp(XMY)ADJ'!B94:I94)-('exp(XMY)ADJ'!F94))</f>
        <v>0.2199372238539116</v>
      </c>
      <c r="AD94">
        <f>('exp(XMY)ADJ'!B94+'exp(XMY)ADJ'!C94)</f>
        <v>1.1837900779400126E-2</v>
      </c>
      <c r="AE94">
        <f>('exp(XMY)ADJ'!D94+'exp(XMY)ADJ'!E94+'exp(XMY)ADJ'!G94)</f>
        <v>0.11996742243441254</v>
      </c>
    </row>
    <row r="95" spans="1:31" x14ac:dyDescent="0.3">
      <c r="A95" s="1">
        <f>EXIMRxXMY!A95</f>
        <v>2003</v>
      </c>
      <c r="B95">
        <f t="shared" si="11"/>
        <v>-4.6562827207801796</v>
      </c>
      <c r="C95">
        <f t="shared" si="12"/>
        <v>-4.3263723495170696</v>
      </c>
      <c r="D95">
        <f t="shared" si="13"/>
        <v>-2.1678983242630547</v>
      </c>
      <c r="E95">
        <f t="shared" si="14"/>
        <v>-4.2466710755251125</v>
      </c>
      <c r="F95" s="1"/>
      <c r="G95" s="2">
        <v>-4.6562827207801787</v>
      </c>
      <c r="I95">
        <f t="shared" si="9"/>
        <v>2003</v>
      </c>
      <c r="J95">
        <f t="shared" si="9"/>
        <v>-4.6562827207801796</v>
      </c>
      <c r="K95">
        <f t="shared" si="10"/>
        <v>-2.1678983242630547</v>
      </c>
      <c r="L95">
        <f t="shared" si="15"/>
        <v>-2.4883843965171248</v>
      </c>
      <c r="P95" s="1">
        <f t="shared" si="16"/>
        <v>2003</v>
      </c>
      <c r="Q95">
        <f>EXIMR!I95</f>
        <v>-42.9084</v>
      </c>
      <c r="R95">
        <f>EXIMR!I95-EXIMR!B95-EXIMR!C95</f>
        <v>-42.153501061098083</v>
      </c>
      <c r="S95">
        <f>EXIMR!I95-EXIMR!D95-EXIMR!E95-EXIMR!G95</f>
        <v>-43.073115276287822</v>
      </c>
      <c r="T95">
        <f>EXIMR!I95-EXIMR!F95</f>
        <v>-39.203723634546392</v>
      </c>
      <c r="X95" s="1">
        <f t="shared" si="17"/>
        <v>2003</v>
      </c>
      <c r="Y95" s="1">
        <f>'exp(XMY)ADJ'!J95</f>
        <v>0.21703362142518384</v>
      </c>
      <c r="Z95">
        <f>(SUM('exp(XMY)ADJ'!B95:I95)-('exp(XMY)ADJ'!B95+'exp(XMY)ADJ'!C95))</f>
        <v>0.20526752182440758</v>
      </c>
      <c r="AA95">
        <f>(SUM('exp(XMY)ADJ'!B95:I95)-('exp(XMY)ADJ'!D95+'exp(XMY)ADJ'!E95+'exp(XMY)ADJ'!G95))</f>
        <v>0.1006613201927609</v>
      </c>
      <c r="AB95">
        <f>(SUM('exp(XMY)ADJ'!B95:I95)-('exp(XMY)ADJ'!F95))</f>
        <v>0.2166463122285118</v>
      </c>
      <c r="AD95">
        <f>('exp(XMY)ADJ'!B95+'exp(XMY)ADJ'!C95)</f>
        <v>1.1766099600776264E-2</v>
      </c>
      <c r="AE95">
        <f>('exp(XMY)ADJ'!D95+'exp(XMY)ADJ'!E95+'exp(XMY)ADJ'!G95)</f>
        <v>0.11637230123242294</v>
      </c>
    </row>
    <row r="96" spans="1:31" x14ac:dyDescent="0.3">
      <c r="A96" s="1">
        <f>EXIMRxXMY!A96</f>
        <v>2003.25</v>
      </c>
      <c r="B96">
        <f t="shared" si="11"/>
        <v>-4.9026259167282626</v>
      </c>
      <c r="C96">
        <f t="shared" si="12"/>
        <v>-4.6140560039045839</v>
      </c>
      <c r="D96">
        <f t="shared" si="13"/>
        <v>-2.1020274618742461</v>
      </c>
      <c r="E96">
        <f t="shared" si="14"/>
        <v>-4.5802718405455014</v>
      </c>
      <c r="F96" s="1"/>
      <c r="G96" s="2">
        <v>-4.9026259167282626</v>
      </c>
      <c r="I96">
        <f t="shared" si="9"/>
        <v>2003.25</v>
      </c>
      <c r="J96">
        <f t="shared" si="9"/>
        <v>-4.9026259167282626</v>
      </c>
      <c r="K96">
        <f t="shared" si="10"/>
        <v>-2.1020274618742461</v>
      </c>
      <c r="L96">
        <f t="shared" si="15"/>
        <v>-2.8005984548540166</v>
      </c>
      <c r="P96" s="1">
        <f t="shared" si="16"/>
        <v>2003.25</v>
      </c>
      <c r="Q96">
        <f>EXIMR!I96</f>
        <v>-44.592030000000001</v>
      </c>
      <c r="R96">
        <f>EXIMR!I96-EXIMR!B96-EXIMR!C96</f>
        <v>-44.445858861518268</v>
      </c>
      <c r="S96">
        <f>EXIMR!I96-EXIMR!D96-EXIMR!E96-EXIMR!G96</f>
        <v>-41.631151138787267</v>
      </c>
      <c r="T96">
        <f>EXIMR!I96-EXIMR!F96</f>
        <v>-41.718477550357072</v>
      </c>
      <c r="X96" s="1">
        <f t="shared" si="17"/>
        <v>2003.25</v>
      </c>
      <c r="Y96" s="1">
        <f>'exp(XMY)ADJ'!J96</f>
        <v>0.21988798970256626</v>
      </c>
      <c r="Z96">
        <f>(SUM('exp(XMY)ADJ'!B96:I96)-('exp(XMY)ADJ'!B96+'exp(XMY)ADJ'!C96))</f>
        <v>0.20762591260890162</v>
      </c>
      <c r="AA96">
        <f>(SUM('exp(XMY)ADJ'!B96:I96)-('exp(XMY)ADJ'!D96+'exp(XMY)ADJ'!E96+'exp(XMY)ADJ'!G96))</f>
        <v>0.10098339365474865</v>
      </c>
      <c r="AB96">
        <f>(SUM('exp(XMY)ADJ'!B96:I96)-('exp(XMY)ADJ'!F96))</f>
        <v>0.21958000912266265</v>
      </c>
      <c r="AD96">
        <f>('exp(XMY)ADJ'!B96+'exp(XMY)ADJ'!C96)</f>
        <v>1.2262077093664668E-2</v>
      </c>
      <c r="AE96">
        <f>('exp(XMY)ADJ'!D96+'exp(XMY)ADJ'!E96+'exp(XMY)ADJ'!G96)</f>
        <v>0.11890459604781764</v>
      </c>
    </row>
    <row r="97" spans="1:31" x14ac:dyDescent="0.3">
      <c r="A97" s="1">
        <f>EXIMRxXMY!A97</f>
        <v>2003.5</v>
      </c>
      <c r="B97">
        <f t="shared" si="11"/>
        <v>-4.8077635496917255</v>
      </c>
      <c r="C97">
        <f t="shared" si="12"/>
        <v>-4.5739173978002796</v>
      </c>
      <c r="D97">
        <f t="shared" si="13"/>
        <v>-2.0763634371295225</v>
      </c>
      <c r="E97">
        <f t="shared" si="14"/>
        <v>-4.4932240673564126</v>
      </c>
      <c r="F97" s="1"/>
      <c r="G97" s="2">
        <v>-4.8077635496917255</v>
      </c>
      <c r="I97">
        <f t="shared" si="9"/>
        <v>2003.5</v>
      </c>
      <c r="J97">
        <f t="shared" si="9"/>
        <v>-4.8077635496917255</v>
      </c>
      <c r="K97">
        <f t="shared" si="10"/>
        <v>-2.0763634371295225</v>
      </c>
      <c r="L97">
        <f t="shared" si="15"/>
        <v>-2.7314001125622029</v>
      </c>
      <c r="P97" s="1">
        <f t="shared" si="16"/>
        <v>2003.5</v>
      </c>
      <c r="Q97">
        <f>EXIMR!I97</f>
        <v>-43.239490000000004</v>
      </c>
      <c r="R97">
        <f>EXIMR!I97-EXIMR!B97-EXIMR!C97</f>
        <v>-43.624916232828255</v>
      </c>
      <c r="S97">
        <f>EXIMR!I97-EXIMR!D97-EXIMR!E97-EXIMR!G97</f>
        <v>-40.996741830717106</v>
      </c>
      <c r="T97">
        <f>EXIMR!I97-EXIMR!F97</f>
        <v>-40.464765415430591</v>
      </c>
      <c r="X97" s="1">
        <f t="shared" si="17"/>
        <v>2003.5</v>
      </c>
      <c r="Y97" s="1">
        <f>'exp(XMY)ADJ'!J97</f>
        <v>0.22237836522547907</v>
      </c>
      <c r="Z97">
        <f>(SUM('exp(XMY)ADJ'!B97:I97)-('exp(XMY)ADJ'!B97+'exp(XMY)ADJ'!C97))</f>
        <v>0.20969289079612508</v>
      </c>
      <c r="AA97">
        <f>(SUM('exp(XMY)ADJ'!B97:I97)-('exp(XMY)ADJ'!D97+'exp(XMY)ADJ'!E97+'exp(XMY)ADJ'!G97))</f>
        <v>0.10129407091437653</v>
      </c>
      <c r="AB97">
        <f>(SUM('exp(XMY)ADJ'!B97:I97)-('exp(XMY)ADJ'!F97))</f>
        <v>0.22208081629668824</v>
      </c>
      <c r="AD97">
        <f>('exp(XMY)ADJ'!B97+'exp(XMY)ADJ'!C97)</f>
        <v>1.2685474429354027E-2</v>
      </c>
      <c r="AE97">
        <f>('exp(XMY)ADJ'!D97+'exp(XMY)ADJ'!E97+'exp(XMY)ADJ'!G97)</f>
        <v>0.12108429431110257</v>
      </c>
    </row>
    <row r="98" spans="1:31" x14ac:dyDescent="0.3">
      <c r="A98" s="1">
        <f>EXIMRxXMY!A98</f>
        <v>2003.75</v>
      </c>
      <c r="B98">
        <f t="shared" si="11"/>
        <v>-4.8461857904498196</v>
      </c>
      <c r="C98">
        <f t="shared" si="12"/>
        <v>-4.8004011873152503</v>
      </c>
      <c r="D98">
        <f t="shared" si="13"/>
        <v>-1.9952497728429015</v>
      </c>
      <c r="E98">
        <f t="shared" si="14"/>
        <v>-4.5252934616317368</v>
      </c>
      <c r="F98" s="1"/>
      <c r="G98" s="2">
        <v>-4.8461857904498196</v>
      </c>
      <c r="I98">
        <f t="shared" si="9"/>
        <v>2003.75</v>
      </c>
      <c r="J98">
        <f t="shared" si="9"/>
        <v>-4.8461857904498196</v>
      </c>
      <c r="K98">
        <f t="shared" si="10"/>
        <v>-1.9952497728429015</v>
      </c>
      <c r="L98">
        <f t="shared" si="15"/>
        <v>-2.8509360176069181</v>
      </c>
      <c r="P98" s="1">
        <f t="shared" si="16"/>
        <v>2003.75</v>
      </c>
      <c r="Q98">
        <f>EXIMR!I98</f>
        <v>-42.454169999999998</v>
      </c>
      <c r="R98">
        <f>EXIMR!I98-EXIMR!B98-EXIMR!C98</f>
        <v>-44.740856628398944</v>
      </c>
      <c r="S98">
        <f>EXIMR!I98-EXIMR!D98-EXIMR!E98-EXIMR!G98</f>
        <v>-39.074772139093163</v>
      </c>
      <c r="T98">
        <f>EXIMR!I98-EXIMR!F98</f>
        <v>-39.694336131805109</v>
      </c>
      <c r="X98" s="1">
        <f t="shared" si="17"/>
        <v>2003.75</v>
      </c>
      <c r="Y98" s="1">
        <f>'exp(XMY)ADJ'!J98</f>
        <v>0.22830199202810086</v>
      </c>
      <c r="Z98">
        <f>(SUM('exp(XMY)ADJ'!B98:I98)-('exp(XMY)ADJ'!B98+'exp(XMY)ADJ'!C98))</f>
        <v>0.21458691446994912</v>
      </c>
      <c r="AA98">
        <f>(SUM('exp(XMY)ADJ'!B98:I98)-('exp(XMY)ADJ'!D98+'exp(XMY)ADJ'!E98+'exp(XMY)ADJ'!G98))</f>
        <v>0.10212470418204755</v>
      </c>
      <c r="AB98">
        <f>(SUM('exp(XMY)ADJ'!B98:I98)-('exp(XMY)ADJ'!F98))</f>
        <v>0.22800701070326468</v>
      </c>
      <c r="AD98">
        <f>('exp(XMY)ADJ'!B98+'exp(XMY)ADJ'!C98)</f>
        <v>1.3715077558151692E-2</v>
      </c>
      <c r="AE98">
        <f>('exp(XMY)ADJ'!D98+'exp(XMY)ADJ'!E98+'exp(XMY)ADJ'!G98)</f>
        <v>0.12617728784605325</v>
      </c>
    </row>
    <row r="99" spans="1:31" x14ac:dyDescent="0.3">
      <c r="A99" s="1">
        <f>EXIMRxXMY!A99</f>
        <v>2004</v>
      </c>
      <c r="B99">
        <f t="shared" si="11"/>
        <v>-4.9699151984502334</v>
      </c>
      <c r="C99">
        <f t="shared" si="12"/>
        <v>-5.0102491989885918</v>
      </c>
      <c r="D99">
        <f t="shared" si="13"/>
        <v>-2.0279507588094177</v>
      </c>
      <c r="E99">
        <f t="shared" si="14"/>
        <v>-4.4829540540166235</v>
      </c>
      <c r="F99" s="1"/>
      <c r="G99" s="2">
        <v>-4.9699151984502334</v>
      </c>
      <c r="I99">
        <f t="shared" si="9"/>
        <v>2004</v>
      </c>
      <c r="J99">
        <f t="shared" si="9"/>
        <v>-4.9699151984502334</v>
      </c>
      <c r="K99">
        <f t="shared" si="10"/>
        <v>-2.0279507588094177</v>
      </c>
      <c r="L99">
        <f t="shared" si="15"/>
        <v>-2.9419644396408158</v>
      </c>
      <c r="P99" s="1">
        <f t="shared" si="16"/>
        <v>2004</v>
      </c>
      <c r="Q99">
        <f>EXIMR!I99</f>
        <v>-42.501269999999998</v>
      </c>
      <c r="R99">
        <f>EXIMR!I99-EXIMR!B99-EXIMR!C99</f>
        <v>-45.612271051483724</v>
      </c>
      <c r="S99">
        <f>EXIMR!I99-EXIMR!D99-EXIMR!E99-EXIMR!G99</f>
        <v>-39.577255132792324</v>
      </c>
      <c r="T99">
        <f>EXIMR!I99-EXIMR!F99</f>
        <v>-38.407021626558667</v>
      </c>
      <c r="X99" s="1">
        <f t="shared" si="17"/>
        <v>2004</v>
      </c>
      <c r="Y99" s="1">
        <f>'exp(XMY)ADJ'!J99</f>
        <v>0.23387137365308064</v>
      </c>
      <c r="Z99">
        <f>(SUM('exp(XMY)ADJ'!B99:I99)-('exp(XMY)ADJ'!B99+'exp(XMY)ADJ'!C99))</f>
        <v>0.21968865322813663</v>
      </c>
      <c r="AA99">
        <f>(SUM('exp(XMY)ADJ'!B99:I99)-('exp(XMY)ADJ'!D99+'exp(XMY)ADJ'!E99+'exp(XMY)ADJ'!G99))</f>
        <v>0.10248061680907875</v>
      </c>
      <c r="AB99">
        <f>(SUM('exp(XMY)ADJ'!B99:I99)-('exp(XMY)ADJ'!F99))</f>
        <v>0.23344450385169344</v>
      </c>
      <c r="AD99">
        <f>('exp(XMY)ADJ'!B99+'exp(XMY)ADJ'!C99)</f>
        <v>1.4182720424944013E-2</v>
      </c>
      <c r="AE99">
        <f>('exp(XMY)ADJ'!D99+'exp(XMY)ADJ'!E99+'exp(XMY)ADJ'!G99)</f>
        <v>0.13139075684400189</v>
      </c>
    </row>
    <row r="100" spans="1:31" x14ac:dyDescent="0.3">
      <c r="A100" s="1">
        <f>EXIMRxXMY!A100</f>
        <v>2004.25</v>
      </c>
      <c r="B100">
        <f t="shared" si="11"/>
        <v>-5.406670181193415</v>
      </c>
      <c r="C100">
        <f t="shared" si="12"/>
        <v>-5.4323723811833418</v>
      </c>
      <c r="D100">
        <f t="shared" si="13"/>
        <v>-2.2454471574188299</v>
      </c>
      <c r="E100">
        <f t="shared" si="14"/>
        <v>-4.4077699353700437</v>
      </c>
      <c r="F100" s="1"/>
      <c r="G100" s="2">
        <v>-5.406670181193415</v>
      </c>
      <c r="I100">
        <f t="shared" si="9"/>
        <v>2004.25</v>
      </c>
      <c r="J100">
        <f t="shared" si="9"/>
        <v>-5.406670181193415</v>
      </c>
      <c r="K100">
        <f t="shared" si="10"/>
        <v>-2.2454471574188299</v>
      </c>
      <c r="L100">
        <f t="shared" si="15"/>
        <v>-3.1612230237745851</v>
      </c>
      <c r="P100" s="1">
        <f t="shared" si="16"/>
        <v>2004.25</v>
      </c>
      <c r="Q100">
        <f>EXIMR!I100</f>
        <v>-45.247010000000003</v>
      </c>
      <c r="R100">
        <f>EXIMR!I100-EXIMR!B100-EXIMR!C100</f>
        <v>-48.347747820941549</v>
      </c>
      <c r="S100">
        <f>EXIMR!I100-EXIMR!D100-EXIMR!E100-EXIMR!G100</f>
        <v>-43.713182513769404</v>
      </c>
      <c r="T100">
        <f>EXIMR!I100-EXIMR!F100</f>
        <v>-37.017716787098074</v>
      </c>
      <c r="X100" s="1">
        <f t="shared" si="17"/>
        <v>2004.25</v>
      </c>
      <c r="Y100" s="1">
        <f>'exp(XMY)ADJ'!J100</f>
        <v>0.23898463925874505</v>
      </c>
      <c r="Z100">
        <f>(SUM('exp(XMY)ADJ'!B100:I100)-('exp(XMY)ADJ'!B100+'exp(XMY)ADJ'!C100))</f>
        <v>0.22472080400942032</v>
      </c>
      <c r="AA100">
        <f>(SUM('exp(XMY)ADJ'!B100:I100)-('exp(XMY)ADJ'!D100+'exp(XMY)ADJ'!E100+'exp(XMY)ADJ'!G100))</f>
        <v>0.10273546917850362</v>
      </c>
      <c r="AB100">
        <f>(SUM('exp(XMY)ADJ'!B100:I100)-('exp(XMY)ADJ'!F100))</f>
        <v>0.23814380345069261</v>
      </c>
      <c r="AD100">
        <f>('exp(XMY)ADJ'!B100+'exp(XMY)ADJ'!C100)</f>
        <v>1.4263835249324747E-2</v>
      </c>
      <c r="AE100">
        <f>('exp(XMY)ADJ'!D100+'exp(XMY)ADJ'!E100+'exp(XMY)ADJ'!G100)</f>
        <v>0.13624917008024146</v>
      </c>
    </row>
    <row r="101" spans="1:31" x14ac:dyDescent="0.3">
      <c r="A101" s="1">
        <f>EXIMRxXMY!A101</f>
        <v>2004.5</v>
      </c>
      <c r="B101">
        <f t="shared" si="11"/>
        <v>-5.4524162677260746</v>
      </c>
      <c r="C101">
        <f t="shared" si="12"/>
        <v>-5.4773573753387401</v>
      </c>
      <c r="D101">
        <f t="shared" si="13"/>
        <v>-2.3122729268280175</v>
      </c>
      <c r="E101">
        <f t="shared" si="14"/>
        <v>-4.3140270451692153</v>
      </c>
      <c r="F101" s="1"/>
      <c r="G101" s="2">
        <v>-5.4524162677260746</v>
      </c>
      <c r="I101">
        <f t="shared" si="9"/>
        <v>2004.5</v>
      </c>
      <c r="J101">
        <f t="shared" si="9"/>
        <v>-5.4524162677260746</v>
      </c>
      <c r="K101">
        <f t="shared" si="10"/>
        <v>-2.3122729268280175</v>
      </c>
      <c r="L101">
        <f t="shared" si="15"/>
        <v>-3.140143340898057</v>
      </c>
      <c r="P101" s="1">
        <f t="shared" si="16"/>
        <v>2004.5</v>
      </c>
      <c r="Q101">
        <f>EXIMR!I101</f>
        <v>-45.676870000000001</v>
      </c>
      <c r="R101">
        <f>EXIMR!I101-EXIMR!B101-EXIMR!C101</f>
        <v>-48.847488683978185</v>
      </c>
      <c r="S101">
        <f>EXIMR!I101-EXIMR!D101-EXIMR!E101-EXIMR!G101</f>
        <v>-44.791937613712264</v>
      </c>
      <c r="T101">
        <f>EXIMR!I101-EXIMR!F101</f>
        <v>-36.287830401318075</v>
      </c>
      <c r="X101" s="1">
        <f t="shared" si="17"/>
        <v>2004.5</v>
      </c>
      <c r="Y101" s="1">
        <f>'exp(XMY)ADJ'!J101</f>
        <v>0.23873861180619751</v>
      </c>
      <c r="Z101">
        <f>(SUM('exp(XMY)ADJ'!B101:I101)-('exp(XMY)ADJ'!B101+'exp(XMY)ADJ'!C101))</f>
        <v>0.22426362226213259</v>
      </c>
      <c r="AA101">
        <f>(SUM('exp(XMY)ADJ'!B101:I101)-('exp(XMY)ADJ'!D101+'exp(XMY)ADJ'!E101+'exp(XMY)ADJ'!G101))</f>
        <v>0.10324505033781597</v>
      </c>
      <c r="AB101">
        <f>(SUM('exp(XMY)ADJ'!B101:I101)-('exp(XMY)ADJ'!F101))</f>
        <v>0.23776715209804983</v>
      </c>
      <c r="AD101">
        <f>('exp(XMY)ADJ'!B101+'exp(XMY)ADJ'!C101)</f>
        <v>1.4474989544064924E-2</v>
      </c>
      <c r="AE101">
        <f>('exp(XMY)ADJ'!D101+'exp(XMY)ADJ'!E101+'exp(XMY)ADJ'!G101)</f>
        <v>0.13549356146838154</v>
      </c>
    </row>
    <row r="102" spans="1:31" x14ac:dyDescent="0.3">
      <c r="A102" s="1">
        <f>EXIMRxXMY!A102</f>
        <v>2004.75</v>
      </c>
      <c r="B102">
        <f t="shared" si="11"/>
        <v>-5.4913398752288964</v>
      </c>
      <c r="C102">
        <f t="shared" si="12"/>
        <v>-5.3668380101809534</v>
      </c>
      <c r="D102">
        <f t="shared" si="13"/>
        <v>-2.295194556726103</v>
      </c>
      <c r="E102">
        <f t="shared" si="14"/>
        <v>-4.5110196348755602</v>
      </c>
      <c r="F102" s="1"/>
      <c r="G102" s="2">
        <v>-5.4913398752288973</v>
      </c>
      <c r="I102">
        <f t="shared" si="9"/>
        <v>2004.75</v>
      </c>
      <c r="J102">
        <f t="shared" si="9"/>
        <v>-5.4913398752288964</v>
      </c>
      <c r="K102">
        <f t="shared" si="10"/>
        <v>-2.295194556726103</v>
      </c>
      <c r="L102">
        <f t="shared" si="15"/>
        <v>-3.1961453185027935</v>
      </c>
      <c r="P102" s="1">
        <f t="shared" si="16"/>
        <v>2004.75</v>
      </c>
      <c r="Q102">
        <f>EXIMR!I102</f>
        <v>-45.613259999999997</v>
      </c>
      <c r="R102">
        <f>EXIMR!I102-EXIMR!B102-EXIMR!C102</f>
        <v>-47.312952647264588</v>
      </c>
      <c r="S102">
        <f>EXIMR!I102-EXIMR!D102-EXIMR!E102-EXIMR!G102</f>
        <v>-44.872605194472094</v>
      </c>
      <c r="T102">
        <f>EXIMR!I102-EXIMR!F102</f>
        <v>-37.601671573074874</v>
      </c>
      <c r="X102" s="1">
        <f t="shared" si="17"/>
        <v>2004.75</v>
      </c>
      <c r="Y102" s="1">
        <f>'exp(XMY)ADJ'!J102</f>
        <v>0.24077822436847957</v>
      </c>
      <c r="Z102">
        <f>(SUM('exp(XMY)ADJ'!B102:I102)-('exp(XMY)ADJ'!B102+'exp(XMY)ADJ'!C102))</f>
        <v>0.22686548650610328</v>
      </c>
      <c r="AA102">
        <f>(SUM('exp(XMY)ADJ'!B102:I102)-('exp(XMY)ADJ'!D102+'exp(XMY)ADJ'!E102+'exp(XMY)ADJ'!G102))</f>
        <v>0.10229825287740818</v>
      </c>
      <c r="AB102">
        <f>(SUM('exp(XMY)ADJ'!B102:I102)-('exp(XMY)ADJ'!F102))</f>
        <v>0.23993718609604206</v>
      </c>
      <c r="AD102">
        <f>('exp(XMY)ADJ'!B102+'exp(XMY)ADJ'!C102)</f>
        <v>1.3912737862376255E-2</v>
      </c>
      <c r="AE102">
        <f>('exp(XMY)ADJ'!D102+'exp(XMY)ADJ'!E102+'exp(XMY)ADJ'!G102)</f>
        <v>0.13847997149107136</v>
      </c>
    </row>
    <row r="103" spans="1:31" x14ac:dyDescent="0.3">
      <c r="A103" s="1">
        <f>EXIMRxXMY!A103</f>
        <v>2005</v>
      </c>
      <c r="B103">
        <f t="shared" si="11"/>
        <v>-5.4309980659275938</v>
      </c>
      <c r="C103">
        <f t="shared" si="12"/>
        <v>-5.2454380667587692</v>
      </c>
      <c r="D103">
        <f t="shared" si="13"/>
        <v>-2.1952762206106273</v>
      </c>
      <c r="E103">
        <f t="shared" si="14"/>
        <v>-4.7452136584410809</v>
      </c>
      <c r="F103" s="1"/>
      <c r="G103" s="2">
        <v>-5.4309980659275929</v>
      </c>
      <c r="I103">
        <f t="shared" si="9"/>
        <v>2005</v>
      </c>
      <c r="J103">
        <f t="shared" si="9"/>
        <v>-5.4309980659275938</v>
      </c>
      <c r="K103">
        <f t="shared" si="10"/>
        <v>-2.1952762206106273</v>
      </c>
      <c r="L103">
        <f t="shared" si="15"/>
        <v>-3.2357218453169665</v>
      </c>
      <c r="P103" s="1">
        <f t="shared" si="16"/>
        <v>2005</v>
      </c>
      <c r="Q103">
        <f>EXIMR!I103</f>
        <v>-45.258980000000001</v>
      </c>
      <c r="R103">
        <f>EXIMR!I103-EXIMR!B103-EXIMR!C103</f>
        <v>-46.394127455482462</v>
      </c>
      <c r="S103">
        <f>EXIMR!I103-EXIMR!D103-EXIMR!E103-EXIMR!G103</f>
        <v>-43.026332064610827</v>
      </c>
      <c r="T103">
        <f>EXIMR!I103-EXIMR!F103</f>
        <v>-39.643737671713829</v>
      </c>
      <c r="X103" s="1">
        <f t="shared" si="17"/>
        <v>2005</v>
      </c>
      <c r="Y103" s="1">
        <f>'exp(XMY)ADJ'!J103</f>
        <v>0.23999648537936974</v>
      </c>
      <c r="Z103">
        <f>(SUM('exp(XMY)ADJ'!B103:I103)-('exp(XMY)ADJ'!B103+'exp(XMY)ADJ'!C103))</f>
        <v>0.226125087568121</v>
      </c>
      <c r="AA103">
        <f>(SUM('exp(XMY)ADJ'!B103:I103)-('exp(XMY)ADJ'!D103+'exp(XMY)ADJ'!E103+'exp(XMY)ADJ'!G103))</f>
        <v>0.10204338205330046</v>
      </c>
      <c r="AB103">
        <f>(SUM('exp(XMY)ADJ'!B103:I103)-('exp(XMY)ADJ'!F103))</f>
        <v>0.23939284926843993</v>
      </c>
      <c r="AD103">
        <f>('exp(XMY)ADJ'!B103+'exp(XMY)ADJ'!C103)</f>
        <v>1.3871397811248735E-2</v>
      </c>
      <c r="AE103">
        <f>('exp(XMY)ADJ'!D103+'exp(XMY)ADJ'!E103+'exp(XMY)ADJ'!G103)</f>
        <v>0.13795310332606928</v>
      </c>
    </row>
    <row r="104" spans="1:31" x14ac:dyDescent="0.3">
      <c r="A104" s="1">
        <f>EXIMRxXMY!A104</f>
        <v>2005.25</v>
      </c>
      <c r="B104">
        <f t="shared" si="11"/>
        <v>-5.3921471486791397</v>
      </c>
      <c r="C104">
        <f t="shared" si="12"/>
        <v>-5.2223131430982539</v>
      </c>
      <c r="D104">
        <f t="shared" si="13"/>
        <v>-2.2282039083692173</v>
      </c>
      <c r="E104">
        <f t="shared" si="14"/>
        <v>-4.6187505967807674</v>
      </c>
      <c r="F104" s="1"/>
      <c r="G104" s="2">
        <v>-5.3921471486791397</v>
      </c>
      <c r="I104">
        <f t="shared" si="9"/>
        <v>2005.25</v>
      </c>
      <c r="J104">
        <f t="shared" si="9"/>
        <v>-5.3921471486791397</v>
      </c>
      <c r="K104">
        <f t="shared" si="10"/>
        <v>-2.2282039083692173</v>
      </c>
      <c r="L104">
        <f t="shared" si="15"/>
        <v>-3.1639432403099224</v>
      </c>
      <c r="P104" s="1">
        <f t="shared" si="16"/>
        <v>2005.25</v>
      </c>
      <c r="Q104">
        <f>EXIMR!I104</f>
        <v>-44.568300000000001</v>
      </c>
      <c r="R104">
        <f>EXIMR!I104-EXIMR!B104-EXIMR!C104</f>
        <v>-45.845854138256456</v>
      </c>
      <c r="S104">
        <f>EXIMR!I104-EXIMR!D104-EXIMR!E104-EXIMR!G104</f>
        <v>-43.540017740296889</v>
      </c>
      <c r="T104">
        <f>EXIMR!I104-EXIMR!F104</f>
        <v>-38.280859166586673</v>
      </c>
      <c r="X104" s="1">
        <f t="shared" si="17"/>
        <v>2005.25</v>
      </c>
      <c r="Y104" s="1">
        <f>'exp(XMY)ADJ'!J104</f>
        <v>0.24197230536857542</v>
      </c>
      <c r="Z104">
        <f>(SUM('exp(XMY)ADJ'!B104:I104)-('exp(XMY)ADJ'!B104+'exp(XMY)ADJ'!C104))</f>
        <v>0.22782051905279918</v>
      </c>
      <c r="AA104">
        <f>(SUM('exp(XMY)ADJ'!B104:I104)-('exp(XMY)ADJ'!D104+'exp(XMY)ADJ'!E104+'exp(XMY)ADJ'!G104))</f>
        <v>0.1023519981851998</v>
      </c>
      <c r="AB104">
        <f>(SUM('exp(XMY)ADJ'!B104:I104)-('exp(XMY)ADJ'!F104))</f>
        <v>0.24130861727430764</v>
      </c>
      <c r="AD104">
        <f>('exp(XMY)ADJ'!B104+'exp(XMY)ADJ'!C104)</f>
        <v>1.4151786315776231E-2</v>
      </c>
      <c r="AE104">
        <f>('exp(XMY)ADJ'!D104+'exp(XMY)ADJ'!E104+'exp(XMY)ADJ'!G104)</f>
        <v>0.13962030718337562</v>
      </c>
    </row>
    <row r="105" spans="1:31" x14ac:dyDescent="0.3">
      <c r="A105" s="1">
        <f>EXIMRxXMY!A105</f>
        <v>2005.5</v>
      </c>
      <c r="B105">
        <f t="shared" si="11"/>
        <v>-5.4315143663490852</v>
      </c>
      <c r="C105">
        <f t="shared" si="12"/>
        <v>-5.393165181868337</v>
      </c>
      <c r="D105">
        <f t="shared" si="13"/>
        <v>-2.3902325219181377</v>
      </c>
      <c r="E105">
        <f t="shared" si="14"/>
        <v>-4.1864175816980103</v>
      </c>
      <c r="F105" s="1"/>
      <c r="G105" s="2">
        <v>-5.4315143663490861</v>
      </c>
      <c r="I105">
        <f t="shared" si="9"/>
        <v>2005.5</v>
      </c>
      <c r="J105">
        <f t="shared" si="9"/>
        <v>-5.4315143663490852</v>
      </c>
      <c r="K105">
        <f t="shared" si="10"/>
        <v>-2.3902325219181377</v>
      </c>
      <c r="L105">
        <f t="shared" si="15"/>
        <v>-3.0412818444309475</v>
      </c>
      <c r="P105" s="1">
        <f t="shared" si="16"/>
        <v>2005.5</v>
      </c>
      <c r="Q105">
        <f>EXIMR!I105</f>
        <v>-44.716839999999998</v>
      </c>
      <c r="R105">
        <f>EXIMR!I105-EXIMR!B105-EXIMR!C105</f>
        <v>-47.328577851876673</v>
      </c>
      <c r="S105">
        <f>EXIMR!I105-EXIMR!D105-EXIMR!E105-EXIMR!G105</f>
        <v>-46.002451265209572</v>
      </c>
      <c r="T105">
        <f>EXIMR!I105-EXIMR!F105</f>
        <v>-34.615072005612902</v>
      </c>
      <c r="X105" s="1">
        <f t="shared" si="17"/>
        <v>2005.5</v>
      </c>
      <c r="Y105" s="1">
        <f>'exp(XMY)ADJ'!J105</f>
        <v>0.24292925736027349</v>
      </c>
      <c r="Z105">
        <f>(SUM('exp(XMY)ADJ'!B105:I105)-('exp(XMY)ADJ'!B105+'exp(XMY)ADJ'!C105))</f>
        <v>0.22790311590376627</v>
      </c>
      <c r="AA105">
        <f>(SUM('exp(XMY)ADJ'!B105:I105)-('exp(XMY)ADJ'!D105+'exp(XMY)ADJ'!E105+'exp(XMY)ADJ'!G105))</f>
        <v>0.10391761552610163</v>
      </c>
      <c r="AB105">
        <f>(SUM('exp(XMY)ADJ'!B105:I105)-('exp(XMY)ADJ'!F105))</f>
        <v>0.24188408916319312</v>
      </c>
      <c r="AD105">
        <f>('exp(XMY)ADJ'!B105+'exp(XMY)ADJ'!C105)</f>
        <v>1.5026141456507212E-2</v>
      </c>
      <c r="AE105">
        <f>('exp(XMY)ADJ'!D105+'exp(XMY)ADJ'!E105+'exp(XMY)ADJ'!G105)</f>
        <v>0.13901164183417186</v>
      </c>
    </row>
    <row r="106" spans="1:31" x14ac:dyDescent="0.3">
      <c r="A106" s="1">
        <f>EXIMRxXMY!A106</f>
        <v>2005.75</v>
      </c>
      <c r="B106">
        <f t="shared" si="11"/>
        <v>-5.5256747769348955</v>
      </c>
      <c r="C106">
        <f t="shared" si="12"/>
        <v>-5.5957226927169046</v>
      </c>
      <c r="D106">
        <f t="shared" si="13"/>
        <v>-2.5188149896035976</v>
      </c>
      <c r="E106">
        <f t="shared" si="14"/>
        <v>-3.8846177936726876</v>
      </c>
      <c r="F106" s="1"/>
      <c r="G106" s="2">
        <v>-5.5256747769348955</v>
      </c>
      <c r="I106">
        <f t="shared" si="9"/>
        <v>2005.75</v>
      </c>
      <c r="J106">
        <f t="shared" si="9"/>
        <v>-5.5256747769348955</v>
      </c>
      <c r="K106">
        <f t="shared" si="10"/>
        <v>-2.5188149896035976</v>
      </c>
      <c r="L106">
        <f t="shared" si="15"/>
        <v>-3.0068597873312979</v>
      </c>
      <c r="P106" s="1">
        <f t="shared" si="16"/>
        <v>2005.75</v>
      </c>
      <c r="Q106">
        <f>EXIMR!I106</f>
        <v>-44.908969999999997</v>
      </c>
      <c r="R106">
        <f>EXIMR!I106-EXIMR!B106-EXIMR!C106</f>
        <v>-48.575470960870518</v>
      </c>
      <c r="S106">
        <f>EXIMR!I106-EXIMR!D106-EXIMR!E106-EXIMR!G106</f>
        <v>-47.988324670920449</v>
      </c>
      <c r="T106">
        <f>EXIMR!I106-EXIMR!F106</f>
        <v>-31.747281111470897</v>
      </c>
      <c r="X106" s="1">
        <f t="shared" si="17"/>
        <v>2005.75</v>
      </c>
      <c r="Y106" s="1">
        <f>'exp(XMY)ADJ'!J106</f>
        <v>0.24608334490570127</v>
      </c>
      <c r="Z106">
        <f>(SUM('exp(XMY)ADJ'!B106:I106)-('exp(XMY)ADJ'!B106+'exp(XMY)ADJ'!C106))</f>
        <v>0.23039293627125026</v>
      </c>
      <c r="AA106">
        <f>(SUM('exp(XMY)ADJ'!B106:I106)-('exp(XMY)ADJ'!D106+'exp(XMY)ADJ'!E106+'exp(XMY)ADJ'!G106))</f>
        <v>0.10497615855007864</v>
      </c>
      <c r="AB106">
        <f>(SUM('exp(XMY)ADJ'!B106:I106)-('exp(XMY)ADJ'!F106))</f>
        <v>0.24472128999223819</v>
      </c>
      <c r="AD106">
        <f>('exp(XMY)ADJ'!B106+'exp(XMY)ADJ'!C106)</f>
        <v>1.5690408634451009E-2</v>
      </c>
      <c r="AE106">
        <f>('exp(XMY)ADJ'!D106+'exp(XMY)ADJ'!E106+'exp(XMY)ADJ'!G106)</f>
        <v>0.14110718635562264</v>
      </c>
    </row>
    <row r="107" spans="1:31" x14ac:dyDescent="0.3">
      <c r="A107" s="1">
        <f>EXIMRxXMY!A107</f>
        <v>2006</v>
      </c>
      <c r="B107">
        <f t="shared" si="11"/>
        <v>-5.434094382932475</v>
      </c>
      <c r="C107">
        <f t="shared" si="12"/>
        <v>-5.6234916966251394</v>
      </c>
      <c r="D107">
        <f t="shared" si="13"/>
        <v>-2.3789000250716694</v>
      </c>
      <c r="E107">
        <f t="shared" si="14"/>
        <v>-3.990616166132936</v>
      </c>
      <c r="F107" s="1"/>
      <c r="G107" s="2">
        <v>-5.4340943829324742</v>
      </c>
      <c r="I107">
        <f t="shared" si="9"/>
        <v>2006</v>
      </c>
      <c r="J107">
        <f t="shared" si="9"/>
        <v>-5.434094382932475</v>
      </c>
      <c r="K107">
        <f t="shared" si="10"/>
        <v>-2.3789000250716694</v>
      </c>
      <c r="L107">
        <f t="shared" si="15"/>
        <v>-3.0551943578608056</v>
      </c>
      <c r="P107" s="1">
        <f t="shared" si="16"/>
        <v>2006</v>
      </c>
      <c r="Q107">
        <f>EXIMR!I107</f>
        <v>-43.379330000000003</v>
      </c>
      <c r="R107">
        <f>EXIMR!I107-EXIMR!B107-EXIMR!C107</f>
        <v>-48.005900829777751</v>
      </c>
      <c r="S107">
        <f>EXIMR!I107-EXIMR!D107-EXIMR!E107-EXIMR!G107</f>
        <v>-45.216213187099058</v>
      </c>
      <c r="T107">
        <f>EXIMR!I107-EXIMR!F107</f>
        <v>-32.008852415823803</v>
      </c>
      <c r="X107" s="1">
        <f t="shared" si="17"/>
        <v>2006</v>
      </c>
      <c r="Y107" s="1">
        <f>'exp(XMY)ADJ'!J107</f>
        <v>0.25053841923941539</v>
      </c>
      <c r="Z107">
        <f>(SUM('exp(XMY)ADJ'!B107:I107)-('exp(XMY)ADJ'!B107+'exp(XMY)ADJ'!C107))</f>
        <v>0.23428335264721972</v>
      </c>
      <c r="AA107">
        <f>(SUM('exp(XMY)ADJ'!B107:I107)-('exp(XMY)ADJ'!D107+'exp(XMY)ADJ'!E107+'exp(XMY)ADJ'!G107))</f>
        <v>0.10522331957468783</v>
      </c>
      <c r="AB107">
        <f>(SUM('exp(XMY)ADJ'!B107:I107)-('exp(XMY)ADJ'!F107))</f>
        <v>0.24934453221197939</v>
      </c>
      <c r="AD107">
        <f>('exp(XMY)ADJ'!B107+'exp(XMY)ADJ'!C107)</f>
        <v>1.6255066592195673E-2</v>
      </c>
      <c r="AE107">
        <f>('exp(XMY)ADJ'!D107+'exp(XMY)ADJ'!E107+'exp(XMY)ADJ'!G107)</f>
        <v>0.14531509966472755</v>
      </c>
    </row>
    <row r="108" spans="1:31" x14ac:dyDescent="0.3">
      <c r="A108" s="1">
        <f>EXIMRxXMY!A108</f>
        <v>2006.25</v>
      </c>
      <c r="B108">
        <f t="shared" si="11"/>
        <v>-5.4214821593072102</v>
      </c>
      <c r="C108">
        <f t="shared" si="12"/>
        <v>-5.6438880783960679</v>
      </c>
      <c r="D108">
        <f t="shared" si="13"/>
        <v>-2.3058184822551633</v>
      </c>
      <c r="E108">
        <f t="shared" si="14"/>
        <v>-4.1062054715038894</v>
      </c>
      <c r="F108" s="1"/>
      <c r="G108" s="2">
        <v>-5.4214821593072111</v>
      </c>
      <c r="I108">
        <f t="shared" si="9"/>
        <v>2006.25</v>
      </c>
      <c r="J108">
        <f t="shared" si="9"/>
        <v>-5.4214821593072102</v>
      </c>
      <c r="K108">
        <f t="shared" si="10"/>
        <v>-2.3058184822551633</v>
      </c>
      <c r="L108">
        <f t="shared" si="15"/>
        <v>-3.1156636770520469</v>
      </c>
      <c r="P108" s="1">
        <f t="shared" si="16"/>
        <v>2006.25</v>
      </c>
      <c r="Q108">
        <f>EXIMR!I108</f>
        <v>-42.740049999999997</v>
      </c>
      <c r="R108">
        <f>EXIMR!I108-EXIMR!B108-EXIMR!C108</f>
        <v>-47.581864745715464</v>
      </c>
      <c r="S108">
        <f>EXIMR!I108-EXIMR!D108-EXIMR!E108-EXIMR!G108</f>
        <v>-43.83871291569973</v>
      </c>
      <c r="T108">
        <f>EXIMR!I108-EXIMR!F108</f>
        <v>-32.509480296938094</v>
      </c>
      <c r="X108" s="1">
        <f t="shared" si="17"/>
        <v>2006.25</v>
      </c>
      <c r="Y108" s="1">
        <f>'exp(XMY)ADJ'!J108</f>
        <v>0.25369563953749286</v>
      </c>
      <c r="Z108">
        <f>(SUM('exp(XMY)ADJ'!B108:I108)-('exp(XMY)ADJ'!B108+'exp(XMY)ADJ'!C108))</f>
        <v>0.23722853690404283</v>
      </c>
      <c r="AA108">
        <f>(SUM('exp(XMY)ADJ'!B108:I108)-('exp(XMY)ADJ'!D108+'exp(XMY)ADJ'!E108+'exp(XMY)ADJ'!G108))</f>
        <v>0.10519553740955714</v>
      </c>
      <c r="AB108">
        <f>(SUM('exp(XMY)ADJ'!B108:I108)-('exp(XMY)ADJ'!F108))</f>
        <v>0.25261587906040028</v>
      </c>
      <c r="AD108">
        <f>('exp(XMY)ADJ'!B108+'exp(XMY)ADJ'!C108)</f>
        <v>1.6467102633450022E-2</v>
      </c>
      <c r="AE108">
        <f>('exp(XMY)ADJ'!D108+'exp(XMY)ADJ'!E108+'exp(XMY)ADJ'!G108)</f>
        <v>0.14850010212793571</v>
      </c>
    </row>
    <row r="109" spans="1:31" x14ac:dyDescent="0.3">
      <c r="A109" s="1">
        <f>EXIMRxXMY!A109</f>
        <v>2006.5</v>
      </c>
      <c r="B109">
        <f t="shared" si="11"/>
        <v>-5.5438109087638185</v>
      </c>
      <c r="C109">
        <f t="shared" si="12"/>
        <v>-5.7096914849972071</v>
      </c>
      <c r="D109">
        <f t="shared" si="13"/>
        <v>-2.3499706066597499</v>
      </c>
      <c r="E109">
        <f t="shared" si="14"/>
        <v>-4.1739679582321312</v>
      </c>
      <c r="F109" s="1"/>
      <c r="G109" s="2">
        <v>-5.5438109087638185</v>
      </c>
      <c r="I109">
        <f t="shared" si="9"/>
        <v>2006.5</v>
      </c>
      <c r="J109">
        <f t="shared" si="9"/>
        <v>-5.5438109087638185</v>
      </c>
      <c r="K109">
        <f t="shared" si="10"/>
        <v>-2.3499706066597499</v>
      </c>
      <c r="L109">
        <f t="shared" si="15"/>
        <v>-3.1938403021040687</v>
      </c>
      <c r="P109" s="1">
        <f t="shared" si="16"/>
        <v>2006.5</v>
      </c>
      <c r="Q109">
        <f>EXIMR!I109</f>
        <v>-43.70355</v>
      </c>
      <c r="R109">
        <f>EXIMR!I109-EXIMR!B109-EXIMR!C109</f>
        <v>-48.129026715424132</v>
      </c>
      <c r="S109">
        <f>EXIMR!I109-EXIMR!D109-EXIMR!E109-EXIMR!G109</f>
        <v>-44.65367343770157</v>
      </c>
      <c r="T109">
        <f>EXIMR!I109-EXIMR!F109</f>
        <v>-33.050518208527897</v>
      </c>
      <c r="X109" s="1">
        <f t="shared" si="17"/>
        <v>2006.5</v>
      </c>
      <c r="Y109" s="1">
        <f>'exp(XMY)ADJ'!J109</f>
        <v>0.25370071350102308</v>
      </c>
      <c r="Z109">
        <f>(SUM('exp(XMY)ADJ'!B109:I109)-('exp(XMY)ADJ'!B109+'exp(XMY)ADJ'!C109))</f>
        <v>0.23726602737085462</v>
      </c>
      <c r="AA109">
        <f>(SUM('exp(XMY)ADJ'!B109:I109)-('exp(XMY)ADJ'!D109+'exp(XMY)ADJ'!E109+'exp(XMY)ADJ'!G109))</f>
        <v>0.10525318191070232</v>
      </c>
      <c r="AB109">
        <f>(SUM('exp(XMY)ADJ'!B109:I109)-('exp(XMY)ADJ'!F109))</f>
        <v>0.25258109006927087</v>
      </c>
      <c r="AD109">
        <f>('exp(XMY)ADJ'!B109+'exp(XMY)ADJ'!C109)</f>
        <v>1.6434686130168463E-2</v>
      </c>
      <c r="AE109">
        <f>('exp(XMY)ADJ'!D109+'exp(XMY)ADJ'!E109+'exp(XMY)ADJ'!G109)</f>
        <v>0.14844753159032076</v>
      </c>
    </row>
    <row r="110" spans="1:31" x14ac:dyDescent="0.3">
      <c r="A110" s="1">
        <f>EXIMRxXMY!A110</f>
        <v>2006.75</v>
      </c>
      <c r="B110">
        <f t="shared" si="11"/>
        <v>-5.0940281159046039</v>
      </c>
      <c r="C110">
        <f t="shared" si="12"/>
        <v>-5.4672052338197981</v>
      </c>
      <c r="D110">
        <f t="shared" si="13"/>
        <v>-2.0432879033319713</v>
      </c>
      <c r="E110">
        <f t="shared" si="14"/>
        <v>-4.278215790407419</v>
      </c>
      <c r="F110" s="1"/>
      <c r="G110" s="2">
        <v>-5.0940281159046039</v>
      </c>
      <c r="I110">
        <f t="shared" si="9"/>
        <v>2006.75</v>
      </c>
      <c r="J110">
        <f t="shared" si="9"/>
        <v>-5.0940281159046039</v>
      </c>
      <c r="K110">
        <f t="shared" si="10"/>
        <v>-2.0432879033319713</v>
      </c>
      <c r="L110">
        <f t="shared" si="15"/>
        <v>-3.0507402125726326</v>
      </c>
      <c r="P110" s="1">
        <f t="shared" si="16"/>
        <v>2006.75</v>
      </c>
      <c r="Q110">
        <f>EXIMR!I110</f>
        <v>-39.613939999999999</v>
      </c>
      <c r="R110">
        <f>EXIMR!I110-EXIMR!B110-EXIMR!C110</f>
        <v>-45.589208948257919</v>
      </c>
      <c r="S110">
        <f>EXIMR!I110-EXIMR!D110-EXIMR!E110-EXIMR!G110</f>
        <v>-38.681410900029391</v>
      </c>
      <c r="T110">
        <f>EXIMR!I110-EXIMR!F110</f>
        <v>-33.358074140823881</v>
      </c>
      <c r="X110" s="1">
        <f t="shared" si="17"/>
        <v>2006.75</v>
      </c>
      <c r="Y110" s="1">
        <f>'exp(XMY)ADJ'!J110</f>
        <v>0.25718361344034973</v>
      </c>
      <c r="Z110">
        <f>(SUM('exp(XMY)ADJ'!B110:I110)-('exp(XMY)ADJ'!B110+'exp(XMY)ADJ'!C110))</f>
        <v>0.2398464619127248</v>
      </c>
      <c r="AA110">
        <f>(SUM('exp(XMY)ADJ'!B110:I110)-('exp(XMY)ADJ'!D110+'exp(XMY)ADJ'!E110+'exp(XMY)ADJ'!G110))</f>
        <v>0.10564702040537094</v>
      </c>
      <c r="AB110">
        <f>(SUM('exp(XMY)ADJ'!B110:I110)-('exp(XMY)ADJ'!F110))</f>
        <v>0.25650256500699503</v>
      </c>
      <c r="AD110">
        <f>('exp(XMY)ADJ'!B110+'exp(XMY)ADJ'!C110)</f>
        <v>1.7337151527624894E-2</v>
      </c>
      <c r="AE110">
        <f>('exp(XMY)ADJ'!D110+'exp(XMY)ADJ'!E110+'exp(XMY)ADJ'!G110)</f>
        <v>0.15153659303497874</v>
      </c>
    </row>
    <row r="111" spans="1:31" x14ac:dyDescent="0.3">
      <c r="A111" s="1">
        <f>EXIMRxXMY!A111</f>
        <v>2007</v>
      </c>
      <c r="B111">
        <f t="shared" si="11"/>
        <v>-5.1136319221900655</v>
      </c>
      <c r="C111">
        <f t="shared" si="12"/>
        <v>-5.594610867273456</v>
      </c>
      <c r="D111">
        <f t="shared" si="13"/>
        <v>-2.0541589009136145</v>
      </c>
      <c r="E111">
        <f t="shared" si="14"/>
        <v>-4.1773683644276307</v>
      </c>
      <c r="F111" s="1"/>
      <c r="G111" s="2">
        <v>-5.1136319221900646</v>
      </c>
      <c r="I111">
        <f t="shared" si="9"/>
        <v>2007</v>
      </c>
      <c r="J111">
        <f t="shared" si="9"/>
        <v>-5.1136319221900655</v>
      </c>
      <c r="K111">
        <f t="shared" si="10"/>
        <v>-2.0541589009136145</v>
      </c>
      <c r="L111">
        <f t="shared" si="15"/>
        <v>-3.0594730212764509</v>
      </c>
      <c r="P111" s="1">
        <f t="shared" si="16"/>
        <v>2007</v>
      </c>
      <c r="Q111">
        <f>EXIMR!I111</f>
        <v>-39.582419999999999</v>
      </c>
      <c r="R111">
        <f>EXIMR!I111-EXIMR!B111-EXIMR!C111</f>
        <v>-46.544592127996061</v>
      </c>
      <c r="S111">
        <f>EXIMR!I111-EXIMR!D111-EXIMR!E111-EXIMR!G111</f>
        <v>-38.563875719872044</v>
      </c>
      <c r="T111">
        <f>EXIMR!I111-EXIMR!F111</f>
        <v>-32.430442673860732</v>
      </c>
      <c r="X111" s="1">
        <f t="shared" si="17"/>
        <v>2007</v>
      </c>
      <c r="Y111" s="1">
        <f>'exp(XMY)ADJ'!J111</f>
        <v>0.25837894308584797</v>
      </c>
      <c r="Z111">
        <f>(SUM('exp(XMY)ADJ'!B111:I111)-('exp(XMY)ADJ'!B111+'exp(XMY)ADJ'!C111))</f>
        <v>0.24039788991547997</v>
      </c>
      <c r="AA111">
        <f>(SUM('exp(XMY)ADJ'!B111:I111)-('exp(XMY)ADJ'!D111+'exp(XMY)ADJ'!E111+'exp(XMY)ADJ'!G111))</f>
        <v>0.1065328036961338</v>
      </c>
      <c r="AB111">
        <f>(SUM('exp(XMY)ADJ'!B111:I111)-('exp(XMY)ADJ'!F111))</f>
        <v>0.25762018770065276</v>
      </c>
      <c r="AD111">
        <f>('exp(XMY)ADJ'!B111+'exp(XMY)ADJ'!C111)</f>
        <v>1.7981053170367994E-2</v>
      </c>
      <c r="AE111">
        <f>('exp(XMY)ADJ'!D111+'exp(XMY)ADJ'!E111+'exp(XMY)ADJ'!G111)</f>
        <v>0.15184613938971417</v>
      </c>
    </row>
    <row r="112" spans="1:31" x14ac:dyDescent="0.3">
      <c r="A112" s="1">
        <f>EXIMRxXMY!A112</f>
        <v>2007.25</v>
      </c>
      <c r="B112">
        <f t="shared" si="11"/>
        <v>-4.9184887300770601</v>
      </c>
      <c r="C112">
        <f t="shared" si="12"/>
        <v>-5.3745103060200288</v>
      </c>
      <c r="D112">
        <f t="shared" si="13"/>
        <v>-1.9815413663675572</v>
      </c>
      <c r="E112">
        <f t="shared" si="14"/>
        <v>-4.194235632506242</v>
      </c>
      <c r="F112" s="1"/>
      <c r="G112" s="2">
        <v>-4.9184887300770601</v>
      </c>
      <c r="I112">
        <f t="shared" si="9"/>
        <v>2007.25</v>
      </c>
      <c r="J112">
        <f t="shared" si="9"/>
        <v>-4.9184887300770601</v>
      </c>
      <c r="K112">
        <f t="shared" si="10"/>
        <v>-1.9815413663675572</v>
      </c>
      <c r="L112">
        <f t="shared" si="15"/>
        <v>-2.9369473637095029</v>
      </c>
      <c r="P112" s="1">
        <f t="shared" si="16"/>
        <v>2007.25</v>
      </c>
      <c r="Q112">
        <f>EXIMR!I112</f>
        <v>-38.286850000000001</v>
      </c>
      <c r="R112">
        <f>EXIMR!I112-EXIMR!B112-EXIMR!C112</f>
        <v>-44.992727808631294</v>
      </c>
      <c r="S112">
        <f>EXIMR!I112-EXIMR!D112-EXIMR!E112-EXIMR!G112</f>
        <v>-37.20171372819253</v>
      </c>
      <c r="T112">
        <f>EXIMR!I112-EXIMR!F112</f>
        <v>-32.725171466113423</v>
      </c>
      <c r="X112" s="1">
        <f t="shared" si="17"/>
        <v>2007.25</v>
      </c>
      <c r="Y112" s="1">
        <f>'exp(XMY)ADJ'!J112</f>
        <v>0.2569283568680662</v>
      </c>
      <c r="Z112">
        <f>(SUM('exp(XMY)ADJ'!B112:I112)-('exp(XMY)ADJ'!B112+'exp(XMY)ADJ'!C112))</f>
        <v>0.23890573289441661</v>
      </c>
      <c r="AA112">
        <f>(SUM('exp(XMY)ADJ'!B112:I112)-('exp(XMY)ADJ'!D112+'exp(XMY)ADJ'!E112+'exp(XMY)ADJ'!G112))</f>
        <v>0.10652957446236613</v>
      </c>
      <c r="AB112">
        <f>(SUM('exp(XMY)ADJ'!B112:I112)-('exp(XMY)ADJ'!F112))</f>
        <v>0.25633085753878049</v>
      </c>
      <c r="AD112">
        <f>('exp(XMY)ADJ'!B112+'exp(XMY)ADJ'!C112)</f>
        <v>1.8022623973649586E-2</v>
      </c>
      <c r="AE112">
        <f>('exp(XMY)ADJ'!D112+'exp(XMY)ADJ'!E112+'exp(XMY)ADJ'!G112)</f>
        <v>0.15039878240570007</v>
      </c>
    </row>
    <row r="113" spans="1:31" x14ac:dyDescent="0.3">
      <c r="A113" s="1">
        <f>EXIMRxXMY!A113</f>
        <v>2007.5</v>
      </c>
      <c r="B113">
        <f t="shared" si="11"/>
        <v>-4.5674620554280381</v>
      </c>
      <c r="C113">
        <f t="shared" si="12"/>
        <v>-5.1740216712006948</v>
      </c>
      <c r="D113">
        <f t="shared" si="13"/>
        <v>-1.8474147560715755</v>
      </c>
      <c r="E113">
        <f t="shared" si="14"/>
        <v>-4.0470339430052977</v>
      </c>
      <c r="F113" s="1"/>
      <c r="G113" s="2">
        <v>-4.5674620554280381</v>
      </c>
      <c r="I113">
        <f t="shared" si="9"/>
        <v>2007.5</v>
      </c>
      <c r="J113">
        <f t="shared" si="9"/>
        <v>-4.5674620554280381</v>
      </c>
      <c r="K113">
        <f t="shared" si="10"/>
        <v>-1.8474147560715755</v>
      </c>
      <c r="L113">
        <f t="shared" si="15"/>
        <v>-2.7200472993564624</v>
      </c>
      <c r="P113" s="1">
        <f t="shared" si="16"/>
        <v>2007.5</v>
      </c>
      <c r="Q113">
        <f>EXIMR!I113</f>
        <v>-35.215589999999999</v>
      </c>
      <c r="R113">
        <f>EXIMR!I113-EXIMR!B113-EXIMR!C113</f>
        <v>-42.995084831223117</v>
      </c>
      <c r="S113">
        <f>EXIMR!I113-EXIMR!D113-EXIMR!E113-EXIMR!G113</f>
        <v>-34.497372793236366</v>
      </c>
      <c r="T113">
        <f>EXIMR!I113-EXIMR!F113</f>
        <v>-31.255088240665668</v>
      </c>
      <c r="X113" s="1">
        <f t="shared" si="17"/>
        <v>2007.5</v>
      </c>
      <c r="Y113" s="1">
        <f>'exp(XMY)ADJ'!J113</f>
        <v>0.25940000184168649</v>
      </c>
      <c r="Z113">
        <f>(SUM('exp(XMY)ADJ'!B113:I113)-('exp(XMY)ADJ'!B113+'exp(XMY)ADJ'!C113))</f>
        <v>0.24067968194556555</v>
      </c>
      <c r="AA113">
        <f>(SUM('exp(XMY)ADJ'!B113:I113)-('exp(XMY)ADJ'!D113+'exp(XMY)ADJ'!E113+'exp(XMY)ADJ'!G113))</f>
        <v>0.10710466371710392</v>
      </c>
      <c r="AB113">
        <f>(SUM('exp(XMY)ADJ'!B113:I113)-('exp(XMY)ADJ'!F113))</f>
        <v>0.25896800622304716</v>
      </c>
      <c r="AD113">
        <f>('exp(XMY)ADJ'!B113+'exp(XMY)ADJ'!C113)</f>
        <v>1.8720319896121003E-2</v>
      </c>
      <c r="AE113">
        <f>('exp(XMY)ADJ'!D113+'exp(XMY)ADJ'!E113+'exp(XMY)ADJ'!G113)</f>
        <v>0.15229533812458262</v>
      </c>
    </row>
    <row r="114" spans="1:31" x14ac:dyDescent="0.3">
      <c r="A114" s="1">
        <f>EXIMRxXMY!A114</f>
        <v>2007.75</v>
      </c>
      <c r="B114">
        <f t="shared" si="11"/>
        <v>-4.0264676114524782</v>
      </c>
      <c r="C114">
        <f t="shared" si="12"/>
        <v>-4.8184181021756345</v>
      </c>
      <c r="D114">
        <f t="shared" si="13"/>
        <v>-1.7062615200951812</v>
      </c>
      <c r="E114">
        <f t="shared" si="14"/>
        <v>-3.7081498030699205</v>
      </c>
      <c r="F114" s="1"/>
      <c r="G114" s="2">
        <v>-4.0264676114524782</v>
      </c>
      <c r="I114">
        <f t="shared" si="9"/>
        <v>2007.75</v>
      </c>
      <c r="J114">
        <f t="shared" si="9"/>
        <v>-4.0264676114524782</v>
      </c>
      <c r="K114">
        <f t="shared" si="10"/>
        <v>-1.7062615200951812</v>
      </c>
      <c r="L114">
        <f t="shared" si="15"/>
        <v>-2.3202060913572971</v>
      </c>
      <c r="P114" s="1">
        <f t="shared" si="16"/>
        <v>2007.75</v>
      </c>
      <c r="Q114">
        <f>EXIMR!I114</f>
        <v>-30.944790000000001</v>
      </c>
      <c r="R114">
        <f>EXIMR!I114-EXIMR!B114-EXIMR!C114</f>
        <v>-40.039049867005453</v>
      </c>
      <c r="S114">
        <f>EXIMR!I114-EXIMR!D114-EXIMR!E114-EXIMR!G114</f>
        <v>-31.607819685485563</v>
      </c>
      <c r="T114">
        <f>EXIMR!I114-EXIMR!F114</f>
        <v>-28.528163402346863</v>
      </c>
      <c r="X114" s="1">
        <f t="shared" si="17"/>
        <v>2007.75</v>
      </c>
      <c r="Y114" s="1">
        <f>'exp(XMY)ADJ'!J114</f>
        <v>0.2602355751292853</v>
      </c>
      <c r="Z114">
        <f>(SUM('exp(XMY)ADJ'!B114:I114)-('exp(XMY)ADJ'!B114+'exp(XMY)ADJ'!C114))</f>
        <v>0.24068593626375215</v>
      </c>
      <c r="AA114">
        <f>(SUM('exp(XMY)ADJ'!B114:I114)-('exp(XMY)ADJ'!D114+'exp(XMY)ADJ'!E114+'exp(XMY)ADJ'!G114))</f>
        <v>0.10796451872184676</v>
      </c>
      <c r="AB114">
        <f>(SUM('exp(XMY)ADJ'!B114:I114)-('exp(XMY)ADJ'!F114))</f>
        <v>0.2599641449589335</v>
      </c>
      <c r="AD114">
        <f>('exp(XMY)ADJ'!B114+'exp(XMY)ADJ'!C114)</f>
        <v>1.9549638865533153E-2</v>
      </c>
      <c r="AE114">
        <f>('exp(XMY)ADJ'!D114+'exp(XMY)ADJ'!E114+'exp(XMY)ADJ'!G114)</f>
        <v>0.15227105640743854</v>
      </c>
    </row>
    <row r="115" spans="1:31" x14ac:dyDescent="0.3">
      <c r="A115" s="1">
        <f>EXIMRxXMY!A115</f>
        <v>2008</v>
      </c>
      <c r="B115">
        <f t="shared" si="11"/>
        <v>-4.0604409018080894</v>
      </c>
      <c r="C115">
        <f t="shared" si="12"/>
        <v>-5.0171797054818619</v>
      </c>
      <c r="D115">
        <f t="shared" si="13"/>
        <v>-1.7887063491218731</v>
      </c>
      <c r="E115">
        <f t="shared" si="14"/>
        <v>-3.402031517324708</v>
      </c>
      <c r="F115" s="1"/>
      <c r="G115" s="2">
        <v>-4.0604409018080894</v>
      </c>
      <c r="I115">
        <f t="shared" si="9"/>
        <v>2008</v>
      </c>
      <c r="J115">
        <f t="shared" si="9"/>
        <v>-4.0604409018080894</v>
      </c>
      <c r="K115">
        <f t="shared" si="10"/>
        <v>-1.7887063491218731</v>
      </c>
      <c r="L115">
        <f t="shared" si="15"/>
        <v>-2.2717345526862163</v>
      </c>
      <c r="P115" s="1">
        <f t="shared" si="16"/>
        <v>2008</v>
      </c>
      <c r="Q115">
        <f>EXIMR!I115</f>
        <v>-30.66619</v>
      </c>
      <c r="R115">
        <f>EXIMR!I115-EXIMR!B115-EXIMR!C115</f>
        <v>-41.042467935576155</v>
      </c>
      <c r="S115">
        <f>EXIMR!I115-EXIMR!D115-EXIMR!E115-EXIMR!G115</f>
        <v>-32.799628005737588</v>
      </c>
      <c r="T115">
        <f>EXIMR!I115-EXIMR!F115</f>
        <v>-25.743481615400079</v>
      </c>
      <c r="X115" s="1">
        <f t="shared" si="17"/>
        <v>2008</v>
      </c>
      <c r="Y115" s="1">
        <f>'exp(XMY)ADJ'!J115</f>
        <v>0.26481547931504301</v>
      </c>
      <c r="Z115">
        <f>(SUM('exp(XMY)ADJ'!B115:I115)-('exp(XMY)ADJ'!B115+'exp(XMY)ADJ'!C115))</f>
        <v>0.24448723275399842</v>
      </c>
      <c r="AA115">
        <f>(SUM('exp(XMY)ADJ'!B115:I115)-('exp(XMY)ADJ'!D115+'exp(XMY)ADJ'!E115+'exp(XMY)ADJ'!G115))</f>
        <v>0.10906869729187035</v>
      </c>
      <c r="AB115">
        <f>(SUM('exp(XMY)ADJ'!B115:I115)-('exp(XMY)ADJ'!F115))</f>
        <v>0.26430236346039299</v>
      </c>
      <c r="AD115">
        <f>('exp(XMY)ADJ'!B115+'exp(XMY)ADJ'!C115)</f>
        <v>2.032824656104458E-2</v>
      </c>
      <c r="AE115">
        <f>('exp(XMY)ADJ'!D115+'exp(XMY)ADJ'!E115+'exp(XMY)ADJ'!G115)</f>
        <v>0.15574678202317266</v>
      </c>
    </row>
    <row r="116" spans="1:31" x14ac:dyDescent="0.3">
      <c r="A116" s="1">
        <f>EXIMRxXMY!A116</f>
        <v>2008.25</v>
      </c>
      <c r="B116">
        <f t="shared" si="11"/>
        <v>-3.6471020637929854</v>
      </c>
      <c r="C116">
        <f t="shared" si="12"/>
        <v>-4.8969287802513159</v>
      </c>
      <c r="D116">
        <f t="shared" si="13"/>
        <v>-1.7089886843194</v>
      </c>
      <c r="E116">
        <f t="shared" si="14"/>
        <v>-2.948752260335445</v>
      </c>
      <c r="F116" s="1"/>
      <c r="G116" s="2">
        <v>-3.6471020637929854</v>
      </c>
      <c r="I116">
        <f t="shared" si="9"/>
        <v>2008.25</v>
      </c>
      <c r="J116">
        <f t="shared" si="9"/>
        <v>-3.6471020637929854</v>
      </c>
      <c r="K116">
        <f t="shared" si="10"/>
        <v>-1.7089886843194</v>
      </c>
      <c r="L116">
        <f t="shared" si="15"/>
        <v>-1.9381133794735854</v>
      </c>
      <c r="P116" s="1">
        <f t="shared" si="16"/>
        <v>2008.25</v>
      </c>
      <c r="Q116">
        <f>EXIMR!I116</f>
        <v>-26.81062</v>
      </c>
      <c r="R116">
        <f>EXIMR!I116-EXIMR!B116-EXIMR!C116</f>
        <v>-39.065323477986581</v>
      </c>
      <c r="S116">
        <f>EXIMR!I116-EXIMR!D116-EXIMR!E116-EXIMR!G116</f>
        <v>-31.056136300675931</v>
      </c>
      <c r="T116">
        <f>EXIMR!I116-EXIMR!F116</f>
        <v>-21.719402637561899</v>
      </c>
      <c r="X116" s="1">
        <f t="shared" si="17"/>
        <v>2008.25</v>
      </c>
      <c r="Y116" s="1">
        <f>'exp(XMY)ADJ'!J116</f>
        <v>0.27206398537542104</v>
      </c>
      <c r="Z116">
        <f>(SUM('exp(XMY)ADJ'!B116:I116)-('exp(XMY)ADJ'!B116+'exp(XMY)ADJ'!C116))</f>
        <v>0.25070463235819607</v>
      </c>
      <c r="AA116">
        <f>(SUM('exp(XMY)ADJ'!B116:I116)-('exp(XMY)ADJ'!D116+'exp(XMY)ADJ'!E116+'exp(XMY)ADJ'!G116))</f>
        <v>0.11005803605274647</v>
      </c>
      <c r="AB116">
        <f>(SUM('exp(XMY)ADJ'!B116:I116)-('exp(XMY)ADJ'!F116))</f>
        <v>0.27153161710219631</v>
      </c>
      <c r="AD116">
        <f>('exp(XMY)ADJ'!B116+'exp(XMY)ADJ'!C116)</f>
        <v>2.1359353017224889E-2</v>
      </c>
      <c r="AE116">
        <f>('exp(XMY)ADJ'!D116+'exp(XMY)ADJ'!E116+'exp(XMY)ADJ'!G116)</f>
        <v>0.16200594932267451</v>
      </c>
    </row>
    <row r="117" spans="1:31" x14ac:dyDescent="0.3">
      <c r="A117" s="1">
        <f>EXIMRxXMY!A117</f>
        <v>2008.5</v>
      </c>
      <c r="B117">
        <f t="shared" si="11"/>
        <v>-3.6215588713912603</v>
      </c>
      <c r="C117">
        <f t="shared" si="12"/>
        <v>-5.2678979412224578</v>
      </c>
      <c r="D117">
        <f t="shared" si="13"/>
        <v>-1.8688529759992354</v>
      </c>
      <c r="E117">
        <f t="shared" si="14"/>
        <v>-2.1818340983954037</v>
      </c>
      <c r="F117" s="1"/>
      <c r="G117" s="2">
        <v>-3.6215588713912603</v>
      </c>
      <c r="I117">
        <f t="shared" si="9"/>
        <v>2008.5</v>
      </c>
      <c r="J117">
        <f t="shared" si="9"/>
        <v>-3.6215588713912603</v>
      </c>
      <c r="K117">
        <f t="shared" si="10"/>
        <v>-1.8688529759992354</v>
      </c>
      <c r="L117">
        <f t="shared" si="15"/>
        <v>-1.7527058953920249</v>
      </c>
      <c r="P117" s="1">
        <f t="shared" si="16"/>
        <v>2008.5</v>
      </c>
      <c r="Q117">
        <f>EXIMR!I117</f>
        <v>-26.108730000000001</v>
      </c>
      <c r="R117">
        <f>EXIMR!I117-EXIMR!B117-EXIMR!C117</f>
        <v>-41.41897862667274</v>
      </c>
      <c r="S117">
        <f>EXIMR!I117-EXIMR!D117-EXIMR!E117-EXIMR!G117</f>
        <v>-33.193531590505174</v>
      </c>
      <c r="T117">
        <f>EXIMR!I117-EXIMR!F117</f>
        <v>-15.789699544102302</v>
      </c>
      <c r="X117" s="1">
        <f t="shared" si="17"/>
        <v>2008.5</v>
      </c>
      <c r="Y117" s="1">
        <f>'exp(XMY)ADJ'!J117</f>
        <v>0.2774212971210212</v>
      </c>
      <c r="Z117">
        <f>(SUM('exp(XMY)ADJ'!B117:I117)-('exp(XMY)ADJ'!B117+'exp(XMY)ADJ'!C117))</f>
        <v>0.25437121415785319</v>
      </c>
      <c r="AA117">
        <f>(SUM('exp(XMY)ADJ'!B117:I117)-('exp(XMY)ADJ'!D117+'exp(XMY)ADJ'!E117+'exp(XMY)ADJ'!G117))</f>
        <v>0.1126034432885599</v>
      </c>
      <c r="AB117">
        <f>(SUM('exp(XMY)ADJ'!B117:I117)-('exp(XMY)ADJ'!F117))</f>
        <v>0.27636169925859705</v>
      </c>
      <c r="AD117">
        <f>('exp(XMY)ADJ'!B117+'exp(XMY)ADJ'!C117)</f>
        <v>2.3050082963168024E-2</v>
      </c>
      <c r="AE117">
        <f>('exp(XMY)ADJ'!D117+'exp(XMY)ADJ'!E117+'exp(XMY)ADJ'!G117)</f>
        <v>0.16481785383246131</v>
      </c>
    </row>
    <row r="118" spans="1:31" x14ac:dyDescent="0.3">
      <c r="A118" s="1">
        <f>EXIMRxXMY!A118</f>
        <v>2008.75</v>
      </c>
      <c r="B118">
        <f t="shared" si="11"/>
        <v>-3.8752648679304915</v>
      </c>
      <c r="C118">
        <f t="shared" si="12"/>
        <v>-5.4241817667239198</v>
      </c>
      <c r="D118">
        <f t="shared" si="13"/>
        <v>-1.8345364091244993</v>
      </c>
      <c r="E118">
        <f t="shared" si="14"/>
        <v>-2.5853995334202882</v>
      </c>
      <c r="F118" s="1"/>
      <c r="G118" s="2">
        <v>-3.8752648679304911</v>
      </c>
      <c r="I118">
        <f t="shared" si="9"/>
        <v>2008.75</v>
      </c>
      <c r="J118">
        <f t="shared" si="9"/>
        <v>-3.8752648679304915</v>
      </c>
      <c r="K118">
        <f t="shared" si="10"/>
        <v>-1.8345364091244993</v>
      </c>
      <c r="L118">
        <f t="shared" si="15"/>
        <v>-2.040728458805992</v>
      </c>
      <c r="P118" s="1">
        <f t="shared" si="16"/>
        <v>2008.75</v>
      </c>
      <c r="Q118">
        <f>EXIMR!I118</f>
        <v>-27.588560000000001</v>
      </c>
      <c r="R118">
        <f>EXIMR!I118-EXIMR!B118-EXIMR!C118</f>
        <v>-41.989535876734493</v>
      </c>
      <c r="S118">
        <f>EXIMR!I118-EXIMR!D118-EXIMR!E118-EXIMR!G118</f>
        <v>-32.86786619409267</v>
      </c>
      <c r="T118">
        <f>EXIMR!I118-EXIMR!F118</f>
        <v>-18.46831925193419</v>
      </c>
      <c r="X118" s="1">
        <f t="shared" si="17"/>
        <v>2008.75</v>
      </c>
      <c r="Y118" s="1">
        <f>'exp(XMY)ADJ'!J118</f>
        <v>0.28093273936229302</v>
      </c>
      <c r="Z118">
        <f>(SUM('exp(XMY)ADJ'!B118:I118)-('exp(XMY)ADJ'!B118+'exp(XMY)ADJ'!C118))</f>
        <v>0.25835873883661303</v>
      </c>
      <c r="AA118">
        <f>(SUM('exp(XMY)ADJ'!B118:I118)-('exp(XMY)ADJ'!D118+'exp(XMY)ADJ'!E118+'exp(XMY)ADJ'!G118))</f>
        <v>0.11163100143411317</v>
      </c>
      <c r="AB118">
        <f>(SUM('exp(XMY)ADJ'!B118:I118)-('exp(XMY)ADJ'!F118))</f>
        <v>0.27998211403558221</v>
      </c>
      <c r="AD118">
        <f>('exp(XMY)ADJ'!B118+'exp(XMY)ADJ'!C118)</f>
        <v>2.2574000525679962E-2</v>
      </c>
      <c r="AE118">
        <f>('exp(XMY)ADJ'!D118+'exp(XMY)ADJ'!E118+'exp(XMY)ADJ'!G118)</f>
        <v>0.16930173792817985</v>
      </c>
    </row>
    <row r="119" spans="1:31" x14ac:dyDescent="0.3">
      <c r="A119" s="1">
        <f>EXIMRxXMY!A119</f>
        <v>2009</v>
      </c>
      <c r="B119">
        <f t="shared" si="11"/>
        <v>-3.533665599261592</v>
      </c>
      <c r="C119">
        <f t="shared" si="12"/>
        <v>-5.0232070112537146</v>
      </c>
      <c r="D119">
        <f t="shared" si="13"/>
        <v>-1.4298429088174254</v>
      </c>
      <c r="E119">
        <f t="shared" si="14"/>
        <v>-3.2852258147753086</v>
      </c>
      <c r="F119" s="1"/>
      <c r="G119" s="2">
        <v>-3.533665599261592</v>
      </c>
      <c r="I119">
        <f t="shared" si="9"/>
        <v>2009</v>
      </c>
      <c r="J119">
        <f t="shared" si="9"/>
        <v>-3.533665599261592</v>
      </c>
      <c r="K119">
        <f t="shared" si="10"/>
        <v>-1.4298429088174254</v>
      </c>
      <c r="L119">
        <f t="shared" si="15"/>
        <v>-2.1038226904441668</v>
      </c>
      <c r="P119" s="1">
        <f t="shared" si="16"/>
        <v>2009</v>
      </c>
      <c r="Q119">
        <f>EXIMR!I119</f>
        <v>-25.774920000000002</v>
      </c>
      <c r="R119">
        <f>EXIMR!I119-EXIMR!B119-EXIMR!C119</f>
        <v>-39.94117402128407</v>
      </c>
      <c r="S119">
        <f>EXIMR!I119-EXIMR!D119-EXIMR!E119-EXIMR!G119</f>
        <v>-25.737347958085795</v>
      </c>
      <c r="T119">
        <f>EXIMR!I119-EXIMR!F119</f>
        <v>-23.982516374659351</v>
      </c>
      <c r="X119" s="1">
        <f t="shared" si="17"/>
        <v>2009</v>
      </c>
      <c r="Y119" s="1">
        <f>'exp(XMY)ADJ'!J119</f>
        <v>0.27419410801364985</v>
      </c>
      <c r="Z119">
        <f>(SUM('exp(XMY)ADJ'!B119:I119)-('exp(XMY)ADJ'!B119+'exp(XMY)ADJ'!C119))</f>
        <v>0.25153026341073104</v>
      </c>
      <c r="AA119">
        <f>(SUM('exp(XMY)ADJ'!B119:I119)-('exp(XMY)ADJ'!D119+'exp(XMY)ADJ'!E119+'exp(XMY)ADJ'!G119))</f>
        <v>0.11111035302828998</v>
      </c>
      <c r="AB119">
        <f>(SUM('exp(XMY)ADJ'!B119:I119)-('exp(XMY)ADJ'!F119))</f>
        <v>0.27396839960018349</v>
      </c>
      <c r="AD119">
        <f>('exp(XMY)ADJ'!B119+'exp(XMY)ADJ'!C119)</f>
        <v>2.2663844602918842E-2</v>
      </c>
      <c r="AE119">
        <f>('exp(XMY)ADJ'!D119+'exp(XMY)ADJ'!E119+'exp(XMY)ADJ'!G119)</f>
        <v>0.16308375498535987</v>
      </c>
    </row>
    <row r="120" spans="1:31" x14ac:dyDescent="0.3">
      <c r="A120" s="1">
        <f>EXIMRxXMY!A120</f>
        <v>2009.25</v>
      </c>
      <c r="B120">
        <f t="shared" si="11"/>
        <v>-2.9477604962690278</v>
      </c>
      <c r="C120">
        <f t="shared" si="12"/>
        <v>-5.1917486563765349</v>
      </c>
      <c r="D120">
        <f t="shared" si="13"/>
        <v>-1.2184320020867334</v>
      </c>
      <c r="E120">
        <f t="shared" si="14"/>
        <v>-2.5035622736865344</v>
      </c>
      <c r="F120" s="1"/>
      <c r="G120" s="2">
        <v>-2.9477604962690283</v>
      </c>
      <c r="I120">
        <f t="shared" si="9"/>
        <v>2009.25</v>
      </c>
      <c r="J120">
        <f t="shared" si="9"/>
        <v>-2.9477604962690278</v>
      </c>
      <c r="K120">
        <f t="shared" si="10"/>
        <v>-1.2184320020867334</v>
      </c>
      <c r="L120">
        <f t="shared" si="15"/>
        <v>-1.7293284941822944</v>
      </c>
      <c r="P120" s="1">
        <f t="shared" si="16"/>
        <v>2009.25</v>
      </c>
      <c r="Q120">
        <f>EXIMR!I120</f>
        <v>-21.345669999999998</v>
      </c>
      <c r="R120">
        <f>EXIMR!I120-EXIMR!B120-EXIMR!C120</f>
        <v>-41.517955180100628</v>
      </c>
      <c r="S120">
        <f>EXIMR!I120-EXIMR!D120-EXIMR!E120-EXIMR!G120</f>
        <v>-21.093867253786524</v>
      </c>
      <c r="T120">
        <f>EXIMR!I120-EXIMR!F120</f>
        <v>-18.15207921558482</v>
      </c>
      <c r="X120" s="1">
        <f t="shared" si="17"/>
        <v>2009.25</v>
      </c>
      <c r="Y120" s="1">
        <f>'exp(XMY)ADJ'!J120</f>
        <v>0.27619282939060036</v>
      </c>
      <c r="Z120">
        <f>(SUM('exp(XMY)ADJ'!B120:I120)-('exp(XMY)ADJ'!B120+'exp(XMY)ADJ'!C120))</f>
        <v>0.25009654901621536</v>
      </c>
      <c r="AA120">
        <f>(SUM('exp(XMY)ADJ'!B120:I120)-('exp(XMY)ADJ'!D120+'exp(XMY)ADJ'!E120+'exp(XMY)ADJ'!G120))</f>
        <v>0.11552476247502835</v>
      </c>
      <c r="AB120">
        <f>(SUM('exp(XMY)ADJ'!B120:I120)-('exp(XMY)ADJ'!F120))</f>
        <v>0.27584303086745593</v>
      </c>
      <c r="AD120">
        <f>('exp(XMY)ADJ'!B120+'exp(XMY)ADJ'!C120)</f>
        <v>2.6096280374384991E-2</v>
      </c>
      <c r="AE120">
        <f>('exp(XMY)ADJ'!D120+'exp(XMY)ADJ'!E120+'exp(XMY)ADJ'!G120)</f>
        <v>0.16066806691557201</v>
      </c>
    </row>
    <row r="121" spans="1:31" x14ac:dyDescent="0.3">
      <c r="A121" s="1">
        <f>EXIMRxXMY!A121</f>
        <v>2009.5</v>
      </c>
      <c r="B121">
        <f t="shared" si="11"/>
        <v>-3.0281551796463089</v>
      </c>
      <c r="C121">
        <f t="shared" si="12"/>
        <v>-5.5321358563962484</v>
      </c>
      <c r="D121">
        <f t="shared" si="13"/>
        <v>-1.32529710618392</v>
      </c>
      <c r="E121">
        <f t="shared" si="14"/>
        <v>-2.0895629696296707</v>
      </c>
      <c r="F121" s="1"/>
      <c r="G121" s="2">
        <v>-3.0281551796463089</v>
      </c>
      <c r="I121">
        <f t="shared" si="9"/>
        <v>2009.5</v>
      </c>
      <c r="J121">
        <f t="shared" si="9"/>
        <v>-3.0281551796463089</v>
      </c>
      <c r="K121">
        <f t="shared" si="10"/>
        <v>-1.32529710618392</v>
      </c>
      <c r="L121">
        <f t="shared" si="15"/>
        <v>-1.7028580734623888</v>
      </c>
      <c r="P121" s="1">
        <f t="shared" si="16"/>
        <v>2009.5</v>
      </c>
      <c r="Q121">
        <f>EXIMR!I121</f>
        <v>-21.57732</v>
      </c>
      <c r="R121">
        <f>EXIMR!I121-EXIMR!B121-EXIMR!C121</f>
        <v>-43.645331397053653</v>
      </c>
      <c r="S121">
        <f>EXIMR!I121-EXIMR!D121-EXIMR!E121-EXIMR!G121</f>
        <v>-22.615803226950831</v>
      </c>
      <c r="T121">
        <f>EXIMR!I121-EXIMR!F121</f>
        <v>-14.926216938129581</v>
      </c>
      <c r="X121" s="1">
        <f t="shared" si="17"/>
        <v>2009.5</v>
      </c>
      <c r="Y121" s="1">
        <f>'exp(XMY)ADJ'!J121</f>
        <v>0.2806794522810348</v>
      </c>
      <c r="Z121">
        <f>(SUM('exp(XMY)ADJ'!B121:I121)-('exp(XMY)ADJ'!B121+'exp(XMY)ADJ'!C121))</f>
        <v>0.25350412881821782</v>
      </c>
      <c r="AA121">
        <f>(SUM('exp(XMY)ADJ'!B121:I121)-('exp(XMY)ADJ'!D121+'exp(XMY)ADJ'!E121+'exp(XMY)ADJ'!G121))</f>
        <v>0.1172009760506395</v>
      </c>
      <c r="AB121">
        <f>(SUM('exp(XMY)ADJ'!B121:I121)-('exp(XMY)ADJ'!F121))</f>
        <v>0.27998560898465891</v>
      </c>
      <c r="AD121">
        <f>('exp(XMY)ADJ'!B121+'exp(XMY)ADJ'!C121)</f>
        <v>2.7175323462817022E-2</v>
      </c>
      <c r="AE121">
        <f>('exp(XMY)ADJ'!D121+'exp(XMY)ADJ'!E121+'exp(XMY)ADJ'!G121)</f>
        <v>0.16347847623039535</v>
      </c>
    </row>
    <row r="122" spans="1:31" x14ac:dyDescent="0.3">
      <c r="A122" s="1">
        <f>EXIMRxXMY!A122</f>
        <v>2009.75</v>
      </c>
      <c r="B122">
        <f t="shared" si="11"/>
        <v>-2.950216091255029</v>
      </c>
      <c r="C122">
        <f t="shared" si="12"/>
        <v>-5.8377055110058471</v>
      </c>
      <c r="D122">
        <f t="shared" si="13"/>
        <v>-1.3273603566205054</v>
      </c>
      <c r="E122">
        <f t="shared" si="14"/>
        <v>-1.6847821549348156</v>
      </c>
      <c r="F122" s="1"/>
      <c r="G122" s="2">
        <v>-2.9502160912550295</v>
      </c>
      <c r="I122">
        <f t="shared" si="9"/>
        <v>2009.75</v>
      </c>
      <c r="J122">
        <f t="shared" si="9"/>
        <v>-2.950216091255029</v>
      </c>
      <c r="K122">
        <f t="shared" si="10"/>
        <v>-1.3273603566205054</v>
      </c>
      <c r="L122">
        <f t="shared" si="15"/>
        <v>-1.6228557346345236</v>
      </c>
      <c r="P122" s="1">
        <f t="shared" si="16"/>
        <v>2009.75</v>
      </c>
      <c r="Q122">
        <f>EXIMR!I122</f>
        <v>-20.383659999999999</v>
      </c>
      <c r="R122">
        <f>EXIMR!I122-EXIMR!B122-EXIMR!C122</f>
        <v>-44.73015627061325</v>
      </c>
      <c r="S122">
        <f>EXIMR!I122-EXIMR!D122-EXIMR!E122-EXIMR!G122</f>
        <v>-22.351646566675285</v>
      </c>
      <c r="T122">
        <f>EXIMR!I122-EXIMR!F122</f>
        <v>-11.677185183188699</v>
      </c>
      <c r="X122" s="1">
        <f t="shared" si="17"/>
        <v>2009.75</v>
      </c>
      <c r="Y122" s="1">
        <f>'exp(XMY)ADJ'!J122</f>
        <v>0.28946873046891769</v>
      </c>
      <c r="Z122">
        <f>(SUM('exp(XMY)ADJ'!B122:I122)-('exp(XMY)ADJ'!B122+'exp(XMY)ADJ'!C122))</f>
        <v>0.26101878453937322</v>
      </c>
      <c r="AA122">
        <f>(SUM('exp(XMY)ADJ'!B122:I122)-('exp(XMY)ADJ'!D122+'exp(XMY)ADJ'!E122+'exp(XMY)ADJ'!G122))</f>
        <v>0.11877070019526037</v>
      </c>
      <c r="AB122">
        <f>(SUM('exp(XMY)ADJ'!B122:I122)-('exp(XMY)ADJ'!F122))</f>
        <v>0.28855963633433629</v>
      </c>
      <c r="AD122">
        <f>('exp(XMY)ADJ'!B122+'exp(XMY)ADJ'!C122)</f>
        <v>2.8449945929544491E-2</v>
      </c>
      <c r="AE122">
        <f>('exp(XMY)ADJ'!D122+'exp(XMY)ADJ'!E122+'exp(XMY)ADJ'!G122)</f>
        <v>0.17069803027365732</v>
      </c>
    </row>
    <row r="123" spans="1:31" x14ac:dyDescent="0.3">
      <c r="A123" s="1">
        <f>EXIMRxXMY!A123</f>
        <v>2010</v>
      </c>
      <c r="B123">
        <f t="shared" si="11"/>
        <v>-3.1121668015440327</v>
      </c>
      <c r="C123">
        <f t="shared" si="12"/>
        <v>-6.013403595574494</v>
      </c>
      <c r="D123">
        <f t="shared" si="13"/>
        <v>-1.4815964930405008</v>
      </c>
      <c r="E123">
        <f t="shared" si="14"/>
        <v>-1.4518692618196407</v>
      </c>
      <c r="F123" s="1"/>
      <c r="G123" s="2">
        <v>-3.1121668015440322</v>
      </c>
      <c r="I123">
        <f t="shared" si="9"/>
        <v>2010</v>
      </c>
      <c r="J123">
        <f t="shared" si="9"/>
        <v>-3.1121668015440327</v>
      </c>
      <c r="K123">
        <f t="shared" si="10"/>
        <v>-1.4815964930405008</v>
      </c>
      <c r="L123">
        <f t="shared" si="15"/>
        <v>-1.6305703085035319</v>
      </c>
      <c r="P123" s="1">
        <f t="shared" si="16"/>
        <v>2010</v>
      </c>
      <c r="Q123">
        <f>EXIMR!I123</f>
        <v>-21.451260000000001</v>
      </c>
      <c r="R123">
        <f>EXIMR!I123-EXIMR!B123-EXIMR!C123</f>
        <v>-45.999665489485693</v>
      </c>
      <c r="S123">
        <f>EXIMR!I123-EXIMR!D123-EXIMR!E123-EXIMR!G123</f>
        <v>-24.803678234374264</v>
      </c>
      <c r="T123">
        <f>EXIMR!I123-EXIMR!F123</f>
        <v>-10.048626820458201</v>
      </c>
      <c r="X123" s="1">
        <f t="shared" si="17"/>
        <v>2010</v>
      </c>
      <c r="Y123" s="1">
        <f>'exp(XMY)ADJ'!J123</f>
        <v>0.29016167829246697</v>
      </c>
      <c r="Z123">
        <f>(SUM('exp(XMY)ADJ'!B123:I123)-('exp(XMY)ADJ'!B123+'exp(XMY)ADJ'!C123))</f>
        <v>0.26145423152909664</v>
      </c>
      <c r="AA123">
        <f>(SUM('exp(XMY)ADJ'!B123:I123)-('exp(XMY)ADJ'!D123+'exp(XMY)ADJ'!E123+'exp(XMY)ADJ'!G123))</f>
        <v>0.11946586946021781</v>
      </c>
      <c r="AB123">
        <f>(SUM('exp(XMY)ADJ'!B123:I123)-('exp(XMY)ADJ'!F123))</f>
        <v>0.28896868950566479</v>
      </c>
      <c r="AD123">
        <f>('exp(XMY)ADJ'!B123+'exp(XMY)ADJ'!C123)</f>
        <v>2.8707446763370233E-2</v>
      </c>
      <c r="AE123">
        <f>('exp(XMY)ADJ'!D123+'exp(XMY)ADJ'!E123+'exp(XMY)ADJ'!G123)</f>
        <v>0.17069580883224905</v>
      </c>
    </row>
    <row r="124" spans="1:31" x14ac:dyDescent="0.3">
      <c r="A124" s="1">
        <f>EXIMRxXMY!A124</f>
        <v>2010.25</v>
      </c>
      <c r="B124">
        <f t="shared" si="11"/>
        <v>-3.4821099420454078</v>
      </c>
      <c r="C124">
        <f t="shared" si="12"/>
        <v>-6.3863950405929595</v>
      </c>
      <c r="D124">
        <f t="shared" si="13"/>
        <v>-1.5739918159035777</v>
      </c>
      <c r="E124">
        <f t="shared" si="14"/>
        <v>-1.5749306112496859</v>
      </c>
      <c r="F124" s="1"/>
      <c r="G124" s="2">
        <v>-3.4821099420454074</v>
      </c>
      <c r="I124">
        <f t="shared" si="9"/>
        <v>2010.25</v>
      </c>
      <c r="J124">
        <f t="shared" si="9"/>
        <v>-3.4821099420454078</v>
      </c>
      <c r="K124">
        <f t="shared" si="10"/>
        <v>-1.5739918159035777</v>
      </c>
      <c r="L124">
        <f t="shared" si="15"/>
        <v>-1.9081181261418301</v>
      </c>
      <c r="P124" s="1">
        <f t="shared" si="16"/>
        <v>2010.25</v>
      </c>
      <c r="Q124">
        <f>EXIMR!I124</f>
        <v>-23.79862</v>
      </c>
      <c r="R124">
        <f>EXIMR!I124-EXIMR!B124-EXIMR!C124</f>
        <v>-48.441461259348813</v>
      </c>
      <c r="S124">
        <f>EXIMR!I124-EXIMR!D124-EXIMR!E124-EXIMR!G124</f>
        <v>-26.247445427500793</v>
      </c>
      <c r="T124">
        <f>EXIMR!I124-EXIMR!F124</f>
        <v>-10.814411573136701</v>
      </c>
      <c r="X124" s="1">
        <f t="shared" si="17"/>
        <v>2010.25</v>
      </c>
      <c r="Y124" s="1">
        <f>'exp(XMY)ADJ'!J124</f>
        <v>0.29263124853839489</v>
      </c>
      <c r="Z124">
        <f>(SUM('exp(XMY)ADJ'!B124:I124)-('exp(XMY)ADJ'!B124+'exp(XMY)ADJ'!C124))</f>
        <v>0.26367474781163569</v>
      </c>
      <c r="AA124">
        <f>(SUM('exp(XMY)ADJ'!B124:I124)-('exp(XMY)ADJ'!D124+'exp(XMY)ADJ'!E124+'exp(XMY)ADJ'!G124))</f>
        <v>0.11993485767985831</v>
      </c>
      <c r="AB124">
        <f>(SUM('exp(XMY)ADJ'!B124:I124)-('exp(XMY)ADJ'!F124))</f>
        <v>0.29126515124722224</v>
      </c>
      <c r="AD124">
        <f>('exp(XMY)ADJ'!B124+'exp(XMY)ADJ'!C124)</f>
        <v>2.895650072675925E-2</v>
      </c>
      <c r="AE124">
        <f>('exp(XMY)ADJ'!D124+'exp(XMY)ADJ'!E124+'exp(XMY)ADJ'!G124)</f>
        <v>0.17269639085853664</v>
      </c>
    </row>
    <row r="125" spans="1:31" x14ac:dyDescent="0.3">
      <c r="A125" s="1">
        <f>EXIMRxXMY!A125</f>
        <v>2010.5</v>
      </c>
      <c r="B125">
        <f t="shared" si="11"/>
        <v>-3.6485311641707474</v>
      </c>
      <c r="C125">
        <f t="shared" si="12"/>
        <v>-6.4533111325794428</v>
      </c>
      <c r="D125">
        <f t="shared" si="13"/>
        <v>-1.5210974384958582</v>
      </c>
      <c r="E125">
        <f t="shared" si="14"/>
        <v>-1.9859887570000017</v>
      </c>
      <c r="F125" s="1"/>
      <c r="G125" s="2">
        <v>-3.648531164170747</v>
      </c>
      <c r="I125">
        <f t="shared" si="9"/>
        <v>2010.5</v>
      </c>
      <c r="J125">
        <f t="shared" si="9"/>
        <v>-3.6485311641707474</v>
      </c>
      <c r="K125">
        <f t="shared" si="10"/>
        <v>-1.5210974384958582</v>
      </c>
      <c r="L125">
        <f t="shared" si="15"/>
        <v>-2.127433725674889</v>
      </c>
      <c r="P125" s="1">
        <f t="shared" si="16"/>
        <v>2010.5</v>
      </c>
      <c r="Q125">
        <f>EXIMR!I125</f>
        <v>-24.477170000000001</v>
      </c>
      <c r="R125">
        <f>EXIMR!I125-EXIMR!B125-EXIMR!C125</f>
        <v>-47.861803918933873</v>
      </c>
      <c r="S125">
        <f>EXIMR!I125-EXIMR!D125-EXIMR!E125-EXIMR!G125</f>
        <v>-25.577563982050641</v>
      </c>
      <c r="T125">
        <f>EXIMR!I125-EXIMR!F125</f>
        <v>-13.376542013756302</v>
      </c>
      <c r="X125" s="1">
        <f t="shared" si="17"/>
        <v>2010.5</v>
      </c>
      <c r="Y125" s="1">
        <f>'exp(XMY)ADJ'!J125</f>
        <v>0.29811707514968006</v>
      </c>
      <c r="Z125">
        <f>(SUM('exp(XMY)ADJ'!B125:I125)-('exp(XMY)ADJ'!B125+'exp(XMY)ADJ'!C125))</f>
        <v>0.2696643504498813</v>
      </c>
      <c r="AA125">
        <f>(SUM('exp(XMY)ADJ'!B125:I125)-('exp(XMY)ADJ'!D125+'exp(XMY)ADJ'!E125+'exp(XMY)ADJ'!G125))</f>
        <v>0.11893997720528088</v>
      </c>
      <c r="AB125">
        <f>(SUM('exp(XMY)ADJ'!B125:I125)-('exp(XMY)ADJ'!F125))</f>
        <v>0.29693604744150331</v>
      </c>
      <c r="AD125">
        <f>('exp(XMY)ADJ'!B125+'exp(XMY)ADJ'!C125)</f>
        <v>2.8452724699798707E-2</v>
      </c>
      <c r="AE125">
        <f>('exp(XMY)ADJ'!D125+'exp(XMY)ADJ'!E125+'exp(XMY)ADJ'!G125)</f>
        <v>0.17917709794439912</v>
      </c>
    </row>
    <row r="126" spans="1:31" x14ac:dyDescent="0.3">
      <c r="A126" s="1">
        <f>EXIMRxXMY!A126</f>
        <v>2010.75</v>
      </c>
      <c r="B126">
        <f t="shared" si="11"/>
        <v>-3.335173423141073</v>
      </c>
      <c r="C126">
        <f t="shared" si="12"/>
        <v>-6.4699703998627873</v>
      </c>
      <c r="D126">
        <f t="shared" si="13"/>
        <v>-1.3161437146242458</v>
      </c>
      <c r="E126">
        <f t="shared" si="14"/>
        <v>-1.8925648980281158</v>
      </c>
      <c r="F126" s="1"/>
      <c r="G126" s="2">
        <v>-3.3351734231410726</v>
      </c>
      <c r="I126">
        <f t="shared" si="9"/>
        <v>2010.75</v>
      </c>
      <c r="J126">
        <f t="shared" si="9"/>
        <v>-3.335173423141073</v>
      </c>
      <c r="K126">
        <f t="shared" si="10"/>
        <v>-1.3161437146242458</v>
      </c>
      <c r="L126">
        <f t="shared" si="15"/>
        <v>-2.0190297085168272</v>
      </c>
      <c r="P126" s="1">
        <f t="shared" si="16"/>
        <v>2010.75</v>
      </c>
      <c r="Q126">
        <f>EXIMR!I126</f>
        <v>-22.096050000000002</v>
      </c>
      <c r="R126">
        <f>EXIMR!I126-EXIMR!B126-EXIMR!C126</f>
        <v>-47.580777358933759</v>
      </c>
      <c r="S126">
        <f>EXIMR!I126-EXIMR!D126-EXIMR!E126-EXIMR!G126</f>
        <v>-21.846091426092162</v>
      </c>
      <c r="T126">
        <f>EXIMR!I126-EXIMR!F126</f>
        <v>-12.581175105460142</v>
      </c>
      <c r="X126" s="1">
        <f t="shared" si="17"/>
        <v>2010.75</v>
      </c>
      <c r="Y126" s="1">
        <f>'exp(XMY)ADJ'!J126</f>
        <v>0.3018796050100423</v>
      </c>
      <c r="Z126">
        <f>(SUM('exp(XMY)ADJ'!B126:I126)-('exp(XMY)ADJ'!B126+'exp(XMY)ADJ'!C126))</f>
        <v>0.27195732222092361</v>
      </c>
      <c r="AA126">
        <f>(SUM('exp(XMY)ADJ'!B126:I126)-('exp(XMY)ADJ'!D126+'exp(XMY)ADJ'!E126+'exp(XMY)ADJ'!G126))</f>
        <v>0.12049237448968034</v>
      </c>
      <c r="AB126">
        <f>(SUM('exp(XMY)ADJ'!B126:I126)-('exp(XMY)ADJ'!F126))</f>
        <v>0.30085661826720078</v>
      </c>
      <c r="AD126">
        <f>('exp(XMY)ADJ'!B126+'exp(XMY)ADJ'!C126)</f>
        <v>2.9922282789118765E-2</v>
      </c>
      <c r="AE126">
        <f>('exp(XMY)ADJ'!D126+'exp(XMY)ADJ'!E126+'exp(XMY)ADJ'!G126)</f>
        <v>0.18138723052036201</v>
      </c>
    </row>
    <row r="127" spans="1:31" x14ac:dyDescent="0.3">
      <c r="A127" s="1">
        <f>EXIMRxXMY!A127</f>
        <v>2011</v>
      </c>
      <c r="B127">
        <f t="shared" si="11"/>
        <v>-3.3663676922290096</v>
      </c>
      <c r="C127">
        <f t="shared" si="12"/>
        <v>-6.5233450099150669</v>
      </c>
      <c r="D127">
        <f t="shared" si="13"/>
        <v>-1.4247521006338468</v>
      </c>
      <c r="E127">
        <f t="shared" si="14"/>
        <v>-1.6260128961785349</v>
      </c>
      <c r="F127" s="1"/>
      <c r="G127" s="2">
        <v>-3.3663676922290096</v>
      </c>
      <c r="I127">
        <f t="shared" si="9"/>
        <v>2011</v>
      </c>
      <c r="J127">
        <f t="shared" si="9"/>
        <v>-3.3663676922290096</v>
      </c>
      <c r="K127">
        <f t="shared" si="10"/>
        <v>-1.4247521006338468</v>
      </c>
      <c r="L127">
        <f t="shared" si="15"/>
        <v>-1.9416155915951627</v>
      </c>
      <c r="P127" s="1">
        <f t="shared" si="16"/>
        <v>2011</v>
      </c>
      <c r="Q127">
        <f>EXIMR!I127</f>
        <v>-22.341200000000001</v>
      </c>
      <c r="R127">
        <f>EXIMR!I127-EXIMR!B127-EXIMR!C127</f>
        <v>-48.155835576387531</v>
      </c>
      <c r="S127">
        <f>EXIMR!I127-EXIMR!D127-EXIMR!E127-EXIMR!G127</f>
        <v>-23.460631224243368</v>
      </c>
      <c r="T127">
        <f>EXIMR!I127-EXIMR!F127</f>
        <v>-10.8351514161913</v>
      </c>
      <c r="X127" s="1">
        <f t="shared" si="17"/>
        <v>2011</v>
      </c>
      <c r="Y127" s="1">
        <f>'exp(XMY)ADJ'!J127</f>
        <v>0.30135961293296776</v>
      </c>
      <c r="Z127">
        <f>(SUM('exp(XMY)ADJ'!B127:I127)-('exp(XMY)ADJ'!B127+'exp(XMY)ADJ'!C127))</f>
        <v>0.27092645914397501</v>
      </c>
      <c r="AA127">
        <f>(SUM('exp(XMY)ADJ'!B127:I127)-('exp(XMY)ADJ'!D127+'exp(XMY)ADJ'!E127+'exp(XMY)ADJ'!G127))</f>
        <v>0.12145897414401702</v>
      </c>
      <c r="AB127">
        <f>(SUM('exp(XMY)ADJ'!B127:I127)-('exp(XMY)ADJ'!F127))</f>
        <v>0.30013662637860949</v>
      </c>
      <c r="AD127">
        <f>('exp(XMY)ADJ'!B127+'exp(XMY)ADJ'!C127)</f>
        <v>3.0433153788992695E-2</v>
      </c>
      <c r="AE127">
        <f>('exp(XMY)ADJ'!D127+'exp(XMY)ADJ'!E127+'exp(XMY)ADJ'!G127)</f>
        <v>0.17990063878895068</v>
      </c>
    </row>
    <row r="128" spans="1:31" x14ac:dyDescent="0.3">
      <c r="A128" s="1">
        <f>EXIMRxXMY!A128</f>
        <v>2011.25</v>
      </c>
      <c r="B128">
        <f t="shared" si="11"/>
        <v>-3.2880354808537966</v>
      </c>
      <c r="C128">
        <f t="shared" si="12"/>
        <v>-6.406961376589928</v>
      </c>
      <c r="D128">
        <f t="shared" si="13"/>
        <v>-1.3964980837031582</v>
      </c>
      <c r="E128">
        <f t="shared" si="14"/>
        <v>-1.6904561617902119</v>
      </c>
      <c r="F128" s="1"/>
      <c r="G128" s="2">
        <v>-3.2880354808537966</v>
      </c>
      <c r="I128">
        <f t="shared" si="9"/>
        <v>2011.25</v>
      </c>
      <c r="J128">
        <f t="shared" si="9"/>
        <v>-3.2880354808537966</v>
      </c>
      <c r="K128">
        <f t="shared" si="10"/>
        <v>-1.3964980837031582</v>
      </c>
      <c r="L128">
        <f t="shared" si="15"/>
        <v>-1.8915373971506384</v>
      </c>
      <c r="P128" s="1">
        <f t="shared" si="16"/>
        <v>2011.25</v>
      </c>
      <c r="Q128">
        <f>EXIMR!I128</f>
        <v>-21.572199999999999</v>
      </c>
      <c r="R128">
        <f>EXIMR!I128-EXIMR!B128-EXIMR!C128</f>
        <v>-46.677358992683779</v>
      </c>
      <c r="S128">
        <f>EXIMR!I128-EXIMR!D128-EXIMR!E128-EXIMR!G128</f>
        <v>-23.05691096519967</v>
      </c>
      <c r="T128">
        <f>EXIMR!I128-EXIMR!F128</f>
        <v>-11.131540625581598</v>
      </c>
      <c r="X128" s="1">
        <f t="shared" si="17"/>
        <v>2011.25</v>
      </c>
      <c r="Y128" s="1">
        <f>'exp(XMY)ADJ'!J128</f>
        <v>0.30484007016936582</v>
      </c>
      <c r="Z128">
        <f>(SUM('exp(XMY)ADJ'!B128:I128)-('exp(XMY)ADJ'!B128+'exp(XMY)ADJ'!C128))</f>
        <v>0.27452116035931495</v>
      </c>
      <c r="AA128">
        <f>(SUM('exp(XMY)ADJ'!B128:I128)-('exp(XMY)ADJ'!D128+'exp(XMY)ADJ'!E128+'exp(XMY)ADJ'!G128))</f>
        <v>0.12113488106112091</v>
      </c>
      <c r="AB128">
        <f>(SUM('exp(XMY)ADJ'!B128:I128)-('exp(XMY)ADJ'!F128))</f>
        <v>0.30372366569014597</v>
      </c>
      <c r="AD128">
        <f>('exp(XMY)ADJ'!B128+'exp(XMY)ADJ'!C128)</f>
        <v>3.0318909810050879E-2</v>
      </c>
      <c r="AE128">
        <f>('exp(XMY)ADJ'!D128+'exp(XMY)ADJ'!E128+'exp(XMY)ADJ'!G128)</f>
        <v>0.1837051891082449</v>
      </c>
    </row>
    <row r="129" spans="1:31" x14ac:dyDescent="0.3">
      <c r="A129" s="1">
        <f>EXIMRxXMY!A129</f>
        <v>2011.5</v>
      </c>
      <c r="B129">
        <f t="shared" si="11"/>
        <v>-3.2491896009092844</v>
      </c>
      <c r="C129">
        <f t="shared" si="12"/>
        <v>-6.4246070900346055</v>
      </c>
      <c r="D129">
        <f t="shared" si="13"/>
        <v>-1.3926663921063307</v>
      </c>
      <c r="E129">
        <f t="shared" si="14"/>
        <v>-1.6018008580995382</v>
      </c>
      <c r="F129" s="1"/>
      <c r="G129" s="2">
        <v>-3.2491896009092844</v>
      </c>
      <c r="I129">
        <f t="shared" si="9"/>
        <v>2011.5</v>
      </c>
      <c r="J129">
        <f t="shared" si="9"/>
        <v>-3.2491896009092844</v>
      </c>
      <c r="K129">
        <f t="shared" si="10"/>
        <v>-1.3926663921063307</v>
      </c>
      <c r="L129">
        <f t="shared" si="15"/>
        <v>-1.8565232088029537</v>
      </c>
      <c r="P129" s="1">
        <f t="shared" si="16"/>
        <v>2011.5</v>
      </c>
      <c r="Q129">
        <f>EXIMR!I129</f>
        <v>-21.33184</v>
      </c>
      <c r="R129">
        <f>EXIMR!I129-EXIMR!B129-EXIMR!C129</f>
        <v>-46.958006839904009</v>
      </c>
      <c r="S129">
        <f>EXIMR!I129-EXIMR!D129-EXIMR!E129-EXIMR!G129</f>
        <v>-22.822056578729839</v>
      </c>
      <c r="T129">
        <f>EXIMR!I129-EXIMR!F129</f>
        <v>-10.5561549334325</v>
      </c>
      <c r="X129" s="1">
        <f t="shared" si="17"/>
        <v>2011.5</v>
      </c>
      <c r="Y129" s="1">
        <f>'exp(XMY)ADJ'!J129</f>
        <v>0.30463284938470236</v>
      </c>
      <c r="Z129">
        <f>(SUM('exp(XMY)ADJ'!B129:I129)-('exp(XMY)ADJ'!B129+'exp(XMY)ADJ'!C129))</f>
        <v>0.27363201815350896</v>
      </c>
      <c r="AA129">
        <f>(SUM('exp(XMY)ADJ'!B129:I129)-('exp(XMY)ADJ'!D129+'exp(XMY)ADJ'!E129+'exp(XMY)ADJ'!G129))</f>
        <v>0.12204565239789092</v>
      </c>
      <c r="AB129">
        <f>(SUM('exp(XMY)ADJ'!B129:I129)-('exp(XMY)ADJ'!F129))</f>
        <v>0.3034818772934943</v>
      </c>
      <c r="AD129">
        <f>('exp(XMY)ADJ'!B129+'exp(XMY)ADJ'!C129)</f>
        <v>3.1000831231193383E-2</v>
      </c>
      <c r="AE129">
        <f>('exp(XMY)ADJ'!D129+'exp(XMY)ADJ'!E129+'exp(XMY)ADJ'!G129)</f>
        <v>0.18258719698681145</v>
      </c>
    </row>
    <row r="130" spans="1:31" x14ac:dyDescent="0.3">
      <c r="A130" s="1">
        <f>EXIMRxXMY!A130</f>
        <v>2011.75</v>
      </c>
      <c r="B130">
        <f t="shared" si="11"/>
        <v>-3.2722365708357368</v>
      </c>
      <c r="C130">
        <f t="shared" si="12"/>
        <v>-6.245552606230178</v>
      </c>
      <c r="D130">
        <f t="shared" si="13"/>
        <v>-1.548459467517693</v>
      </c>
      <c r="E130">
        <f t="shared" si="14"/>
        <v>-1.4521070475646263</v>
      </c>
      <c r="F130" s="1"/>
      <c r="G130" s="2">
        <v>-3.2722365708357368</v>
      </c>
      <c r="I130">
        <f t="shared" si="9"/>
        <v>2011.75</v>
      </c>
      <c r="J130">
        <f t="shared" si="9"/>
        <v>-3.2722365708357368</v>
      </c>
      <c r="K130">
        <f t="shared" si="10"/>
        <v>-1.548459467517693</v>
      </c>
      <c r="L130">
        <f t="shared" si="15"/>
        <v>-1.7237771033180438</v>
      </c>
      <c r="P130" s="1">
        <f t="shared" si="16"/>
        <v>2011.75</v>
      </c>
      <c r="Q130">
        <f>EXIMR!I130</f>
        <v>-21.44726</v>
      </c>
      <c r="R130">
        <f>EXIMR!I130-EXIMR!B130-EXIMR!C130</f>
        <v>-45.478590834045391</v>
      </c>
      <c r="S130">
        <f>EXIMR!I130-EXIMR!D130-EXIMR!E130-EXIMR!G130</f>
        <v>-25.481443114376919</v>
      </c>
      <c r="T130">
        <f>EXIMR!I130-EXIMR!F130</f>
        <v>-9.5571046190465996</v>
      </c>
      <c r="X130" s="1">
        <f t="shared" si="17"/>
        <v>2011.75</v>
      </c>
      <c r="Y130" s="1">
        <f>'exp(XMY)ADJ'!J130</f>
        <v>0.30514262155965255</v>
      </c>
      <c r="Z130">
        <f>(SUM('exp(XMY)ADJ'!B130:I130)-('exp(XMY)ADJ'!B130+'exp(XMY)ADJ'!C130))</f>
        <v>0.2746590205057427</v>
      </c>
      <c r="AA130">
        <f>(SUM('exp(XMY)ADJ'!B130:I130)-('exp(XMY)ADJ'!D130+'exp(XMY)ADJ'!E130+'exp(XMY)ADJ'!G130))</f>
        <v>0.12153624585289163</v>
      </c>
      <c r="AB130">
        <f>(SUM('exp(XMY)ADJ'!B130:I130)-('exp(XMY)ADJ'!F130))</f>
        <v>0.30388011964851463</v>
      </c>
      <c r="AD130">
        <f>('exp(XMY)ADJ'!B130+'exp(XMY)ADJ'!C130)</f>
        <v>3.0483601053909841E-2</v>
      </c>
      <c r="AE130">
        <f>('exp(XMY)ADJ'!D130+'exp(XMY)ADJ'!E130+'exp(XMY)ADJ'!G130)</f>
        <v>0.18360637570676092</v>
      </c>
    </row>
    <row r="131" spans="1:31" x14ac:dyDescent="0.3">
      <c r="A131" s="1">
        <f>EXIMRxXMY!A131</f>
        <v>2012</v>
      </c>
      <c r="B131">
        <f t="shared" si="11"/>
        <v>-3.2640169091254219</v>
      </c>
      <c r="C131">
        <f t="shared" si="12"/>
        <v>-6.170757107576863</v>
      </c>
      <c r="D131">
        <f t="shared" si="13"/>
        <v>-1.5556792606242908</v>
      </c>
      <c r="E131">
        <f t="shared" si="14"/>
        <v>-1.482017837307976</v>
      </c>
      <c r="F131" s="1"/>
      <c r="G131" s="2">
        <v>-3.2640169091254214</v>
      </c>
      <c r="I131">
        <f t="shared" ref="I131:K143" si="18">A131</f>
        <v>2012</v>
      </c>
      <c r="J131">
        <f t="shared" si="18"/>
        <v>-3.2640169091254219</v>
      </c>
      <c r="K131">
        <f t="shared" ref="K131:K143" si="19">D131</f>
        <v>-1.5556792606242908</v>
      </c>
      <c r="L131">
        <f t="shared" si="15"/>
        <v>-1.708337648501131</v>
      </c>
      <c r="P131" s="1">
        <f t="shared" si="16"/>
        <v>2012</v>
      </c>
      <c r="Q131">
        <f>EXIMR!I131</f>
        <v>-21.55528</v>
      </c>
      <c r="R131">
        <f>EXIMR!I131-EXIMR!B131-EXIMR!C131</f>
        <v>-45.375692382403798</v>
      </c>
      <c r="S131">
        <f>EXIMR!I131-EXIMR!D131-EXIMR!E131-EXIMR!G131</f>
        <v>-25.478803332871873</v>
      </c>
      <c r="T131">
        <f>EXIMR!I131-EXIMR!F131</f>
        <v>-9.8277322531463991</v>
      </c>
      <c r="X131" s="1">
        <f t="shared" si="17"/>
        <v>2012</v>
      </c>
      <c r="Y131" s="1">
        <f>'exp(XMY)ADJ'!J131</f>
        <v>0.30285080120744634</v>
      </c>
      <c r="Z131">
        <f>(SUM('exp(XMY)ADJ'!B131:I131)-('exp(XMY)ADJ'!B131+'exp(XMY)ADJ'!C131))</f>
        <v>0.27198514374492788</v>
      </c>
      <c r="AA131">
        <f>(SUM('exp(XMY)ADJ'!B131:I131)-('exp(XMY)ADJ'!D131+'exp(XMY)ADJ'!E131+'exp(XMY)ADJ'!G131))</f>
        <v>0.12211556722659789</v>
      </c>
      <c r="AB131">
        <f>(SUM('exp(XMY)ADJ'!B131:I131)-('exp(XMY)ADJ'!F131))</f>
        <v>0.30159914803000465</v>
      </c>
      <c r="AD131">
        <f>('exp(XMY)ADJ'!B131+'exp(XMY)ADJ'!C131)</f>
        <v>3.0865657462518542E-2</v>
      </c>
      <c r="AE131">
        <f>('exp(XMY)ADJ'!D131+'exp(XMY)ADJ'!E131+'exp(XMY)ADJ'!G131)</f>
        <v>0.18073523398084851</v>
      </c>
    </row>
    <row r="132" spans="1:31" x14ac:dyDescent="0.3">
      <c r="A132" s="1">
        <f>EXIMRxXMY!A132</f>
        <v>2012.25</v>
      </c>
      <c r="B132">
        <f t="shared" ref="B132:B140" si="20">Q132*Y132/2</f>
        <v>-3.2491597317773797</v>
      </c>
      <c r="C132">
        <f t="shared" ref="C132:C140" si="21">R132*Z132/2</f>
        <v>-5.9944395961552974</v>
      </c>
      <c r="D132">
        <f t="shared" ref="D132:D141" si="22">S132*AA132/2</f>
        <v>-1.5068228586636225</v>
      </c>
      <c r="E132">
        <f t="shared" ref="E132:E141" si="23">T132*AB132/2</f>
        <v>-1.7599903297040778</v>
      </c>
      <c r="F132" s="1"/>
      <c r="G132" s="2">
        <v>-3.2491597317773797</v>
      </c>
      <c r="I132">
        <f t="shared" si="18"/>
        <v>2012.25</v>
      </c>
      <c r="J132">
        <f t="shared" si="18"/>
        <v>-3.2491597317773797</v>
      </c>
      <c r="K132">
        <f t="shared" si="19"/>
        <v>-1.5068228586636225</v>
      </c>
      <c r="L132">
        <f t="shared" ref="L132:L143" si="24">J132-D132</f>
        <v>-1.7423368731137572</v>
      </c>
      <c r="P132" s="1">
        <f t="shared" ref="P132:P143" si="25">A132</f>
        <v>2012.25</v>
      </c>
      <c r="Q132">
        <f>EXIMR!I132</f>
        <v>-21.365459999999999</v>
      </c>
      <c r="R132">
        <f>EXIMR!I132-EXIMR!B132-EXIMR!C132</f>
        <v>-43.814346673543156</v>
      </c>
      <c r="S132">
        <f>EXIMR!I132-EXIMR!D132-EXIMR!E132-EXIMR!G132</f>
        <v>-24.823053651193849</v>
      </c>
      <c r="T132">
        <f>EXIMR!I132-EXIMR!F132</f>
        <v>-11.613222673051039</v>
      </c>
      <c r="X132" s="1">
        <f t="shared" ref="X132:X143" si="26">A132</f>
        <v>2012.25</v>
      </c>
      <c r="Y132" s="1">
        <f>'exp(XMY)ADJ'!J132</f>
        <v>0.30415069292001012</v>
      </c>
      <c r="Z132">
        <f>(SUM('exp(XMY)ADJ'!B132:I132)-('exp(XMY)ADJ'!B132+'exp(XMY)ADJ'!C132))</f>
        <v>0.27362907591978214</v>
      </c>
      <c r="AA132">
        <f>(SUM('exp(XMY)ADJ'!B132:I132)-('exp(XMY)ADJ'!D132+'exp(XMY)ADJ'!E132+'exp(XMY)ADJ'!G132))</f>
        <v>0.12140511637585352</v>
      </c>
      <c r="AB132">
        <f>(SUM('exp(XMY)ADJ'!B132:I132)-('exp(XMY)ADJ'!F132))</f>
        <v>0.3031011079789605</v>
      </c>
      <c r="AD132">
        <f>('exp(XMY)ADJ'!B132+'exp(XMY)ADJ'!C132)</f>
        <v>3.0521617000228051E-2</v>
      </c>
      <c r="AE132">
        <f>('exp(XMY)ADJ'!D132+'exp(XMY)ADJ'!E132+'exp(XMY)ADJ'!G132)</f>
        <v>0.18274557654415666</v>
      </c>
    </row>
    <row r="133" spans="1:31" x14ac:dyDescent="0.3">
      <c r="A133" s="1">
        <f>EXIMRxXMY!A133</f>
        <v>2012.5</v>
      </c>
      <c r="B133">
        <f t="shared" si="20"/>
        <v>-3.1622699950462825</v>
      </c>
      <c r="C133">
        <f t="shared" si="21"/>
        <v>-5.7835095582222209</v>
      </c>
      <c r="D133">
        <f t="shared" si="22"/>
        <v>-1.3747461877966878</v>
      </c>
      <c r="E133">
        <f t="shared" si="23"/>
        <v>-2.1433148701067539</v>
      </c>
      <c r="F133" s="1"/>
      <c r="G133" s="2">
        <v>-3.1622699950462829</v>
      </c>
      <c r="I133">
        <f t="shared" si="18"/>
        <v>2012.5</v>
      </c>
      <c r="J133">
        <f t="shared" si="18"/>
        <v>-3.1622699950462825</v>
      </c>
      <c r="K133">
        <f t="shared" si="19"/>
        <v>-1.3747461877966878</v>
      </c>
      <c r="L133">
        <f t="shared" si="24"/>
        <v>-1.7875238072495947</v>
      </c>
      <c r="P133" s="1">
        <f t="shared" si="25"/>
        <v>2012.5</v>
      </c>
      <c r="Q133">
        <f>EXIMR!I133</f>
        <v>-20.705829999999999</v>
      </c>
      <c r="R133">
        <f>EXIMR!I133-EXIMR!B133-EXIMR!C133</f>
        <v>-42.050662107906376</v>
      </c>
      <c r="S133">
        <f>EXIMR!I133-EXIMR!D133-EXIMR!E133-EXIMR!G133</f>
        <v>-22.760284226554486</v>
      </c>
      <c r="T133">
        <f>EXIMR!I133-EXIMR!F133</f>
        <v>-14.06745347780328</v>
      </c>
      <c r="X133" s="1">
        <f t="shared" si="26"/>
        <v>2012.5</v>
      </c>
      <c r="Y133" s="1">
        <f>'exp(XMY)ADJ'!J133</f>
        <v>0.3054473059081701</v>
      </c>
      <c r="Z133">
        <f>(SUM('exp(XMY)ADJ'!B133:I133)-('exp(XMY)ADJ'!B133+'exp(XMY)ADJ'!C133))</f>
        <v>0.27507341232255195</v>
      </c>
      <c r="AA133">
        <f>(SUM('exp(XMY)ADJ'!B133:I133)-('exp(XMY)ADJ'!D133+'exp(XMY)ADJ'!E133+'exp(XMY)ADJ'!G133))</f>
        <v>0.12080219861162961</v>
      </c>
      <c r="AB133">
        <f>(SUM('exp(XMY)ADJ'!B133:I133)-('exp(XMY)ADJ'!F133))</f>
        <v>0.30471966706534948</v>
      </c>
      <c r="AD133">
        <f>('exp(XMY)ADJ'!B133+'exp(XMY)ADJ'!C133)</f>
        <v>3.0373893585618195E-2</v>
      </c>
      <c r="AE133">
        <f>('exp(XMY)ADJ'!D133+'exp(XMY)ADJ'!E133+'exp(XMY)ADJ'!G133)</f>
        <v>0.18464510729654054</v>
      </c>
    </row>
    <row r="134" spans="1:31" x14ac:dyDescent="0.3">
      <c r="A134" s="1">
        <f>EXIMRxXMY!A134</f>
        <v>2012.75</v>
      </c>
      <c r="B134">
        <f t="shared" si="20"/>
        <v>-2.9394706191027322</v>
      </c>
      <c r="C134">
        <f t="shared" si="21"/>
        <v>-5.4038409520472497</v>
      </c>
      <c r="D134">
        <f t="shared" si="22"/>
        <v>-1.2944159721824875</v>
      </c>
      <c r="E134">
        <f t="shared" si="23"/>
        <v>-2.2780468702336578</v>
      </c>
      <c r="F134" s="1"/>
      <c r="G134" s="2">
        <v>-2.9394706191027318</v>
      </c>
      <c r="I134">
        <f t="shared" si="18"/>
        <v>2012.75</v>
      </c>
      <c r="J134">
        <f t="shared" si="18"/>
        <v>-2.9394706191027322</v>
      </c>
      <c r="K134">
        <f t="shared" si="19"/>
        <v>-1.2944159721824875</v>
      </c>
      <c r="L134">
        <f t="shared" si="24"/>
        <v>-1.6450546469202447</v>
      </c>
      <c r="P134" s="1">
        <f t="shared" si="25"/>
        <v>2012.75</v>
      </c>
      <c r="Q134">
        <f>EXIMR!I134</f>
        <v>-19.455770000000001</v>
      </c>
      <c r="R134">
        <f>EXIMR!I134-EXIMR!B134-EXIMR!C134</f>
        <v>-39.761620568675916</v>
      </c>
      <c r="S134">
        <f>EXIMR!I134-EXIMR!D134-EXIMR!E134-EXIMR!G134</f>
        <v>-21.46049484359105</v>
      </c>
      <c r="T134">
        <f>EXIMR!I134-EXIMR!F134</f>
        <v>-15.102218879379071</v>
      </c>
      <c r="X134" s="1">
        <f t="shared" si="26"/>
        <v>2012.75</v>
      </c>
      <c r="Y134" s="1">
        <f>'exp(XMY)ADJ'!J134</f>
        <v>0.30216954858149864</v>
      </c>
      <c r="Z134">
        <f>(SUM('exp(XMY)ADJ'!B134:I134)-('exp(XMY)ADJ'!B134+'exp(XMY)ADJ'!C134))</f>
        <v>0.27181190679659467</v>
      </c>
      <c r="AA134">
        <f>(SUM('exp(XMY)ADJ'!B134:I134)-('exp(XMY)ADJ'!D134+'exp(XMY)ADJ'!E134+'exp(XMY)ADJ'!G134))</f>
        <v>0.12063244409008128</v>
      </c>
      <c r="AB134">
        <f>(SUM('exp(XMY)ADJ'!B134:I134)-('exp(XMY)ADJ'!F134))</f>
        <v>0.30168373116935249</v>
      </c>
      <c r="AD134">
        <f>('exp(XMY)ADJ'!B134+'exp(XMY)ADJ'!C134)</f>
        <v>3.0357641784904032E-2</v>
      </c>
      <c r="AE134">
        <f>('exp(XMY)ADJ'!D134+'exp(XMY)ADJ'!E134+'exp(XMY)ADJ'!G134)</f>
        <v>0.18153710449141741</v>
      </c>
    </row>
    <row r="135" spans="1:31" x14ac:dyDescent="0.3">
      <c r="A135" s="1">
        <f>EXIMRxXMY!A135</f>
        <v>2013</v>
      </c>
      <c r="B135">
        <f t="shared" si="20"/>
        <v>-2.9576216870935177</v>
      </c>
      <c r="C135">
        <f t="shared" si="21"/>
        <v>-5.3267253933001166</v>
      </c>
      <c r="D135">
        <f t="shared" si="22"/>
        <v>-1.3086268028276535</v>
      </c>
      <c r="E135">
        <f t="shared" si="23"/>
        <v>-2.3539436388675683</v>
      </c>
      <c r="F135" s="1"/>
      <c r="G135" s="2">
        <v>-2.9576216870935172</v>
      </c>
      <c r="I135">
        <f t="shared" si="18"/>
        <v>2013</v>
      </c>
      <c r="J135">
        <f t="shared" si="18"/>
        <v>-2.9576216870935177</v>
      </c>
      <c r="K135">
        <f t="shared" si="19"/>
        <v>-1.3086268028276535</v>
      </c>
      <c r="L135">
        <f t="shared" si="24"/>
        <v>-1.6489948842658642</v>
      </c>
      <c r="P135" s="1">
        <f t="shared" si="25"/>
        <v>2013</v>
      </c>
      <c r="Q135">
        <f>EXIMR!I135</f>
        <v>-19.606000000000002</v>
      </c>
      <c r="R135">
        <f>EXIMR!I135-EXIMR!B135-EXIMR!C135</f>
        <v>-39.292533853746875</v>
      </c>
      <c r="S135">
        <f>EXIMR!I135-EXIMR!D135-EXIMR!E135-EXIMR!G135</f>
        <v>-21.650530311599908</v>
      </c>
      <c r="T135">
        <f>EXIMR!I135-EXIMR!F135</f>
        <v>-15.626817882309052</v>
      </c>
      <c r="X135" s="1">
        <f t="shared" si="26"/>
        <v>2013</v>
      </c>
      <c r="Y135" s="1">
        <f>'exp(XMY)ADJ'!J135</f>
        <v>0.30170577242614682</v>
      </c>
      <c r="Z135">
        <f>(SUM('exp(XMY)ADJ'!B135:I135)-('exp(XMY)ADJ'!B135+'exp(XMY)ADJ'!C135))</f>
        <v>0.27113168181655295</v>
      </c>
      <c r="AA135">
        <f>(SUM('exp(XMY)ADJ'!B135:I135)-('exp(XMY)ADJ'!D135+'exp(XMY)ADJ'!E135+'exp(XMY)ADJ'!G135))</f>
        <v>0.1208863509570958</v>
      </c>
      <c r="AB135">
        <f>(SUM('exp(XMY)ADJ'!B135:I135)-('exp(XMY)ADJ'!F135))</f>
        <v>0.30126973470810614</v>
      </c>
      <c r="AD135">
        <f>('exp(XMY)ADJ'!B135+'exp(XMY)ADJ'!C135)</f>
        <v>3.0574090609593874E-2</v>
      </c>
      <c r="AE135">
        <f>('exp(XMY)ADJ'!D135+'exp(XMY)ADJ'!E135+'exp(XMY)ADJ'!G135)</f>
        <v>0.18081942146905103</v>
      </c>
    </row>
    <row r="136" spans="1:31" x14ac:dyDescent="0.3">
      <c r="A136" s="1">
        <f>EXIMRxXMY!A136</f>
        <v>2013.25</v>
      </c>
      <c r="B136">
        <f t="shared" si="20"/>
        <v>-3.074855198189737</v>
      </c>
      <c r="C136">
        <f t="shared" si="21"/>
        <v>-5.3604271288197447</v>
      </c>
      <c r="D136">
        <f t="shared" si="22"/>
        <v>-1.3271425439891984</v>
      </c>
      <c r="E136">
        <f t="shared" si="23"/>
        <v>-2.533297270808768</v>
      </c>
      <c r="F136" s="1"/>
      <c r="G136" s="2">
        <v>-3.074855198189737</v>
      </c>
      <c r="I136">
        <f t="shared" si="18"/>
        <v>2013.25</v>
      </c>
      <c r="J136">
        <f t="shared" si="18"/>
        <v>-3.074855198189737</v>
      </c>
      <c r="K136">
        <f t="shared" si="19"/>
        <v>-1.3271425439891984</v>
      </c>
      <c r="L136">
        <f t="shared" si="24"/>
        <v>-1.7477126542005386</v>
      </c>
      <c r="P136" s="1">
        <f t="shared" si="25"/>
        <v>2013.25</v>
      </c>
      <c r="Q136">
        <f>EXIMR!I136</f>
        <v>-20.10519</v>
      </c>
      <c r="R136">
        <f>EXIMR!I136-EXIMR!B136-EXIMR!C136</f>
        <v>-38.946745827755137</v>
      </c>
      <c r="S136">
        <f>EXIMR!I136-EXIMR!D136-EXIMR!E136-EXIMR!G136</f>
        <v>-21.980774639267977</v>
      </c>
      <c r="T136">
        <f>EXIMR!I136-EXIMR!F136</f>
        <v>-16.584877965334989</v>
      </c>
      <c r="X136" s="1">
        <f t="shared" si="26"/>
        <v>2013.25</v>
      </c>
      <c r="Y136" s="1">
        <f>'exp(XMY)ADJ'!J136</f>
        <v>0.30587676099452299</v>
      </c>
      <c r="Z136">
        <f>(SUM('exp(XMY)ADJ'!B136:I136)-('exp(XMY)ADJ'!B136+'exp(XMY)ADJ'!C136))</f>
        <v>0.27526957720815137</v>
      </c>
      <c r="AA136">
        <f>(SUM('exp(XMY)ADJ'!B136:I136)-('exp(XMY)ADJ'!D136+'exp(XMY)ADJ'!E136+'exp(XMY)ADJ'!G136))</f>
        <v>0.12075484743092713</v>
      </c>
      <c r="AB136">
        <f>(SUM('exp(XMY)ADJ'!B136:I136)-('exp(XMY)ADJ'!F136))</f>
        <v>0.30549483404143929</v>
      </c>
      <c r="AD136">
        <f>('exp(XMY)ADJ'!B136+'exp(XMY)ADJ'!C136)</f>
        <v>3.0607183786371596E-2</v>
      </c>
      <c r="AE136">
        <f>('exp(XMY)ADJ'!D136+'exp(XMY)ADJ'!E136+'exp(XMY)ADJ'!G136)</f>
        <v>0.18512191356359586</v>
      </c>
    </row>
    <row r="137" spans="1:31" x14ac:dyDescent="0.3">
      <c r="A137" s="1">
        <f>EXIMRxXMY!A137</f>
        <v>2013.5</v>
      </c>
      <c r="B137">
        <f t="shared" si="20"/>
        <v>-2.931552860805072</v>
      </c>
      <c r="C137">
        <f t="shared" si="21"/>
        <v>-5.2888231760690649</v>
      </c>
      <c r="D137">
        <f t="shared" si="22"/>
        <v>-1.2949900655615791</v>
      </c>
      <c r="E137">
        <f t="shared" si="23"/>
        <v>-2.4307446693435044</v>
      </c>
      <c r="F137" s="1"/>
      <c r="G137" s="2">
        <v>-2.931552860805072</v>
      </c>
      <c r="I137">
        <f t="shared" si="18"/>
        <v>2013.5</v>
      </c>
      <c r="J137">
        <f t="shared" si="18"/>
        <v>-2.931552860805072</v>
      </c>
      <c r="K137">
        <f t="shared" si="19"/>
        <v>-1.2949900655615791</v>
      </c>
      <c r="L137">
        <f t="shared" si="24"/>
        <v>-1.6365627952434929</v>
      </c>
      <c r="P137" s="1">
        <f t="shared" si="25"/>
        <v>2013.5</v>
      </c>
      <c r="Q137">
        <f>EXIMR!I137</f>
        <v>-19.012419999999999</v>
      </c>
      <c r="R137">
        <f>EXIMR!I137-EXIMR!B137-EXIMR!C137</f>
        <v>-38.179238934929785</v>
      </c>
      <c r="S137">
        <f>EXIMR!I137-EXIMR!D137-EXIMR!E137-EXIMR!G137</f>
        <v>-21.308549498844478</v>
      </c>
      <c r="T137">
        <f>EXIMR!I137-EXIMR!F137</f>
        <v>-15.782270112408629</v>
      </c>
      <c r="X137" s="1">
        <f t="shared" si="26"/>
        <v>2013.5</v>
      </c>
      <c r="Y137" s="1">
        <f>'exp(XMY)ADJ'!J137</f>
        <v>0.30838292661376848</v>
      </c>
      <c r="Z137">
        <f>(SUM('exp(XMY)ADJ'!B137:I137)-('exp(XMY)ADJ'!B137+'exp(XMY)ADJ'!C137))</f>
        <v>0.27705231029266936</v>
      </c>
      <c r="AA137">
        <f>(SUM('exp(XMY)ADJ'!B137:I137)-('exp(XMY)ADJ'!D137+'exp(XMY)ADJ'!E137+'exp(XMY)ADJ'!G137))</f>
        <v>0.12154652437809566</v>
      </c>
      <c r="AB137">
        <f>(SUM('exp(XMY)ADJ'!B137:I137)-('exp(XMY)ADJ'!F137))</f>
        <v>0.30803485836075756</v>
      </c>
      <c r="AD137">
        <f>('exp(XMY)ADJ'!B137+'exp(XMY)ADJ'!C137)</f>
        <v>3.1330616321099035E-2</v>
      </c>
      <c r="AE137">
        <f>('exp(XMY)ADJ'!D137+'exp(XMY)ADJ'!E137+'exp(XMY)ADJ'!G137)</f>
        <v>0.18683640223567272</v>
      </c>
    </row>
    <row r="138" spans="1:31" x14ac:dyDescent="0.3">
      <c r="A138" s="1">
        <f>EXIMRxXMY!A138</f>
        <v>2013.75</v>
      </c>
      <c r="B138">
        <f t="shared" si="20"/>
        <v>-2.641304044490798</v>
      </c>
      <c r="C138">
        <f t="shared" si="21"/>
        <v>-4.997676568259501</v>
      </c>
      <c r="D138">
        <f t="shared" si="22"/>
        <v>-1.1365346885157299</v>
      </c>
      <c r="E138">
        <f t="shared" si="23"/>
        <v>-2.5949877644740678</v>
      </c>
      <c r="F138" s="1"/>
      <c r="G138" s="2">
        <v>-2.641304044490798</v>
      </c>
      <c r="I138">
        <f t="shared" si="18"/>
        <v>2013.75</v>
      </c>
      <c r="J138">
        <f t="shared" si="18"/>
        <v>-2.641304044490798</v>
      </c>
      <c r="K138">
        <f t="shared" si="19"/>
        <v>-1.1365346885157299</v>
      </c>
      <c r="L138">
        <f t="shared" si="24"/>
        <v>-1.5047693559750681</v>
      </c>
      <c r="P138" s="1">
        <f t="shared" si="25"/>
        <v>2013.75</v>
      </c>
      <c r="Q138">
        <f>EXIMR!I138</f>
        <v>-16.96808</v>
      </c>
      <c r="R138">
        <f>EXIMR!I138-EXIMR!B138-EXIMR!C138</f>
        <v>-35.730974393203056</v>
      </c>
      <c r="S138">
        <f>EXIMR!I138-EXIMR!D138-EXIMR!E138-EXIMR!G138</f>
        <v>-18.71951926054868</v>
      </c>
      <c r="T138">
        <f>EXIMR!I138-EXIMR!F138</f>
        <v>-16.673163591827173</v>
      </c>
      <c r="X138" s="1">
        <f t="shared" si="26"/>
        <v>2013.75</v>
      </c>
      <c r="Y138" s="1">
        <f>'exp(XMY)ADJ'!J138</f>
        <v>0.31132621304128671</v>
      </c>
      <c r="Z138">
        <f>(SUM('exp(XMY)ADJ'!B138:I138)-('exp(XMY)ADJ'!B138+'exp(XMY)ADJ'!C138))</f>
        <v>0.27973917046103208</v>
      </c>
      <c r="AA138">
        <f>(SUM('exp(XMY)ADJ'!B138:I138)-('exp(XMY)ADJ'!D138+'exp(XMY)ADJ'!E138+'exp(XMY)ADJ'!G138))</f>
        <v>0.12142776453783968</v>
      </c>
      <c r="AB138">
        <f>(SUM('exp(XMY)ADJ'!B138:I138)-('exp(XMY)ADJ'!F138))</f>
        <v>0.31127719106001878</v>
      </c>
      <c r="AD138">
        <f>('exp(XMY)ADJ'!B138+'exp(XMY)ADJ'!C138)</f>
        <v>3.1587042580254653E-2</v>
      </c>
      <c r="AE138">
        <f>('exp(XMY)ADJ'!D138+'exp(XMY)ADJ'!E138+'exp(XMY)ADJ'!G138)</f>
        <v>0.18989844850344703</v>
      </c>
    </row>
    <row r="139" spans="1:31" x14ac:dyDescent="0.3">
      <c r="A139" s="1">
        <f>EXIMRxXMY!A139</f>
        <v>2014</v>
      </c>
      <c r="B139">
        <f t="shared" si="20"/>
        <v>-3.1193296053484363</v>
      </c>
      <c r="C139">
        <f t="shared" si="21"/>
        <v>-5.2395430074243414</v>
      </c>
      <c r="D139">
        <f t="shared" si="22"/>
        <v>-1.3653516642371208</v>
      </c>
      <c r="E139">
        <f t="shared" si="23"/>
        <v>-2.7033539668057203</v>
      </c>
      <c r="F139" s="1"/>
      <c r="G139" s="2">
        <v>-3.1193296053484363</v>
      </c>
      <c r="I139">
        <f t="shared" si="18"/>
        <v>2014</v>
      </c>
      <c r="J139">
        <f t="shared" si="18"/>
        <v>-3.1193296053484363</v>
      </c>
      <c r="K139">
        <f t="shared" si="19"/>
        <v>-1.3653516642371208</v>
      </c>
      <c r="L139">
        <f t="shared" si="24"/>
        <v>-1.7539779411113154</v>
      </c>
      <c r="P139" s="1">
        <f t="shared" si="25"/>
        <v>2014</v>
      </c>
      <c r="Q139">
        <f>EXIMR!I139</f>
        <v>-19.936920000000001</v>
      </c>
      <c r="R139">
        <f>EXIMR!I139-EXIMR!B139-EXIMR!C139</f>
        <v>-37.212698743225765</v>
      </c>
      <c r="S139">
        <f>EXIMR!I139-EXIMR!D139-EXIMR!E139-EXIMR!G139</f>
        <v>-22.4965534479559</v>
      </c>
      <c r="T139">
        <f>EXIMR!I139-EXIMR!F139</f>
        <v>-17.293456959131301</v>
      </c>
      <c r="X139" s="1">
        <f t="shared" si="26"/>
        <v>2014</v>
      </c>
      <c r="Y139" s="1">
        <f>'exp(XMY)ADJ'!J139</f>
        <v>0.31291990993076524</v>
      </c>
      <c r="Z139">
        <f>(SUM('exp(XMY)ADJ'!B139:I139)-('exp(XMY)ADJ'!B139+'exp(XMY)ADJ'!C139))</f>
        <v>0.28159973258473509</v>
      </c>
      <c r="AA139">
        <f>(SUM('exp(XMY)ADJ'!B139:I139)-('exp(XMY)ADJ'!D139+'exp(XMY)ADJ'!E139+'exp(XMY)ADJ'!G139))</f>
        <v>0.12138318586407115</v>
      </c>
      <c r="AB139">
        <f>(SUM('exp(XMY)ADJ'!B139:I139)-('exp(XMY)ADJ'!F139))</f>
        <v>0.31264471565105945</v>
      </c>
      <c r="AD139">
        <f>('exp(XMY)ADJ'!B139+'exp(XMY)ADJ'!C139)</f>
        <v>3.1320177346030112E-2</v>
      </c>
      <c r="AE139">
        <f>('exp(XMY)ADJ'!D139+'exp(XMY)ADJ'!E139+'exp(XMY)ADJ'!G139)</f>
        <v>0.19153672406669403</v>
      </c>
    </row>
    <row r="140" spans="1:31" x14ac:dyDescent="0.3">
      <c r="A140" s="1">
        <f>EXIMRxXMY!A140</f>
        <v>2014.25</v>
      </c>
      <c r="B140">
        <f t="shared" si="20"/>
        <v>-3.1654063912952846</v>
      </c>
      <c r="C140">
        <f t="shared" si="21"/>
        <v>-5.0864358103950282</v>
      </c>
      <c r="D140">
        <f t="shared" si="22"/>
        <v>-1.3328886857538038</v>
      </c>
      <c r="E140">
        <f t="shared" si="23"/>
        <v>-3.062241145124954</v>
      </c>
      <c r="F140" s="1"/>
      <c r="G140" s="2">
        <v>-3.165406391295285</v>
      </c>
      <c r="I140">
        <f t="shared" si="18"/>
        <v>2014.25</v>
      </c>
      <c r="J140">
        <f t="shared" si="18"/>
        <v>-3.1654063912952846</v>
      </c>
      <c r="K140">
        <f t="shared" si="19"/>
        <v>-1.3328886857538038</v>
      </c>
      <c r="L140">
        <f t="shared" si="24"/>
        <v>-1.8325177055414807</v>
      </c>
      <c r="P140" s="1">
        <f t="shared" si="25"/>
        <v>2014.25</v>
      </c>
      <c r="Q140">
        <f>EXIMR!I140</f>
        <v>-19.989270000000001</v>
      </c>
      <c r="R140">
        <f>EXIMR!I140-EXIMR!B140-EXIMR!C140</f>
        <v>-35.597168775684978</v>
      </c>
      <c r="S140">
        <f>EXIMR!I140-EXIMR!D140-EXIMR!E140-EXIMR!G140</f>
        <v>-22.108296191393649</v>
      </c>
      <c r="T140">
        <f>EXIMR!I140-EXIMR!F140</f>
        <v>-19.342423683357811</v>
      </c>
      <c r="X140" s="1">
        <f t="shared" si="26"/>
        <v>2014.25</v>
      </c>
      <c r="Y140" s="1">
        <f>'exp(XMY)ADJ'!J140</f>
        <v>0.3167105543419329</v>
      </c>
      <c r="Z140">
        <f>(SUM('exp(XMY)ADJ'!B140:I140)-('exp(XMY)ADJ'!B140+'exp(XMY)ADJ'!C140))</f>
        <v>0.28577754834645008</v>
      </c>
      <c r="AA140">
        <f>(SUM('exp(XMY)ADJ'!B140:I140)-('exp(XMY)ADJ'!D140+'exp(XMY)ADJ'!E140+'exp(XMY)ADJ'!G140))</f>
        <v>0.12057814625015498</v>
      </c>
      <c r="AB140">
        <f>(SUM('exp(XMY)ADJ'!B140:I140)-('exp(XMY)ADJ'!F140))</f>
        <v>0.31663468810888484</v>
      </c>
      <c r="AD140">
        <f>('exp(XMY)ADJ'!B140+'exp(XMY)ADJ'!C140)</f>
        <v>3.09330059954828E-2</v>
      </c>
      <c r="AE140">
        <f>('exp(XMY)ADJ'!D140+'exp(XMY)ADJ'!E140+'exp(XMY)ADJ'!G140)</f>
        <v>0.19613240809177793</v>
      </c>
    </row>
    <row r="141" spans="1:31" x14ac:dyDescent="0.3">
      <c r="A141" s="1">
        <f>EXIMRxXMY!A141</f>
        <v>2014.5</v>
      </c>
      <c r="B141">
        <f>Q141*Y141/2</f>
        <v>-2.9368910437263436</v>
      </c>
      <c r="C141">
        <f>R141*Z141/2</f>
        <v>-4.663607828491446</v>
      </c>
      <c r="D141">
        <f t="shared" si="22"/>
        <v>-1.2570700163354076</v>
      </c>
      <c r="E141">
        <f t="shared" si="23"/>
        <v>-3.2426271926721335</v>
      </c>
      <c r="F141" s="1"/>
      <c r="G141" s="2">
        <v>-2.9368910437263431</v>
      </c>
      <c r="I141">
        <f t="shared" si="18"/>
        <v>2014.5</v>
      </c>
      <c r="J141">
        <f t="shared" si="18"/>
        <v>-2.9368910437263436</v>
      </c>
      <c r="K141">
        <f t="shared" si="19"/>
        <v>-1.2570700163354076</v>
      </c>
      <c r="L141">
        <f t="shared" si="24"/>
        <v>-1.679821027390936</v>
      </c>
      <c r="P141" s="1">
        <f t="shared" si="25"/>
        <v>2014.5</v>
      </c>
      <c r="Q141">
        <f>EXIMR!I141</f>
        <v>-18.62161</v>
      </c>
      <c r="R141">
        <f>EXIMR!I141-EXIMR!B141-EXIMR!C141</f>
        <v>-32.762726398487722</v>
      </c>
      <c r="S141">
        <f>EXIMR!I141-EXIMR!D141-EXIMR!E141-EXIMR!G141</f>
        <v>-20.941437274368241</v>
      </c>
      <c r="T141">
        <f>EXIMR!I141-EXIMR!F141</f>
        <v>-20.548006240077569</v>
      </c>
      <c r="X141" s="1">
        <f t="shared" si="26"/>
        <v>2014.5</v>
      </c>
      <c r="Y141" s="1">
        <f>'exp(XMY)ADJ'!J141</f>
        <v>0.31542826251074352</v>
      </c>
      <c r="Z141">
        <f>(SUM('exp(XMY)ADJ'!B141:I141)-('exp(XMY)ADJ'!B141+'exp(XMY)ADJ'!C141))</f>
        <v>0.28468984978653739</v>
      </c>
      <c r="AA141">
        <f>(SUM('exp(XMY)ADJ'!B141:I141)-('exp(XMY)ADJ'!D141+'exp(XMY)ADJ'!E141+'exp(XMY)ADJ'!G141))</f>
        <v>0.12005575356320244</v>
      </c>
      <c r="AB141">
        <f>(SUM('exp(XMY)ADJ'!B141:I141)-('exp(XMY)ADJ'!F141))</f>
        <v>0.31561477593359855</v>
      </c>
      <c r="AD141">
        <f>('exp(XMY)ADJ'!B141+'exp(XMY)ADJ'!C141)</f>
        <v>3.0738412724206132E-2</v>
      </c>
      <c r="AE141">
        <f>('exp(XMY)ADJ'!D141+'exp(XMY)ADJ'!E141+'exp(XMY)ADJ'!G141)</f>
        <v>0.19537250894754107</v>
      </c>
    </row>
    <row r="142" spans="1:31" x14ac:dyDescent="0.3">
      <c r="A142" s="1">
        <f>EXIMRxXMY!A142</f>
        <v>2014.75</v>
      </c>
      <c r="P142" s="1">
        <f t="shared" si="25"/>
        <v>2014.75</v>
      </c>
      <c r="X142" s="1">
        <f t="shared" si="26"/>
        <v>2014.75</v>
      </c>
      <c r="Y142" s="1"/>
    </row>
    <row r="143" spans="1:31" x14ac:dyDescent="0.3">
      <c r="A143" s="1">
        <f>EXIMRxXMY!A143</f>
        <v>2015</v>
      </c>
      <c r="M143" t="s">
        <v>111</v>
      </c>
      <c r="N143" t="s">
        <v>111</v>
      </c>
      <c r="O143" t="s">
        <v>111</v>
      </c>
      <c r="P143" s="1">
        <f t="shared" si="25"/>
        <v>2015</v>
      </c>
      <c r="X143" s="1">
        <f t="shared" si="26"/>
        <v>2015</v>
      </c>
      <c r="Y143" s="1"/>
    </row>
    <row r="144" spans="1:3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43"/>
  <sheetViews>
    <sheetView workbookViewId="0">
      <selection activeCell="H15" sqref="H15"/>
    </sheetView>
  </sheetViews>
  <sheetFormatPr defaultRowHeight="14.4" x14ac:dyDescent="0.3"/>
  <cols>
    <col min="8" max="9" width="10.33203125" bestFit="1" customWidth="1"/>
  </cols>
  <sheetData>
    <row r="1" spans="1:23" x14ac:dyDescent="0.3">
      <c r="A1" t="s">
        <v>93</v>
      </c>
    </row>
    <row r="2" spans="1:23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93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93</v>
      </c>
      <c r="V2" t="s">
        <v>97</v>
      </c>
      <c r="W2" t="s">
        <v>98</v>
      </c>
    </row>
    <row r="3" spans="1:23" x14ac:dyDescent="0.3">
      <c r="A3" s="1">
        <v>1980</v>
      </c>
      <c r="B3" s="2">
        <v>3.9760804347103404E-6</v>
      </c>
      <c r="C3" s="2">
        <v>1.5022167073692401E-2</v>
      </c>
      <c r="D3" s="2">
        <v>-6.3211395410135804E-2</v>
      </c>
      <c r="E3" s="2">
        <v>2.8549550545578499E-2</v>
      </c>
      <c r="F3" s="2">
        <v>-0.120611348433808</v>
      </c>
      <c r="G3" s="2">
        <v>1.30038973950395E-16</v>
      </c>
      <c r="H3" s="2">
        <f>J3*100-SUM(B3:G3)</f>
        <v>-220.00725294985574</v>
      </c>
      <c r="I3" s="2">
        <f>SUM(B3:H3)</f>
        <v>-220.14749999999998</v>
      </c>
      <c r="J3">
        <v>-2.2014749999999998</v>
      </c>
      <c r="K3" s="1"/>
      <c r="L3" s="1">
        <v>1980</v>
      </c>
      <c r="M3">
        <f>EXP(B3/100)</f>
        <v>1.0000000397608051</v>
      </c>
      <c r="N3">
        <f t="shared" ref="N3:V3" si="0">EXP(C3/100)</f>
        <v>1.0001502329545771</v>
      </c>
      <c r="O3">
        <f t="shared" si="0"/>
        <v>0.99936808578783531</v>
      </c>
      <c r="P3">
        <f t="shared" si="0"/>
        <v>1.0002855362631762</v>
      </c>
      <c r="Q3">
        <f t="shared" si="0"/>
        <v>0.99879461357819443</v>
      </c>
      <c r="R3">
        <f t="shared" si="0"/>
        <v>1</v>
      </c>
      <c r="S3">
        <f t="shared" si="0"/>
        <v>0.1107951221562538</v>
      </c>
      <c r="T3">
        <f>EXP(I3)</f>
        <v>2.4612489575555238E-96</v>
      </c>
      <c r="U3">
        <f>EXP(J3)</f>
        <v>0.11063984417756992</v>
      </c>
      <c r="V3">
        <f t="shared" si="0"/>
        <v>1</v>
      </c>
      <c r="W3">
        <f>(SUM(B3:H3)/100)</f>
        <v>-2.2014749999999998</v>
      </c>
    </row>
    <row r="4" spans="1:23" x14ac:dyDescent="0.3">
      <c r="A4" s="1">
        <f>A3+0.25</f>
        <v>1980.25</v>
      </c>
      <c r="B4" s="2">
        <v>-2.0216795650544801E-4</v>
      </c>
      <c r="C4" s="2">
        <v>1.5815089934444799</v>
      </c>
      <c r="D4" s="2">
        <v>0.88619938530843101</v>
      </c>
      <c r="E4" s="2">
        <v>2.00509738779911E-2</v>
      </c>
      <c r="F4" s="2">
        <v>-0.283141690853983</v>
      </c>
      <c r="G4" s="2">
        <v>2.4067567435967602E-16</v>
      </c>
      <c r="H4" s="2">
        <f t="shared" ref="H4:H67" si="1">J4*100-SUM(B4:G4)</f>
        <v>-219.93551549382042</v>
      </c>
      <c r="I4" s="2">
        <f t="shared" ref="I4:I67" si="2">SUM(B4:H4)/100</f>
        <v>-2.177311</v>
      </c>
      <c r="J4">
        <v>-2.177311</v>
      </c>
      <c r="K4" s="1"/>
      <c r="L4" s="1">
        <f>L3+0.25</f>
        <v>1980.25</v>
      </c>
      <c r="M4">
        <f t="shared" ref="M4:M67" si="3">EXP(B4/100)</f>
        <v>0.9999979783224785</v>
      </c>
      <c r="N4">
        <f t="shared" ref="N4:N67" si="4">EXP(C4/100)</f>
        <v>1.0159408103547931</v>
      </c>
      <c r="O4">
        <f t="shared" ref="O4:O67" si="5">EXP(D4/100)</f>
        <v>1.0089013775740741</v>
      </c>
      <c r="P4">
        <f t="shared" ref="P4:P67" si="6">EXP(E4/100)</f>
        <v>1.0002005298422012</v>
      </c>
      <c r="Q4">
        <f t="shared" ref="Q4:Q67" si="7">EXP(F4/100)</f>
        <v>0.99717258777178364</v>
      </c>
      <c r="R4">
        <f t="shared" ref="R4:R67" si="8">EXP(G4/100)</f>
        <v>1</v>
      </c>
      <c r="S4">
        <f t="shared" ref="S4:S67" si="9">EXP(H4/100)</f>
        <v>0.11087463227415803</v>
      </c>
      <c r="T4">
        <f t="shared" ref="T4:T67" si="10">EXP(I4)</f>
        <v>0.11334590836879194</v>
      </c>
      <c r="U4">
        <f t="shared" ref="U4:U67" si="11">EXP(J4)</f>
        <v>0.11334590836879194</v>
      </c>
      <c r="V4">
        <f t="shared" ref="V4:V67" si="12">SUM(M4:S4)-6</f>
        <v>0.13308791613948845</v>
      </c>
      <c r="W4">
        <f t="shared" ref="W4:W67" si="13">(SUM(B4:H4)/100)</f>
        <v>-2.177311</v>
      </c>
    </row>
    <row r="5" spans="1:23" x14ac:dyDescent="0.3">
      <c r="A5" s="1">
        <f t="shared" ref="A5:A68" si="14">A4+0.25</f>
        <v>1980.5</v>
      </c>
      <c r="B5" s="2">
        <v>-1.28853937159275E-4</v>
      </c>
      <c r="C5" s="2">
        <v>2.6749808851263102</v>
      </c>
      <c r="D5" s="2">
        <v>-1.5413591373102</v>
      </c>
      <c r="E5" s="2">
        <v>0.10147258295122601</v>
      </c>
      <c r="F5" s="2">
        <v>-0.62744033102373598</v>
      </c>
      <c r="G5" s="2">
        <v>1.8527428431033201E-16</v>
      </c>
      <c r="H5" s="2">
        <f t="shared" si="1"/>
        <v>-219.85492514580642</v>
      </c>
      <c r="I5" s="2">
        <f t="shared" si="2"/>
        <v>-2.1924739999999998</v>
      </c>
      <c r="J5">
        <v>-2.1924739999999998</v>
      </c>
      <c r="K5" s="1"/>
      <c r="L5" s="1">
        <f t="shared" ref="L5:L68" si="15">L4+0.25</f>
        <v>1980.5</v>
      </c>
      <c r="M5">
        <f t="shared" si="3"/>
        <v>0.99999871146145858</v>
      </c>
      <c r="N5">
        <f t="shared" si="4"/>
        <v>1.0271107965844168</v>
      </c>
      <c r="O5">
        <f t="shared" si="5"/>
        <v>0.98470459004724076</v>
      </c>
      <c r="P5">
        <f t="shared" si="6"/>
        <v>1.0010152408379496</v>
      </c>
      <c r="Q5">
        <f t="shared" si="7"/>
        <v>0.99374523965411377</v>
      </c>
      <c r="R5">
        <f t="shared" si="8"/>
        <v>1</v>
      </c>
      <c r="S5">
        <f t="shared" si="9"/>
        <v>0.11096402254129263</v>
      </c>
      <c r="T5">
        <f t="shared" si="10"/>
        <v>0.11164020880205199</v>
      </c>
      <c r="U5">
        <f t="shared" si="11"/>
        <v>0.11164020880205199</v>
      </c>
      <c r="V5">
        <f t="shared" si="12"/>
        <v>0.11753860112647185</v>
      </c>
      <c r="W5">
        <f t="shared" si="13"/>
        <v>-2.1924739999999998</v>
      </c>
    </row>
    <row r="6" spans="1:23" x14ac:dyDescent="0.3">
      <c r="A6" s="1">
        <f t="shared" si="14"/>
        <v>1980.75</v>
      </c>
      <c r="B6" s="2">
        <v>1.2493069908963001E-3</v>
      </c>
      <c r="C6" s="2">
        <v>1.2117197426859501</v>
      </c>
      <c r="D6" s="2">
        <v>-2.45043470515072</v>
      </c>
      <c r="E6" s="2">
        <v>5.8827710626831703E-2</v>
      </c>
      <c r="F6" s="2">
        <v>-0.68573539569264097</v>
      </c>
      <c r="G6" s="2">
        <v>1.4226937100139599E-16</v>
      </c>
      <c r="H6" s="2">
        <f t="shared" si="1"/>
        <v>-219.77002665946031</v>
      </c>
      <c r="I6" s="2">
        <f t="shared" si="2"/>
        <v>-2.2163439999999999</v>
      </c>
      <c r="J6">
        <v>-2.2163439999999999</v>
      </c>
      <c r="K6" s="1"/>
      <c r="L6" s="1">
        <f t="shared" si="15"/>
        <v>1980.75</v>
      </c>
      <c r="M6">
        <f t="shared" si="3"/>
        <v>1.0000124931479477</v>
      </c>
      <c r="N6">
        <f t="shared" si="4"/>
        <v>1.0121909080849265</v>
      </c>
      <c r="O6">
        <f t="shared" si="5"/>
        <v>0.97579344708481275</v>
      </c>
      <c r="P6">
        <f t="shared" si="6"/>
        <v>1.0005884501751809</v>
      </c>
      <c r="Q6">
        <f t="shared" si="7"/>
        <v>0.99316610404415318</v>
      </c>
      <c r="R6">
        <f t="shared" si="8"/>
        <v>1</v>
      </c>
      <c r="S6">
        <f t="shared" si="9"/>
        <v>0.11105826931820155</v>
      </c>
      <c r="T6">
        <f t="shared" si="10"/>
        <v>0.10900691046512451</v>
      </c>
      <c r="U6">
        <f t="shared" si="11"/>
        <v>0.10900691046512451</v>
      </c>
      <c r="V6">
        <f t="shared" si="12"/>
        <v>9.2809671855222042E-2</v>
      </c>
      <c r="W6">
        <f t="shared" si="13"/>
        <v>-2.2163439999999999</v>
      </c>
    </row>
    <row r="7" spans="1:23" x14ac:dyDescent="0.3">
      <c r="A7" s="1">
        <f t="shared" si="14"/>
        <v>1981</v>
      </c>
      <c r="B7" s="2">
        <v>3.4718748042659201E-3</v>
      </c>
      <c r="C7" s="2">
        <v>1.06406187835246</v>
      </c>
      <c r="D7" s="2">
        <v>0.36049876101003903</v>
      </c>
      <c r="E7" s="2">
        <v>9.4367325329091402E-3</v>
      </c>
      <c r="F7" s="2">
        <v>-0.58625180868387705</v>
      </c>
      <c r="G7" s="2">
        <v>1.8226703016056001E-16</v>
      </c>
      <c r="H7" s="2">
        <f t="shared" si="1"/>
        <v>-219.6835174380158</v>
      </c>
      <c r="I7" s="2">
        <f t="shared" si="2"/>
        <v>-2.188323</v>
      </c>
      <c r="J7">
        <v>-2.188323</v>
      </c>
      <c r="K7" s="1"/>
      <c r="L7" s="1">
        <f t="shared" si="15"/>
        <v>1981</v>
      </c>
      <c r="M7">
        <f t="shared" si="3"/>
        <v>1.0000347193507453</v>
      </c>
      <c r="N7">
        <f t="shared" si="4"/>
        <v>1.0106974314962385</v>
      </c>
      <c r="O7">
        <f t="shared" si="5"/>
        <v>1.0036114933933418</v>
      </c>
      <c r="P7">
        <f t="shared" si="6"/>
        <v>1.0000943717780653</v>
      </c>
      <c r="Q7">
        <f t="shared" si="7"/>
        <v>0.99415463293988471</v>
      </c>
      <c r="R7">
        <f t="shared" si="8"/>
        <v>1</v>
      </c>
      <c r="S7">
        <f t="shared" si="9"/>
        <v>0.11115438653147051</v>
      </c>
      <c r="T7">
        <f t="shared" si="10"/>
        <v>0.1121045904661276</v>
      </c>
      <c r="U7">
        <f t="shared" si="11"/>
        <v>0.1121045904661276</v>
      </c>
      <c r="V7">
        <f t="shared" si="12"/>
        <v>0.11974703548974563</v>
      </c>
      <c r="W7">
        <f t="shared" si="13"/>
        <v>-2.188323</v>
      </c>
    </row>
    <row r="8" spans="1:23" x14ac:dyDescent="0.3">
      <c r="A8" s="1">
        <f t="shared" si="14"/>
        <v>1981.25</v>
      </c>
      <c r="B8" s="2">
        <v>5.80779080238133E-3</v>
      </c>
      <c r="C8" s="2">
        <v>1.14237339502794</v>
      </c>
      <c r="D8" s="2">
        <v>-6.8367362116907096E-2</v>
      </c>
      <c r="E8" s="2">
        <v>-0.13175337081365601</v>
      </c>
      <c r="F8" s="2">
        <v>-0.52465884450057398</v>
      </c>
      <c r="G8" s="2">
        <v>2.7220930917649801E-16</v>
      </c>
      <c r="H8" s="2">
        <f t="shared" si="1"/>
        <v>-219.59700160839921</v>
      </c>
      <c r="I8" s="2">
        <f t="shared" si="2"/>
        <v>-2.1917360000000001</v>
      </c>
      <c r="J8">
        <v>-2.1917360000000001</v>
      </c>
      <c r="K8" s="1"/>
      <c r="L8" s="1">
        <f t="shared" si="15"/>
        <v>1981.25</v>
      </c>
      <c r="M8">
        <f t="shared" si="3"/>
        <v>1.0000580795945782</v>
      </c>
      <c r="N8">
        <f t="shared" si="4"/>
        <v>1.0114892339796444</v>
      </c>
      <c r="O8">
        <f t="shared" si="5"/>
        <v>0.99931656003039093</v>
      </c>
      <c r="P8">
        <f t="shared" si="6"/>
        <v>0.99868333385834163</v>
      </c>
      <c r="Q8">
        <f t="shared" si="7"/>
        <v>0.99476715086148582</v>
      </c>
      <c r="R8">
        <f t="shared" si="8"/>
        <v>1</v>
      </c>
      <c r="S8">
        <f t="shared" si="9"/>
        <v>0.11125059428259954</v>
      </c>
      <c r="T8">
        <f t="shared" si="10"/>
        <v>0.1117226296857131</v>
      </c>
      <c r="U8">
        <f t="shared" si="11"/>
        <v>0.1117226296857131</v>
      </c>
      <c r="V8">
        <f t="shared" si="12"/>
        <v>0.11556495260703947</v>
      </c>
      <c r="W8">
        <f t="shared" si="13"/>
        <v>-2.1917360000000001</v>
      </c>
    </row>
    <row r="9" spans="1:23" x14ac:dyDescent="0.3">
      <c r="A9" s="1">
        <f t="shared" si="14"/>
        <v>1981.5</v>
      </c>
      <c r="B9" s="2">
        <v>8.2721489219260095E-3</v>
      </c>
      <c r="C9" s="2">
        <v>0.87475408800997001</v>
      </c>
      <c r="D9" s="2">
        <v>-1.1217503663316399</v>
      </c>
      <c r="E9" s="2">
        <v>-0.26311709138559802</v>
      </c>
      <c r="F9" s="2">
        <v>-0.67643113333209204</v>
      </c>
      <c r="G9" s="2">
        <v>1.9580103621431699E-16</v>
      </c>
      <c r="H9" s="2">
        <f t="shared" si="1"/>
        <v>-219.51142764588258</v>
      </c>
      <c r="I9" s="2">
        <f t="shared" si="2"/>
        <v>-2.2068970000000001</v>
      </c>
      <c r="J9">
        <v>-2.2068970000000001</v>
      </c>
      <c r="K9" s="1"/>
      <c r="L9" s="1">
        <f t="shared" si="15"/>
        <v>1981.5</v>
      </c>
      <c r="M9">
        <f t="shared" si="3"/>
        <v>1.000082724910736</v>
      </c>
      <c r="N9">
        <f t="shared" si="4"/>
        <v>1.0087859124197536</v>
      </c>
      <c r="O9">
        <f t="shared" si="5"/>
        <v>0.98884517793495275</v>
      </c>
      <c r="P9">
        <f t="shared" si="6"/>
        <v>0.99737228758236973</v>
      </c>
      <c r="Q9">
        <f t="shared" si="7"/>
        <v>0.99325851512316743</v>
      </c>
      <c r="R9">
        <f t="shared" si="8"/>
        <v>1</v>
      </c>
      <c r="S9">
        <f t="shared" si="9"/>
        <v>0.11134583656993798</v>
      </c>
      <c r="T9">
        <f t="shared" si="10"/>
        <v>0.11004157830686973</v>
      </c>
      <c r="U9">
        <f t="shared" si="11"/>
        <v>0.11004157830686973</v>
      </c>
      <c r="V9">
        <f t="shared" si="12"/>
        <v>9.969045454091674E-2</v>
      </c>
      <c r="W9">
        <f t="shared" si="13"/>
        <v>-2.2068970000000001</v>
      </c>
    </row>
    <row r="10" spans="1:23" x14ac:dyDescent="0.3">
      <c r="A10" s="1">
        <f t="shared" si="14"/>
        <v>1981.75</v>
      </c>
      <c r="B10" s="2">
        <v>1.07425836181333E-2</v>
      </c>
      <c r="C10" s="2">
        <v>1.8347042323212699</v>
      </c>
      <c r="D10" s="2">
        <v>1.87713659872932</v>
      </c>
      <c r="E10" s="2">
        <v>-0.119158191274884</v>
      </c>
      <c r="F10" s="2">
        <v>-0.47657917102250902</v>
      </c>
      <c r="G10" s="2">
        <v>1.4545626964940101E-16</v>
      </c>
      <c r="H10" s="2">
        <f t="shared" si="1"/>
        <v>-219.42734605237132</v>
      </c>
      <c r="I10" s="2">
        <f t="shared" si="2"/>
        <v>-2.1630050000000001</v>
      </c>
      <c r="J10">
        <v>-2.1630050000000001</v>
      </c>
      <c r="K10" s="1"/>
      <c r="L10" s="1">
        <f t="shared" si="15"/>
        <v>1981.75</v>
      </c>
      <c r="M10">
        <f t="shared" si="3"/>
        <v>1.000107431606543</v>
      </c>
      <c r="N10">
        <f t="shared" si="4"/>
        <v>1.0185163833545694</v>
      </c>
      <c r="O10">
        <f t="shared" si="5"/>
        <v>1.0189486556634795</v>
      </c>
      <c r="P10">
        <f t="shared" si="6"/>
        <v>0.99880912773908115</v>
      </c>
      <c r="Q10">
        <f t="shared" si="7"/>
        <v>0.99524554665583931</v>
      </c>
      <c r="R10">
        <f t="shared" si="8"/>
        <v>1</v>
      </c>
      <c r="S10">
        <f t="shared" si="9"/>
        <v>0.11143949729383104</v>
      </c>
      <c r="T10">
        <f t="shared" si="10"/>
        <v>0.11497908922253559</v>
      </c>
      <c r="U10">
        <f t="shared" si="11"/>
        <v>0.11497908922253559</v>
      </c>
      <c r="V10">
        <f t="shared" si="12"/>
        <v>0.14306664231334398</v>
      </c>
      <c r="W10">
        <f t="shared" si="13"/>
        <v>-2.1630050000000001</v>
      </c>
    </row>
    <row r="11" spans="1:23" x14ac:dyDescent="0.3">
      <c r="A11" s="1">
        <f t="shared" si="14"/>
        <v>1982</v>
      </c>
      <c r="B11" s="2">
        <v>1.3281922342678399E-2</v>
      </c>
      <c r="C11" s="2">
        <v>2.1459721345556799</v>
      </c>
      <c r="D11" s="2">
        <v>0.27524846131738601</v>
      </c>
      <c r="E11" s="2">
        <v>-0.17949825435118</v>
      </c>
      <c r="F11" s="2">
        <v>-0.32804095520508902</v>
      </c>
      <c r="G11" s="2">
        <v>1.5556415793396599E-16</v>
      </c>
      <c r="H11" s="2">
        <f t="shared" si="1"/>
        <v>-219.34506330865946</v>
      </c>
      <c r="I11" s="2">
        <f t="shared" si="2"/>
        <v>-2.1741809999999999</v>
      </c>
      <c r="J11">
        <v>-2.1741809999999999</v>
      </c>
      <c r="K11" s="1"/>
      <c r="L11" s="1">
        <f t="shared" si="15"/>
        <v>1982</v>
      </c>
      <c r="M11">
        <f t="shared" si="3"/>
        <v>1.0001328280442903</v>
      </c>
      <c r="N11">
        <f t="shared" si="4"/>
        <v>1.02169163714419</v>
      </c>
      <c r="O11">
        <f t="shared" si="5"/>
        <v>1.0027562761768889</v>
      </c>
      <c r="P11">
        <f t="shared" si="6"/>
        <v>0.99820662747419198</v>
      </c>
      <c r="Q11">
        <f t="shared" si="7"/>
        <v>0.99672496511272357</v>
      </c>
      <c r="R11">
        <f t="shared" si="8"/>
        <v>1</v>
      </c>
      <c r="S11">
        <f t="shared" si="9"/>
        <v>0.11153123050490898</v>
      </c>
      <c r="T11">
        <f t="shared" si="10"/>
        <v>0.11370123686098345</v>
      </c>
      <c r="U11">
        <f t="shared" si="11"/>
        <v>0.11370123686098345</v>
      </c>
      <c r="V11">
        <f t="shared" si="12"/>
        <v>0.1310435644571939</v>
      </c>
      <c r="W11">
        <f t="shared" si="13"/>
        <v>-2.1741809999999999</v>
      </c>
    </row>
    <row r="12" spans="1:23" x14ac:dyDescent="0.3">
      <c r="A12" s="1">
        <f t="shared" si="14"/>
        <v>1982.25</v>
      </c>
      <c r="B12" s="2">
        <v>1.6380015045434598E-2</v>
      </c>
      <c r="C12" s="2">
        <v>2.4027172886728598</v>
      </c>
      <c r="D12" s="2">
        <v>0.14710447017064199</v>
      </c>
      <c r="E12" s="2">
        <v>-0.28097998195722701</v>
      </c>
      <c r="F12" s="2">
        <v>-0.49178662267444101</v>
      </c>
      <c r="G12" s="2">
        <v>1.1569706747835501E-16</v>
      </c>
      <c r="H12" s="2">
        <f t="shared" si="1"/>
        <v>-219.26473516925728</v>
      </c>
      <c r="I12" s="2">
        <f t="shared" si="2"/>
        <v>-2.1747130000000001</v>
      </c>
      <c r="J12">
        <v>-2.1747130000000001</v>
      </c>
      <c r="K12" s="1"/>
      <c r="L12" s="1">
        <f t="shared" si="15"/>
        <v>1982.25</v>
      </c>
      <c r="M12">
        <f t="shared" si="3"/>
        <v>1.0001638135664315</v>
      </c>
      <c r="N12">
        <f t="shared" si="4"/>
        <v>1.0243181511935606</v>
      </c>
      <c r="O12">
        <f t="shared" si="5"/>
        <v>1.0014721272187088</v>
      </c>
      <c r="P12">
        <f t="shared" si="6"/>
        <v>0.99719414397331985</v>
      </c>
      <c r="Q12">
        <f t="shared" si="7"/>
        <v>0.9950942066782823</v>
      </c>
      <c r="R12">
        <f t="shared" si="8"/>
        <v>1</v>
      </c>
      <c r="S12">
        <f t="shared" si="9"/>
        <v>0.11162085746023934</v>
      </c>
      <c r="T12">
        <f t="shared" si="10"/>
        <v>0.11364076389020988</v>
      </c>
      <c r="U12">
        <f t="shared" si="11"/>
        <v>0.11364076389020988</v>
      </c>
      <c r="V12">
        <f t="shared" si="12"/>
        <v>0.12986330009054203</v>
      </c>
      <c r="W12">
        <f t="shared" si="13"/>
        <v>-2.1747130000000001</v>
      </c>
    </row>
    <row r="13" spans="1:23" x14ac:dyDescent="0.3">
      <c r="A13" s="1">
        <f t="shared" si="14"/>
        <v>1982.5</v>
      </c>
      <c r="B13" s="2">
        <v>2.04793724984823E-2</v>
      </c>
      <c r="C13" s="2">
        <v>2.20079467347069</v>
      </c>
      <c r="D13" s="2">
        <v>0.79402668008262101</v>
      </c>
      <c r="E13" s="2">
        <v>-0.35357960625016699</v>
      </c>
      <c r="F13" s="2">
        <v>0.10490283707733999</v>
      </c>
      <c r="G13" s="2">
        <v>2.0060657261003399E-16</v>
      </c>
      <c r="H13" s="2">
        <f t="shared" si="1"/>
        <v>-219.18642395687894</v>
      </c>
      <c r="I13" s="2">
        <f t="shared" si="2"/>
        <v>-2.1641979999999998</v>
      </c>
      <c r="J13">
        <v>-2.1641979999999998</v>
      </c>
      <c r="K13" s="1"/>
      <c r="L13" s="1">
        <f t="shared" si="15"/>
        <v>1982.5</v>
      </c>
      <c r="M13">
        <f t="shared" si="3"/>
        <v>1.0002048146966513</v>
      </c>
      <c r="N13">
        <f t="shared" si="4"/>
        <v>1.0222519080028769</v>
      </c>
      <c r="O13">
        <f t="shared" si="5"/>
        <v>1.0079718743212576</v>
      </c>
      <c r="P13">
        <f t="shared" si="6"/>
        <v>0.99647044750356961</v>
      </c>
      <c r="Q13">
        <f t="shared" si="7"/>
        <v>1.0010495787934877</v>
      </c>
      <c r="R13">
        <f t="shared" si="8"/>
        <v>1</v>
      </c>
      <c r="S13">
        <f t="shared" si="9"/>
        <v>0.11170830334247986</v>
      </c>
      <c r="T13">
        <f t="shared" si="10"/>
        <v>0.11484200095850186</v>
      </c>
      <c r="U13">
        <f t="shared" si="11"/>
        <v>0.11484200095850186</v>
      </c>
      <c r="V13">
        <f t="shared" si="12"/>
        <v>0.13965692666032314</v>
      </c>
      <c r="W13">
        <f t="shared" si="13"/>
        <v>-2.1641979999999998</v>
      </c>
    </row>
    <row r="14" spans="1:23" x14ac:dyDescent="0.3">
      <c r="A14" s="1">
        <f t="shared" si="14"/>
        <v>1982.75</v>
      </c>
      <c r="B14" s="2">
        <v>2.57201741837309E-2</v>
      </c>
      <c r="C14" s="2">
        <v>2.6524534700886302</v>
      </c>
      <c r="D14" s="2">
        <v>-1.8920989211520001</v>
      </c>
      <c r="E14" s="2">
        <v>-0.31872093456037698</v>
      </c>
      <c r="F14" s="2">
        <v>0.164680384458745</v>
      </c>
      <c r="G14" s="2">
        <v>1.7274319412141599E-16</v>
      </c>
      <c r="H14" s="2">
        <f t="shared" si="1"/>
        <v>-219.11013417301874</v>
      </c>
      <c r="I14" s="2">
        <f t="shared" si="2"/>
        <v>-2.1847810000000001</v>
      </c>
      <c r="J14">
        <v>-2.1847810000000001</v>
      </c>
      <c r="K14" s="1"/>
      <c r="L14" s="1">
        <f t="shared" si="15"/>
        <v>1982.75</v>
      </c>
      <c r="M14">
        <f t="shared" si="3"/>
        <v>1.0002572348210412</v>
      </c>
      <c r="N14">
        <f t="shared" si="4"/>
        <v>1.0268794411325533</v>
      </c>
      <c r="O14">
        <f t="shared" si="5"/>
        <v>0.98125688906054431</v>
      </c>
      <c r="P14">
        <f t="shared" si="6"/>
        <v>0.99681786441429288</v>
      </c>
      <c r="Q14">
        <f t="shared" si="7"/>
        <v>1.0016481605706904</v>
      </c>
      <c r="R14">
        <f t="shared" si="8"/>
        <v>1</v>
      </c>
      <c r="S14">
        <f t="shared" si="9"/>
        <v>0.11179355788177069</v>
      </c>
      <c r="T14">
        <f t="shared" si="10"/>
        <v>0.11250236897542906</v>
      </c>
      <c r="U14">
        <f t="shared" si="11"/>
        <v>0.11250236897542906</v>
      </c>
      <c r="V14">
        <f t="shared" si="12"/>
        <v>0.11865314788089254</v>
      </c>
      <c r="W14">
        <f t="shared" si="13"/>
        <v>-2.1847810000000001</v>
      </c>
    </row>
    <row r="15" spans="1:23" x14ac:dyDescent="0.3">
      <c r="A15" s="1">
        <f t="shared" si="14"/>
        <v>1983</v>
      </c>
      <c r="B15" s="2">
        <v>3.22537260992267E-2</v>
      </c>
      <c r="C15" s="2">
        <v>2.6540636758090002</v>
      </c>
      <c r="D15" s="2">
        <v>-2.06236850403074</v>
      </c>
      <c r="E15" s="2">
        <v>-0.264738060696248</v>
      </c>
      <c r="F15" s="2">
        <v>-6.9575977084435206E-2</v>
      </c>
      <c r="G15" s="2">
        <v>-2.6664395715709401E-18</v>
      </c>
      <c r="H15" s="2">
        <f t="shared" si="1"/>
        <v>-219.0358348600968</v>
      </c>
      <c r="I15" s="2">
        <f t="shared" si="2"/>
        <v>-2.187462</v>
      </c>
      <c r="J15">
        <v>-2.187462</v>
      </c>
      <c r="K15" s="1"/>
      <c r="L15" s="1">
        <f t="shared" si="15"/>
        <v>1983</v>
      </c>
      <c r="M15">
        <f t="shared" si="3"/>
        <v>1.0003225892817273</v>
      </c>
      <c r="N15">
        <f t="shared" si="4"/>
        <v>1.0268959761371792</v>
      </c>
      <c r="O15">
        <f t="shared" si="5"/>
        <v>0.9795875286583825</v>
      </c>
      <c r="P15">
        <f t="shared" si="6"/>
        <v>0.99735612061470624</v>
      </c>
      <c r="Q15">
        <f t="shared" si="7"/>
        <v>0.9993044822138607</v>
      </c>
      <c r="R15">
        <f t="shared" si="8"/>
        <v>1</v>
      </c>
      <c r="S15">
        <f t="shared" si="9"/>
        <v>0.11187665059200171</v>
      </c>
      <c r="T15">
        <f t="shared" si="10"/>
        <v>0.11220115408319069</v>
      </c>
      <c r="U15">
        <f t="shared" si="11"/>
        <v>0.11220115408319069</v>
      </c>
      <c r="V15">
        <f t="shared" si="12"/>
        <v>0.11534334749785824</v>
      </c>
      <c r="W15">
        <f t="shared" si="13"/>
        <v>-2.187462</v>
      </c>
    </row>
    <row r="16" spans="1:23" x14ac:dyDescent="0.3">
      <c r="A16" s="1">
        <f t="shared" si="14"/>
        <v>1983.25</v>
      </c>
      <c r="B16" s="2">
        <v>3.9975581865419101E-2</v>
      </c>
      <c r="C16" s="2">
        <v>2.2890293938553898</v>
      </c>
      <c r="D16" s="2">
        <v>-0.90754645853695004</v>
      </c>
      <c r="E16" s="2">
        <v>-0.297458663882607</v>
      </c>
      <c r="F16" s="2">
        <v>0.31097390681793802</v>
      </c>
      <c r="G16" s="2">
        <v>3.8211403704533899E-17</v>
      </c>
      <c r="H16" s="2">
        <f t="shared" si="1"/>
        <v>-218.9634737601192</v>
      </c>
      <c r="I16" s="2">
        <f t="shared" si="2"/>
        <v>-2.1752850000000001</v>
      </c>
      <c r="J16">
        <v>-2.1752850000000001</v>
      </c>
      <c r="K16" s="1"/>
      <c r="L16" s="1">
        <f t="shared" si="15"/>
        <v>1983.25</v>
      </c>
      <c r="M16">
        <f t="shared" si="3"/>
        <v>1.0003998357316597</v>
      </c>
      <c r="N16">
        <f t="shared" si="4"/>
        <v>1.0231542871628503</v>
      </c>
      <c r="O16">
        <f t="shared" si="5"/>
        <v>0.99096559314348387</v>
      </c>
      <c r="P16">
        <f t="shared" si="6"/>
        <v>0.99702983306066417</v>
      </c>
      <c r="Q16">
        <f t="shared" si="7"/>
        <v>1.0031145793227245</v>
      </c>
      <c r="R16">
        <f t="shared" si="8"/>
        <v>1</v>
      </c>
      <c r="S16">
        <f t="shared" si="9"/>
        <v>0.11195763506408186</v>
      </c>
      <c r="T16">
        <f t="shared" si="10"/>
        <v>0.11357577996044041</v>
      </c>
      <c r="U16">
        <f t="shared" si="11"/>
        <v>0.11357577996044041</v>
      </c>
      <c r="V16">
        <f t="shared" si="12"/>
        <v>0.12662176348546339</v>
      </c>
      <c r="W16">
        <f t="shared" si="13"/>
        <v>-2.1752850000000001</v>
      </c>
    </row>
    <row r="17" spans="1:23" x14ac:dyDescent="0.3">
      <c r="A17" s="1">
        <f t="shared" si="14"/>
        <v>1983.5</v>
      </c>
      <c r="B17" s="2">
        <v>4.81062100758766E-2</v>
      </c>
      <c r="C17" s="2">
        <v>1.5262761554501301</v>
      </c>
      <c r="D17" s="2">
        <v>0.80563169391164902</v>
      </c>
      <c r="E17" s="2">
        <v>-0.36452537853912897</v>
      </c>
      <c r="F17" s="2">
        <v>0.518697650712869</v>
      </c>
      <c r="G17" s="2">
        <v>6.5147419506917405E-17</v>
      </c>
      <c r="H17" s="2">
        <f t="shared" si="1"/>
        <v>-218.89298633161138</v>
      </c>
      <c r="I17" s="2">
        <f t="shared" si="2"/>
        <v>-2.1635879999999998</v>
      </c>
      <c r="J17">
        <v>-2.1635879999999998</v>
      </c>
      <c r="K17" s="1"/>
      <c r="L17" s="1">
        <f t="shared" si="15"/>
        <v>1983.5</v>
      </c>
      <c r="M17">
        <f t="shared" si="3"/>
        <v>1.000481177829688</v>
      </c>
      <c r="N17">
        <f t="shared" si="4"/>
        <v>1.0153798323491892</v>
      </c>
      <c r="O17">
        <f t="shared" si="5"/>
        <v>1.0080888563844264</v>
      </c>
      <c r="P17">
        <f t="shared" si="6"/>
        <v>0.99636138208659408</v>
      </c>
      <c r="Q17">
        <f t="shared" si="7"/>
        <v>1.0052004521589935</v>
      </c>
      <c r="R17">
        <f t="shared" si="8"/>
        <v>1</v>
      </c>
      <c r="S17">
        <f t="shared" si="9"/>
        <v>0.11203657894154273</v>
      </c>
      <c r="T17">
        <f t="shared" si="10"/>
        <v>0.11491207594978597</v>
      </c>
      <c r="U17">
        <f t="shared" si="11"/>
        <v>0.11491207594978597</v>
      </c>
      <c r="V17">
        <f t="shared" si="12"/>
        <v>0.13754827975043327</v>
      </c>
      <c r="W17">
        <f t="shared" si="13"/>
        <v>-2.1635879999999998</v>
      </c>
    </row>
    <row r="18" spans="1:23" x14ac:dyDescent="0.3">
      <c r="A18" s="1">
        <f t="shared" si="14"/>
        <v>1983.75</v>
      </c>
      <c r="B18" s="2">
        <v>5.5700107011073398E-2</v>
      </c>
      <c r="C18" s="2">
        <v>1.3549402278813201</v>
      </c>
      <c r="D18" s="2">
        <v>1.4819255101578099</v>
      </c>
      <c r="E18" s="2">
        <v>-0.37707113348565802</v>
      </c>
      <c r="F18" s="2">
        <v>0.49160679764583098</v>
      </c>
      <c r="G18" s="2">
        <v>-1.8487575696885901E-17</v>
      </c>
      <c r="H18" s="2">
        <f t="shared" si="1"/>
        <v>-218.82430150921036</v>
      </c>
      <c r="I18" s="2">
        <f t="shared" si="2"/>
        <v>-2.158172</v>
      </c>
      <c r="J18">
        <v>-2.158172</v>
      </c>
      <c r="K18" s="1"/>
      <c r="L18" s="1">
        <f t="shared" si="15"/>
        <v>1983.75</v>
      </c>
      <c r="M18">
        <f t="shared" si="3"/>
        <v>1.0005571562240123</v>
      </c>
      <c r="N18">
        <f t="shared" si="4"/>
        <v>1.0136416114187912</v>
      </c>
      <c r="O18">
        <f t="shared" si="5"/>
        <v>1.0149296046881906</v>
      </c>
      <c r="P18">
        <f t="shared" si="6"/>
        <v>0.99623638887005095</v>
      </c>
      <c r="Q18">
        <f t="shared" si="7"/>
        <v>1.0049281716646894</v>
      </c>
      <c r="R18">
        <f t="shared" si="8"/>
        <v>1</v>
      </c>
      <c r="S18">
        <f t="shared" si="9"/>
        <v>0.11211355750007972</v>
      </c>
      <c r="T18">
        <f t="shared" si="10"/>
        <v>0.11553612816107237</v>
      </c>
      <c r="U18">
        <f t="shared" si="11"/>
        <v>0.11553612816107237</v>
      </c>
      <c r="V18">
        <f t="shared" si="12"/>
        <v>0.14240649036581399</v>
      </c>
      <c r="W18">
        <f t="shared" si="13"/>
        <v>-2.158172</v>
      </c>
    </row>
    <row r="19" spans="1:23" x14ac:dyDescent="0.3">
      <c r="A19" s="1">
        <f t="shared" si="14"/>
        <v>1984</v>
      </c>
      <c r="B19" s="2">
        <v>6.2109951606631901E-2</v>
      </c>
      <c r="C19" s="2">
        <v>0.89516721163487301</v>
      </c>
      <c r="D19" s="2">
        <v>3.9082189244442298</v>
      </c>
      <c r="E19" s="2">
        <v>-0.371728429721362</v>
      </c>
      <c r="F19" s="2">
        <v>0.71597772288988104</v>
      </c>
      <c r="G19" s="2">
        <v>4.6913429383326303E-18</v>
      </c>
      <c r="H19" s="2">
        <f t="shared" si="1"/>
        <v>-218.75734538085428</v>
      </c>
      <c r="I19" s="2">
        <f t="shared" si="2"/>
        <v>-2.1354760000000002</v>
      </c>
      <c r="J19">
        <v>-2.1354760000000002</v>
      </c>
      <c r="K19" s="1"/>
      <c r="L19" s="1">
        <f t="shared" si="15"/>
        <v>1984</v>
      </c>
      <c r="M19">
        <f t="shared" si="3"/>
        <v>1.00062129243831</v>
      </c>
      <c r="N19">
        <f t="shared" si="4"/>
        <v>1.0089918581544302</v>
      </c>
      <c r="O19">
        <f t="shared" si="5"/>
        <v>1.0398559451125609</v>
      </c>
      <c r="P19">
        <f t="shared" si="6"/>
        <v>0.99628961625097834</v>
      </c>
      <c r="Q19">
        <f t="shared" si="7"/>
        <v>1.007185469714772</v>
      </c>
      <c r="R19">
        <f t="shared" si="8"/>
        <v>1</v>
      </c>
      <c r="S19">
        <f t="shared" si="9"/>
        <v>0.11218864953409799</v>
      </c>
      <c r="T19">
        <f t="shared" si="10"/>
        <v>0.11818831934518409</v>
      </c>
      <c r="U19">
        <f t="shared" si="11"/>
        <v>0.11818831934518409</v>
      </c>
      <c r="V19">
        <f t="shared" si="12"/>
        <v>0.16513283120514899</v>
      </c>
      <c r="W19">
        <f t="shared" si="13"/>
        <v>-2.1354760000000002</v>
      </c>
    </row>
    <row r="20" spans="1:23" x14ac:dyDescent="0.3">
      <c r="A20" s="1">
        <f t="shared" si="14"/>
        <v>1984.25</v>
      </c>
      <c r="B20" s="2">
        <v>6.6961823891954E-2</v>
      </c>
      <c r="C20" s="2">
        <v>1.09635300234346</v>
      </c>
      <c r="D20" s="2">
        <v>5.4467825995248997</v>
      </c>
      <c r="E20" s="2">
        <v>-0.399655886058844</v>
      </c>
      <c r="F20" s="2">
        <v>0.83550198411036902</v>
      </c>
      <c r="G20" s="2">
        <v>1.90292539209202E-17</v>
      </c>
      <c r="H20" s="2">
        <f t="shared" si="1"/>
        <v>-218.69204352381186</v>
      </c>
      <c r="I20" s="2">
        <f t="shared" si="2"/>
        <v>-2.1164610000000001</v>
      </c>
      <c r="J20">
        <v>-2.1164610000000001</v>
      </c>
      <c r="K20" s="1"/>
      <c r="L20" s="1">
        <f t="shared" si="15"/>
        <v>1984.25</v>
      </c>
      <c r="M20">
        <f t="shared" si="3"/>
        <v>1.0006698424832623</v>
      </c>
      <c r="N20">
        <f t="shared" si="4"/>
        <v>1.0110238497562429</v>
      </c>
      <c r="O20">
        <f t="shared" si="5"/>
        <v>1.0559785008098601</v>
      </c>
      <c r="P20">
        <f t="shared" si="6"/>
        <v>0.99601141675223492</v>
      </c>
      <c r="Q20">
        <f t="shared" si="7"/>
        <v>1.0083900204283369</v>
      </c>
      <c r="R20">
        <f t="shared" si="8"/>
        <v>1</v>
      </c>
      <c r="S20">
        <f t="shared" si="9"/>
        <v>0.11226193473132764</v>
      </c>
      <c r="T20">
        <f t="shared" si="10"/>
        <v>0.12045717300158906</v>
      </c>
      <c r="U20">
        <f t="shared" si="11"/>
        <v>0.12045717300158906</v>
      </c>
      <c r="V20">
        <f t="shared" si="12"/>
        <v>0.18433556496126435</v>
      </c>
      <c r="W20">
        <f t="shared" si="13"/>
        <v>-2.1164610000000001</v>
      </c>
    </row>
    <row r="21" spans="1:23" x14ac:dyDescent="0.3">
      <c r="A21" s="1">
        <f t="shared" si="14"/>
        <v>1984.5</v>
      </c>
      <c r="B21" s="2">
        <v>7.0050348948746802E-2</v>
      </c>
      <c r="C21" s="2">
        <v>1.44762108087598</v>
      </c>
      <c r="D21" s="2">
        <v>6.5662552269740502</v>
      </c>
      <c r="E21" s="2">
        <v>-0.51484792580511896</v>
      </c>
      <c r="F21" s="2">
        <v>0.95224374105200604</v>
      </c>
      <c r="G21" s="2">
        <v>5.2958019308573198E-17</v>
      </c>
      <c r="H21" s="2">
        <f t="shared" si="1"/>
        <v>-218.62832247204565</v>
      </c>
      <c r="I21" s="2">
        <f t="shared" si="2"/>
        <v>-2.10107</v>
      </c>
      <c r="J21">
        <v>-2.10107</v>
      </c>
      <c r="K21" s="1"/>
      <c r="L21" s="1">
        <f t="shared" si="15"/>
        <v>1984.5</v>
      </c>
      <c r="M21">
        <f t="shared" si="3"/>
        <v>1.0007007488993569</v>
      </c>
      <c r="N21">
        <f t="shared" si="4"/>
        <v>1.0145814985910089</v>
      </c>
      <c r="O21">
        <f t="shared" si="5"/>
        <v>1.067866307298049</v>
      </c>
      <c r="P21">
        <f t="shared" si="6"/>
        <v>0.99486475144554465</v>
      </c>
      <c r="Q21">
        <f t="shared" si="7"/>
        <v>1.0095679200716021</v>
      </c>
      <c r="R21">
        <f t="shared" si="8"/>
        <v>1</v>
      </c>
      <c r="S21">
        <f t="shared" si="9"/>
        <v>0.11233349201297654</v>
      </c>
      <c r="T21">
        <f t="shared" si="10"/>
        <v>0.12232546994993786</v>
      </c>
      <c r="U21">
        <f t="shared" si="11"/>
        <v>0.12232546994993786</v>
      </c>
      <c r="V21">
        <f t="shared" si="12"/>
        <v>0.19991471831853769</v>
      </c>
      <c r="W21">
        <f t="shared" si="13"/>
        <v>-2.10107</v>
      </c>
    </row>
    <row r="22" spans="1:23" x14ac:dyDescent="0.3">
      <c r="A22" s="1">
        <f t="shared" si="14"/>
        <v>1984.75</v>
      </c>
      <c r="B22" s="2">
        <v>7.1563466490458E-2</v>
      </c>
      <c r="C22" s="2">
        <v>1.67766944247946</v>
      </c>
      <c r="D22" s="2">
        <v>8.1431799056398706</v>
      </c>
      <c r="E22" s="2">
        <v>-0.54364199863079199</v>
      </c>
      <c r="F22" s="2">
        <v>1.0416398027942799</v>
      </c>
      <c r="G22" s="2">
        <v>7.2328812478548802E-17</v>
      </c>
      <c r="H22" s="2">
        <f t="shared" si="1"/>
        <v>-218.56611061877328</v>
      </c>
      <c r="I22" s="2">
        <f t="shared" si="2"/>
        <v>-2.0817570000000001</v>
      </c>
      <c r="J22">
        <v>-2.0817570000000001</v>
      </c>
      <c r="K22" s="1"/>
      <c r="L22" s="1">
        <f t="shared" si="15"/>
        <v>1984.75</v>
      </c>
      <c r="M22">
        <f t="shared" si="3"/>
        <v>1.0007158907924856</v>
      </c>
      <c r="N22">
        <f t="shared" si="4"/>
        <v>1.0169182134622528</v>
      </c>
      <c r="O22">
        <f t="shared" si="5"/>
        <v>1.0848392280019432</v>
      </c>
      <c r="P22">
        <f t="shared" si="6"/>
        <v>0.99457833060258849</v>
      </c>
      <c r="Q22">
        <f t="shared" si="7"/>
        <v>1.0104708375589651</v>
      </c>
      <c r="R22">
        <f t="shared" si="8"/>
        <v>1</v>
      </c>
      <c r="S22">
        <f t="shared" si="9"/>
        <v>0.1124033985030102</v>
      </c>
      <c r="T22">
        <f t="shared" si="10"/>
        <v>0.12471090253570664</v>
      </c>
      <c r="U22">
        <f t="shared" si="11"/>
        <v>0.12471090253570664</v>
      </c>
      <c r="V22">
        <f t="shared" si="12"/>
        <v>0.21992589892124581</v>
      </c>
      <c r="W22">
        <f t="shared" si="13"/>
        <v>-2.0817570000000001</v>
      </c>
    </row>
    <row r="23" spans="1:23" x14ac:dyDescent="0.3">
      <c r="A23" s="1">
        <f t="shared" si="14"/>
        <v>1985</v>
      </c>
      <c r="B23" s="2">
        <v>7.1955133558478906E-2</v>
      </c>
      <c r="C23" s="2">
        <v>2.3825728601495499</v>
      </c>
      <c r="D23" s="2">
        <v>6.3592471335801699</v>
      </c>
      <c r="E23" s="2">
        <v>-0.62085215150254003</v>
      </c>
      <c r="F23" s="2">
        <v>0.98071577531619403</v>
      </c>
      <c r="G23" s="2">
        <v>4.9169495796428902E-17</v>
      </c>
      <c r="H23" s="2">
        <f t="shared" si="1"/>
        <v>-218.50533875110185</v>
      </c>
      <c r="I23" s="2">
        <f t="shared" si="2"/>
        <v>-2.0933169999999999</v>
      </c>
      <c r="J23">
        <v>-2.0933169999999999</v>
      </c>
      <c r="K23" s="1"/>
      <c r="L23" s="1">
        <f t="shared" si="15"/>
        <v>1985</v>
      </c>
      <c r="M23">
        <f t="shared" si="3"/>
        <v>1.0007198102747501</v>
      </c>
      <c r="N23">
        <f t="shared" si="4"/>
        <v>1.0241118289376596</v>
      </c>
      <c r="O23">
        <f t="shared" si="5"/>
        <v>1.0656580240664073</v>
      </c>
      <c r="P23">
        <f t="shared" si="6"/>
        <v>0.99381071153116429</v>
      </c>
      <c r="Q23">
        <f t="shared" si="7"/>
        <v>1.0098554055202607</v>
      </c>
      <c r="R23">
        <f t="shared" si="8"/>
        <v>1</v>
      </c>
      <c r="S23">
        <f t="shared" si="9"/>
        <v>0.11247172890833544</v>
      </c>
      <c r="T23">
        <f t="shared" si="10"/>
        <v>0.12327754526941515</v>
      </c>
      <c r="U23">
        <f t="shared" si="11"/>
        <v>0.12327754526941515</v>
      </c>
      <c r="V23">
        <f t="shared" si="12"/>
        <v>0.20662750923857853</v>
      </c>
      <c r="W23">
        <f t="shared" si="13"/>
        <v>-2.0933169999999999</v>
      </c>
    </row>
    <row r="24" spans="1:23" x14ac:dyDescent="0.3">
      <c r="A24" s="1">
        <f t="shared" si="14"/>
        <v>1985.25</v>
      </c>
      <c r="B24" s="2">
        <v>7.1632913026957803E-2</v>
      </c>
      <c r="C24" s="2">
        <v>2.3278247702483501</v>
      </c>
      <c r="D24" s="2">
        <v>8.5445627500839301</v>
      </c>
      <c r="E24" s="2">
        <v>-0.52105793541336398</v>
      </c>
      <c r="F24" s="2">
        <v>1.2652778471180299</v>
      </c>
      <c r="G24" s="2">
        <v>7.4899800534112999E-17</v>
      </c>
      <c r="H24" s="2">
        <f t="shared" si="1"/>
        <v>-218.44594034506392</v>
      </c>
      <c r="I24" s="2">
        <f t="shared" si="2"/>
        <v>-2.067577</v>
      </c>
      <c r="J24">
        <v>-2.067577</v>
      </c>
      <c r="K24" s="1"/>
      <c r="L24" s="1">
        <f t="shared" si="15"/>
        <v>1985.25</v>
      </c>
      <c r="M24">
        <f t="shared" si="3"/>
        <v>1.0007165857552534</v>
      </c>
      <c r="N24">
        <f t="shared" si="4"/>
        <v>1.0235513007261094</v>
      </c>
      <c r="O24">
        <f t="shared" si="5"/>
        <v>1.0892023370808359</v>
      </c>
      <c r="P24">
        <f t="shared" si="6"/>
        <v>0.99480297216716029</v>
      </c>
      <c r="Q24">
        <f t="shared" si="7"/>
        <v>1.0127331635464418</v>
      </c>
      <c r="R24">
        <f t="shared" si="8"/>
        <v>1</v>
      </c>
      <c r="S24">
        <f t="shared" si="9"/>
        <v>0.11253855516745187</v>
      </c>
      <c r="T24">
        <f t="shared" si="10"/>
        <v>0.12649190056734491</v>
      </c>
      <c r="U24">
        <f t="shared" si="11"/>
        <v>0.12649190056734491</v>
      </c>
      <c r="V24">
        <f t="shared" si="12"/>
        <v>0.23354491444325376</v>
      </c>
      <c r="W24">
        <f t="shared" si="13"/>
        <v>-2.067577</v>
      </c>
    </row>
    <row r="25" spans="1:23" x14ac:dyDescent="0.3">
      <c r="A25" s="1">
        <f t="shared" si="14"/>
        <v>1985.5</v>
      </c>
      <c r="B25" s="2">
        <v>7.0788129923957402E-2</v>
      </c>
      <c r="C25" s="2">
        <v>2.52267164619058</v>
      </c>
      <c r="D25" s="2">
        <v>6.9853781301204503</v>
      </c>
      <c r="E25" s="2">
        <v>-0.43099740762607303</v>
      </c>
      <c r="F25" s="2">
        <v>1.2832112064879999</v>
      </c>
      <c r="G25" s="2">
        <v>6.3813427569357299E-17</v>
      </c>
      <c r="H25" s="2">
        <f t="shared" si="1"/>
        <v>-218.38785170509692</v>
      </c>
      <c r="I25" s="2">
        <f t="shared" si="2"/>
        <v>-2.0795680000000001</v>
      </c>
      <c r="J25">
        <v>-2.0795680000000001</v>
      </c>
      <c r="K25" s="1"/>
      <c r="L25" s="1">
        <f t="shared" si="15"/>
        <v>1985.5</v>
      </c>
      <c r="M25">
        <f t="shared" si="3"/>
        <v>1.0007081319063365</v>
      </c>
      <c r="N25">
        <f t="shared" si="4"/>
        <v>1.0255476026936643</v>
      </c>
      <c r="O25">
        <f t="shared" si="5"/>
        <v>1.0723513719680102</v>
      </c>
      <c r="P25">
        <f t="shared" si="6"/>
        <v>0.99569930053278244</v>
      </c>
      <c r="Q25">
        <f t="shared" si="7"/>
        <v>1.0129147969101147</v>
      </c>
      <c r="R25">
        <f t="shared" si="8"/>
        <v>1</v>
      </c>
      <c r="S25">
        <f t="shared" si="9"/>
        <v>0.11260394627415067</v>
      </c>
      <c r="T25">
        <f t="shared" si="10"/>
        <v>0.12498419370941902</v>
      </c>
      <c r="U25">
        <f t="shared" si="11"/>
        <v>0.12498419370941902</v>
      </c>
      <c r="V25">
        <f t="shared" si="12"/>
        <v>0.21982515028505922</v>
      </c>
      <c r="W25">
        <f t="shared" si="13"/>
        <v>-2.0795680000000001</v>
      </c>
    </row>
    <row r="26" spans="1:23" x14ac:dyDescent="0.3">
      <c r="A26" s="1">
        <f t="shared" si="14"/>
        <v>1985.75</v>
      </c>
      <c r="B26" s="2">
        <v>6.9726975803517902E-2</v>
      </c>
      <c r="C26" s="2">
        <v>2.5002237099716198</v>
      </c>
      <c r="D26" s="2">
        <v>9.5928691548827807</v>
      </c>
      <c r="E26" s="2">
        <v>-0.30149364262589501</v>
      </c>
      <c r="F26" s="2">
        <v>1.3497858051672</v>
      </c>
      <c r="G26" s="2">
        <v>1.0733462378238101E-16</v>
      </c>
      <c r="H26" s="2">
        <f t="shared" si="1"/>
        <v>-218.33101200319922</v>
      </c>
      <c r="I26" s="2">
        <f t="shared" si="2"/>
        <v>-2.051199</v>
      </c>
      <c r="J26">
        <v>-2.051199</v>
      </c>
      <c r="K26" s="1"/>
      <c r="L26" s="1">
        <f t="shared" si="15"/>
        <v>1985.75</v>
      </c>
      <c r="M26">
        <f t="shared" si="3"/>
        <v>1.0006975129071032</v>
      </c>
      <c r="N26">
        <f t="shared" si="4"/>
        <v>1.0253174142591597</v>
      </c>
      <c r="O26">
        <f t="shared" si="5"/>
        <v>1.1006805733685674</v>
      </c>
      <c r="P26">
        <f t="shared" si="6"/>
        <v>0.99698960393045977</v>
      </c>
      <c r="Q26">
        <f t="shared" si="7"/>
        <v>1.0135893653918344</v>
      </c>
      <c r="R26">
        <f t="shared" si="8"/>
        <v>1</v>
      </c>
      <c r="S26">
        <f t="shared" si="9"/>
        <v>0.1126679682147544</v>
      </c>
      <c r="T26">
        <f t="shared" si="10"/>
        <v>0.12858064293614355</v>
      </c>
      <c r="U26">
        <f t="shared" si="11"/>
        <v>0.12858064293614355</v>
      </c>
      <c r="V26">
        <f t="shared" si="12"/>
        <v>0.2499424380718791</v>
      </c>
      <c r="W26">
        <f t="shared" si="13"/>
        <v>-2.051199</v>
      </c>
    </row>
    <row r="27" spans="1:23" x14ac:dyDescent="0.3">
      <c r="A27" s="1">
        <f t="shared" si="14"/>
        <v>1986</v>
      </c>
      <c r="B27" s="2">
        <v>6.8626372054345006E-2</v>
      </c>
      <c r="C27" s="2">
        <v>2.6910026779877301</v>
      </c>
      <c r="D27" s="2">
        <v>9.5208557330788395</v>
      </c>
      <c r="E27" s="2">
        <v>-0.214666006036389</v>
      </c>
      <c r="F27" s="2">
        <v>1.11024447705746</v>
      </c>
      <c r="G27" s="2">
        <v>6.9258147948639597E-17</v>
      </c>
      <c r="H27" s="2">
        <f t="shared" si="1"/>
        <v>-218.27536325414198</v>
      </c>
      <c r="I27" s="2">
        <f t="shared" si="2"/>
        <v>-2.0509930000000001</v>
      </c>
      <c r="J27">
        <v>-2.0509930000000001</v>
      </c>
      <c r="K27" s="1"/>
      <c r="L27" s="1">
        <f t="shared" si="15"/>
        <v>1986</v>
      </c>
      <c r="M27">
        <f t="shared" si="3"/>
        <v>1.0006864992533666</v>
      </c>
      <c r="N27">
        <f t="shared" si="4"/>
        <v>1.0272753713322635</v>
      </c>
      <c r="O27">
        <f t="shared" si="5"/>
        <v>1.0998882209588374</v>
      </c>
      <c r="P27">
        <f t="shared" si="6"/>
        <v>0.99785564236653956</v>
      </c>
      <c r="Q27">
        <f t="shared" si="7"/>
        <v>1.0111643056341548</v>
      </c>
      <c r="R27">
        <f t="shared" si="8"/>
        <v>1</v>
      </c>
      <c r="S27">
        <f t="shared" si="9"/>
        <v>0.11273068397830457</v>
      </c>
      <c r="T27">
        <f t="shared" si="10"/>
        <v>0.12860713327699982</v>
      </c>
      <c r="U27">
        <f t="shared" si="11"/>
        <v>0.12860713327699982</v>
      </c>
      <c r="V27">
        <f t="shared" si="12"/>
        <v>0.24960072352346607</v>
      </c>
      <c r="W27">
        <f t="shared" si="13"/>
        <v>-2.0509930000000001</v>
      </c>
    </row>
    <row r="28" spans="1:23" x14ac:dyDescent="0.3">
      <c r="A28" s="1">
        <f t="shared" si="14"/>
        <v>1986.25</v>
      </c>
      <c r="B28" s="2">
        <v>6.7403605543658193E-2</v>
      </c>
      <c r="C28" s="2">
        <v>3.0035368105652398</v>
      </c>
      <c r="D28" s="2">
        <v>12.172202081269999</v>
      </c>
      <c r="E28" s="2">
        <v>-0.11139067384958</v>
      </c>
      <c r="F28" s="2">
        <v>1.1118984271953101</v>
      </c>
      <c r="G28" s="2">
        <v>-1.1057962931232E-16</v>
      </c>
      <c r="H28" s="2">
        <f t="shared" si="1"/>
        <v>-218.22085025072465</v>
      </c>
      <c r="I28" s="2">
        <f t="shared" si="2"/>
        <v>-2.0197720000000006</v>
      </c>
      <c r="J28">
        <v>-2.0197720000000001</v>
      </c>
      <c r="K28" s="1"/>
      <c r="L28" s="1">
        <f t="shared" si="15"/>
        <v>1986.25</v>
      </c>
      <c r="M28">
        <f t="shared" si="3"/>
        <v>1.0006742632687857</v>
      </c>
      <c r="N28">
        <f t="shared" si="4"/>
        <v>1.0304909798228505</v>
      </c>
      <c r="O28">
        <f t="shared" si="5"/>
        <v>1.1294400972986343</v>
      </c>
      <c r="P28">
        <f t="shared" si="6"/>
        <v>0.99888671342532565</v>
      </c>
      <c r="Q28">
        <f t="shared" si="7"/>
        <v>1.0111810299258872</v>
      </c>
      <c r="R28">
        <f t="shared" si="8"/>
        <v>1</v>
      </c>
      <c r="S28">
        <f t="shared" si="9"/>
        <v>0.11279215361286378</v>
      </c>
      <c r="T28">
        <f t="shared" si="10"/>
        <v>0.13268571397440282</v>
      </c>
      <c r="U28">
        <f t="shared" si="11"/>
        <v>0.13268571397440287</v>
      </c>
      <c r="V28">
        <f t="shared" si="12"/>
        <v>0.28346523735434648</v>
      </c>
      <c r="W28">
        <f t="shared" si="13"/>
        <v>-2.0197720000000006</v>
      </c>
    </row>
    <row r="29" spans="1:23" x14ac:dyDescent="0.3">
      <c r="A29" s="1">
        <f t="shared" si="14"/>
        <v>1986.5</v>
      </c>
      <c r="B29" s="2">
        <v>6.6205061831888998E-2</v>
      </c>
      <c r="C29" s="2">
        <v>2.96749878124505</v>
      </c>
      <c r="D29" s="2">
        <v>13.993648082055699</v>
      </c>
      <c r="E29" s="2">
        <v>-5.8354534483881601E-2</v>
      </c>
      <c r="F29" s="2">
        <v>1.1629230842346601</v>
      </c>
      <c r="G29" s="2">
        <v>-7.4303057833821294E-17</v>
      </c>
      <c r="H29" s="2">
        <f t="shared" si="1"/>
        <v>-218.16742047488339</v>
      </c>
      <c r="I29" s="2">
        <f t="shared" si="2"/>
        <v>-2.0003549999999994</v>
      </c>
      <c r="J29">
        <v>-2.0003549999999999</v>
      </c>
      <c r="K29" s="1"/>
      <c r="L29" s="1">
        <f t="shared" si="15"/>
        <v>1986.5</v>
      </c>
      <c r="M29">
        <f t="shared" si="3"/>
        <v>1.0006622698222014</v>
      </c>
      <c r="N29">
        <f t="shared" si="4"/>
        <v>1.0301196780903323</v>
      </c>
      <c r="O29">
        <f t="shared" si="5"/>
        <v>1.1502007367298368</v>
      </c>
      <c r="P29">
        <f t="shared" si="6"/>
        <v>0.99941662488463212</v>
      </c>
      <c r="Q29">
        <f t="shared" si="7"/>
        <v>1.0116971132321253</v>
      </c>
      <c r="R29">
        <f t="shared" si="8"/>
        <v>1</v>
      </c>
      <c r="S29">
        <f t="shared" si="9"/>
        <v>0.11285243431019235</v>
      </c>
      <c r="T29">
        <f t="shared" si="10"/>
        <v>0.13528724773786927</v>
      </c>
      <c r="U29">
        <f t="shared" si="11"/>
        <v>0.13528724773786921</v>
      </c>
      <c r="V29">
        <f t="shared" si="12"/>
        <v>0.30494885706932084</v>
      </c>
      <c r="W29">
        <f t="shared" si="13"/>
        <v>-2.0003549999999994</v>
      </c>
    </row>
    <row r="30" spans="1:23" x14ac:dyDescent="0.3">
      <c r="A30" s="1">
        <f t="shared" si="14"/>
        <v>1986.75</v>
      </c>
      <c r="B30" s="2">
        <v>6.5246553479217206E-2</v>
      </c>
      <c r="C30" s="2">
        <v>2.93429936085538</v>
      </c>
      <c r="D30" s="2">
        <v>14.8798090831098</v>
      </c>
      <c r="E30" s="2">
        <v>-0.103324849299817</v>
      </c>
      <c r="F30" s="2">
        <v>1.0002938469082301</v>
      </c>
      <c r="G30" s="2">
        <v>-4.8148845974817603E-17</v>
      </c>
      <c r="H30" s="2">
        <f t="shared" si="1"/>
        <v>-218.11502399505281</v>
      </c>
      <c r="I30" s="2">
        <f t="shared" si="2"/>
        <v>-1.9933869999999998</v>
      </c>
      <c r="J30">
        <v>-1.993387</v>
      </c>
      <c r="K30" s="1"/>
      <c r="L30" s="1">
        <f t="shared" si="15"/>
        <v>1986.75</v>
      </c>
      <c r="M30">
        <f t="shared" si="3"/>
        <v>1.0006526784367304</v>
      </c>
      <c r="N30">
        <f t="shared" si="4"/>
        <v>1.0297777410915778</v>
      </c>
      <c r="O30">
        <f t="shared" si="5"/>
        <v>1.1604386623476344</v>
      </c>
      <c r="P30">
        <f t="shared" si="6"/>
        <v>0.99896728512442368</v>
      </c>
      <c r="Q30">
        <f t="shared" si="7"/>
        <v>1.0100531350897164</v>
      </c>
      <c r="R30">
        <f t="shared" si="8"/>
        <v>1</v>
      </c>
      <c r="S30">
        <f t="shared" si="9"/>
        <v>0.11291158050708343</v>
      </c>
      <c r="T30">
        <f t="shared" si="10"/>
        <v>0.13623322122424689</v>
      </c>
      <c r="U30">
        <f t="shared" si="11"/>
        <v>0.13623322122424686</v>
      </c>
      <c r="V30">
        <f t="shared" si="12"/>
        <v>0.31280108259716677</v>
      </c>
      <c r="W30">
        <f t="shared" si="13"/>
        <v>-1.9933869999999998</v>
      </c>
    </row>
    <row r="31" spans="1:23" x14ac:dyDescent="0.3">
      <c r="A31" s="1">
        <f t="shared" si="14"/>
        <v>1987</v>
      </c>
      <c r="B31" s="2">
        <v>6.4471323472617595E-2</v>
      </c>
      <c r="C31" s="2">
        <v>2.8413838988691</v>
      </c>
      <c r="D31" s="2">
        <v>13.126327875091199</v>
      </c>
      <c r="E31" s="2">
        <v>-7.5200698307217699E-3</v>
      </c>
      <c r="F31" s="2">
        <v>0.96445032899049798</v>
      </c>
      <c r="G31" s="2">
        <v>4.3501984832845198E-18</v>
      </c>
      <c r="H31" s="2">
        <f t="shared" si="1"/>
        <v>-218.0636133565927</v>
      </c>
      <c r="I31" s="2">
        <f t="shared" si="2"/>
        <v>-2.010745</v>
      </c>
      <c r="J31">
        <v>-2.010745</v>
      </c>
      <c r="K31" s="1"/>
      <c r="L31" s="1">
        <f t="shared" si="15"/>
        <v>1987</v>
      </c>
      <c r="M31">
        <f t="shared" si="3"/>
        <v>1.0006449211069739</v>
      </c>
      <c r="N31">
        <f t="shared" si="4"/>
        <v>1.0288213627265046</v>
      </c>
      <c r="O31">
        <f t="shared" si="5"/>
        <v>1.1402679501178343</v>
      </c>
      <c r="P31">
        <f t="shared" si="6"/>
        <v>0.99992480212919443</v>
      </c>
      <c r="Q31">
        <f t="shared" si="7"/>
        <v>1.0096911613891912</v>
      </c>
      <c r="R31">
        <f t="shared" si="8"/>
        <v>1</v>
      </c>
      <c r="S31">
        <f t="shared" si="9"/>
        <v>0.11296964399564373</v>
      </c>
      <c r="T31">
        <f t="shared" si="10"/>
        <v>0.1338888902804766</v>
      </c>
      <c r="U31">
        <f t="shared" si="11"/>
        <v>0.1338888902804766</v>
      </c>
      <c r="V31">
        <f t="shared" si="12"/>
        <v>0.29231984146534273</v>
      </c>
      <c r="W31">
        <f t="shared" si="13"/>
        <v>-2.010745</v>
      </c>
    </row>
    <row r="32" spans="1:23" x14ac:dyDescent="0.3">
      <c r="A32" s="1">
        <f t="shared" si="14"/>
        <v>1987.25</v>
      </c>
      <c r="B32" s="2">
        <v>6.3702734503105804E-2</v>
      </c>
      <c r="C32" s="2">
        <v>2.7946767071487901</v>
      </c>
      <c r="D32" s="2">
        <v>14.5982620140677</v>
      </c>
      <c r="E32" s="2">
        <v>4.4730863643477503E-2</v>
      </c>
      <c r="F32" s="2">
        <v>0.84247115034970899</v>
      </c>
      <c r="G32" s="2">
        <v>1.84861136614179E-17</v>
      </c>
      <c r="H32" s="2">
        <f t="shared" si="1"/>
        <v>-218.01314346971276</v>
      </c>
      <c r="I32" s="2">
        <f t="shared" si="2"/>
        <v>-1.9966929999999996</v>
      </c>
      <c r="J32">
        <v>-1.9966930000000001</v>
      </c>
      <c r="K32" s="1"/>
      <c r="L32" s="1">
        <f t="shared" si="15"/>
        <v>1987.25</v>
      </c>
      <c r="M32">
        <f t="shared" si="3"/>
        <v>1.0006372302900417</v>
      </c>
      <c r="N32">
        <f t="shared" si="4"/>
        <v>1.0283409413645537</v>
      </c>
      <c r="O32">
        <f t="shared" si="5"/>
        <v>1.1571760763186087</v>
      </c>
      <c r="P32">
        <f t="shared" si="6"/>
        <v>1.0004474086938613</v>
      </c>
      <c r="Q32">
        <f t="shared" si="7"/>
        <v>1.0084602992540972</v>
      </c>
      <c r="R32">
        <f t="shared" si="8"/>
        <v>1</v>
      </c>
      <c r="S32">
        <f t="shared" si="9"/>
        <v>0.11302667403746526</v>
      </c>
      <c r="T32">
        <f t="shared" si="10"/>
        <v>0.13578357786488901</v>
      </c>
      <c r="U32">
        <f t="shared" si="11"/>
        <v>0.13578357786488895</v>
      </c>
      <c r="V32">
        <f t="shared" si="12"/>
        <v>0.30808862995862807</v>
      </c>
      <c r="W32">
        <f t="shared" si="13"/>
        <v>-1.9966929999999996</v>
      </c>
    </row>
    <row r="33" spans="1:23" x14ac:dyDescent="0.3">
      <c r="A33" s="1">
        <f t="shared" si="14"/>
        <v>1987.5</v>
      </c>
      <c r="B33" s="2">
        <v>6.2685693104295503E-2</v>
      </c>
      <c r="C33" s="2">
        <v>2.86114854834929</v>
      </c>
      <c r="D33" s="2">
        <v>15.64031747067</v>
      </c>
      <c r="E33" s="2">
        <v>-4.0928554017823004E-3</v>
      </c>
      <c r="F33" s="2">
        <v>0.76481264102376401</v>
      </c>
      <c r="G33" s="2">
        <v>7.3975337276593504E-17</v>
      </c>
      <c r="H33" s="2">
        <f t="shared" si="1"/>
        <v>-217.96357149774556</v>
      </c>
      <c r="I33" s="2">
        <f t="shared" si="2"/>
        <v>-1.9863869999999999</v>
      </c>
      <c r="J33">
        <v>-1.9863869999999999</v>
      </c>
      <c r="K33" s="1"/>
      <c r="L33" s="1">
        <f t="shared" si="15"/>
        <v>1987.5</v>
      </c>
      <c r="M33">
        <f t="shared" si="3"/>
        <v>1.0006270534469093</v>
      </c>
      <c r="N33">
        <f t="shared" si="4"/>
        <v>1.029024725758958</v>
      </c>
      <c r="O33">
        <f t="shared" si="5"/>
        <v>1.1692975392605096</v>
      </c>
      <c r="P33">
        <f t="shared" si="6"/>
        <v>0.99995907228354397</v>
      </c>
      <c r="Q33">
        <f t="shared" si="7"/>
        <v>1.0076774480331905</v>
      </c>
      <c r="R33">
        <f t="shared" si="8"/>
        <v>1</v>
      </c>
      <c r="S33">
        <f t="shared" si="9"/>
        <v>0.11308271747840629</v>
      </c>
      <c r="T33">
        <f t="shared" si="10"/>
        <v>0.13719019928838383</v>
      </c>
      <c r="U33">
        <f t="shared" si="11"/>
        <v>0.13719019928838383</v>
      </c>
      <c r="V33">
        <f t="shared" si="12"/>
        <v>0.31966855626151691</v>
      </c>
      <c r="W33">
        <f t="shared" si="13"/>
        <v>-1.9863869999999999</v>
      </c>
    </row>
    <row r="34" spans="1:23" x14ac:dyDescent="0.3">
      <c r="A34" s="1">
        <f t="shared" si="14"/>
        <v>1987.75</v>
      </c>
      <c r="B34" s="2">
        <v>6.1214431625818598E-2</v>
      </c>
      <c r="C34" s="2">
        <v>3.0605393898604998</v>
      </c>
      <c r="D34" s="2">
        <v>15.4878757860867</v>
      </c>
      <c r="E34" s="2">
        <v>0.110932525827727</v>
      </c>
      <c r="F34" s="2">
        <v>0.57289461416745902</v>
      </c>
      <c r="G34" s="2">
        <v>-5.4696678389593399E-18</v>
      </c>
      <c r="H34" s="2">
        <f t="shared" si="1"/>
        <v>-217.91485674756819</v>
      </c>
      <c r="I34" s="2">
        <f t="shared" si="2"/>
        <v>-1.9862139999999999</v>
      </c>
      <c r="J34">
        <v>-1.9862139999999999</v>
      </c>
      <c r="K34" s="1"/>
      <c r="L34" s="1">
        <f t="shared" si="15"/>
        <v>1987.75</v>
      </c>
      <c r="M34">
        <f t="shared" si="3"/>
        <v>1.0006123317148266</v>
      </c>
      <c r="N34">
        <f t="shared" si="4"/>
        <v>1.0310785537109803</v>
      </c>
      <c r="O34">
        <f t="shared" si="5"/>
        <v>1.1675164003378835</v>
      </c>
      <c r="P34">
        <f t="shared" si="6"/>
        <v>1.0011099407871278</v>
      </c>
      <c r="Q34">
        <f t="shared" si="7"/>
        <v>1.0057453879366789</v>
      </c>
      <c r="R34">
        <f t="shared" si="8"/>
        <v>1</v>
      </c>
      <c r="S34">
        <f t="shared" si="9"/>
        <v>0.11313781886188062</v>
      </c>
      <c r="T34">
        <f t="shared" si="10"/>
        <v>0.13721393524596184</v>
      </c>
      <c r="U34">
        <f t="shared" si="11"/>
        <v>0.13721393524596184</v>
      </c>
      <c r="V34">
        <f t="shared" si="12"/>
        <v>0.3192004333493772</v>
      </c>
      <c r="W34">
        <f t="shared" si="13"/>
        <v>-1.9862139999999999</v>
      </c>
    </row>
    <row r="35" spans="1:23" x14ac:dyDescent="0.3">
      <c r="A35" s="1">
        <f t="shared" si="14"/>
        <v>1988</v>
      </c>
      <c r="B35" s="2">
        <v>5.8944966759531703E-2</v>
      </c>
      <c r="C35" s="2">
        <v>3.8232786794682898</v>
      </c>
      <c r="D35" s="2">
        <v>16.214846731571999</v>
      </c>
      <c r="E35" s="2">
        <v>0.18086207497486101</v>
      </c>
      <c r="F35" s="2">
        <v>0.285028110505476</v>
      </c>
      <c r="G35" s="2">
        <v>-4.9955391781608199E-17</v>
      </c>
      <c r="H35" s="2">
        <f t="shared" si="1"/>
        <v>-217.86696056328014</v>
      </c>
      <c r="I35" s="2">
        <f t="shared" si="2"/>
        <v>-1.9730399999999997</v>
      </c>
      <c r="J35">
        <v>-1.9730399999999999</v>
      </c>
      <c r="K35" s="1"/>
      <c r="L35" s="1">
        <f t="shared" si="15"/>
        <v>1988</v>
      </c>
      <c r="M35">
        <f t="shared" si="3"/>
        <v>1.0005896234271898</v>
      </c>
      <c r="N35">
        <f t="shared" si="4"/>
        <v>1.0389730639391832</v>
      </c>
      <c r="O35">
        <f t="shared" si="5"/>
        <v>1.1760348310948072</v>
      </c>
      <c r="P35">
        <f t="shared" si="6"/>
        <v>1.0018102572907355</v>
      </c>
      <c r="Q35">
        <f t="shared" si="7"/>
        <v>1.0028543470183244</v>
      </c>
      <c r="R35">
        <f t="shared" si="8"/>
        <v>1</v>
      </c>
      <c r="S35">
        <f t="shared" si="9"/>
        <v>0.11319202053933369</v>
      </c>
      <c r="T35">
        <f t="shared" si="10"/>
        <v>0.13903355112190013</v>
      </c>
      <c r="U35">
        <f t="shared" si="11"/>
        <v>0.13903355112190011</v>
      </c>
      <c r="V35">
        <f t="shared" si="12"/>
        <v>0.33345414330957368</v>
      </c>
      <c r="W35">
        <f t="shared" si="13"/>
        <v>-1.9730399999999997</v>
      </c>
    </row>
    <row r="36" spans="1:23" x14ac:dyDescent="0.3">
      <c r="A36" s="1">
        <f t="shared" si="14"/>
        <v>1988.25</v>
      </c>
      <c r="B36" s="2">
        <v>5.5612731436014501E-2</v>
      </c>
      <c r="C36" s="2">
        <v>4.0583771906502601</v>
      </c>
      <c r="D36" s="2">
        <v>15.5592255510147</v>
      </c>
      <c r="E36" s="2">
        <v>0.188154948155274</v>
      </c>
      <c r="F36" s="2">
        <v>3.5975802522728202E-2</v>
      </c>
      <c r="G36" s="2">
        <v>-7.9901590659920098E-17</v>
      </c>
      <c r="H36" s="2">
        <f t="shared" si="1"/>
        <v>-217.819846223779</v>
      </c>
      <c r="I36" s="2">
        <f t="shared" si="2"/>
        <v>-1.9792250000000002</v>
      </c>
      <c r="J36">
        <v>-1.979225</v>
      </c>
      <c r="K36" s="1"/>
      <c r="L36" s="1">
        <f t="shared" si="15"/>
        <v>1988.25</v>
      </c>
      <c r="M36">
        <f t="shared" si="3"/>
        <v>1.0005562819818252</v>
      </c>
      <c r="N36">
        <f t="shared" si="4"/>
        <v>1.0414185476656264</v>
      </c>
      <c r="O36">
        <f t="shared" si="5"/>
        <v>1.1683497177946918</v>
      </c>
      <c r="P36">
        <f t="shared" si="6"/>
        <v>1.0018833207064868</v>
      </c>
      <c r="Q36">
        <f t="shared" si="7"/>
        <v>1.0003598227459067</v>
      </c>
      <c r="R36">
        <f t="shared" si="8"/>
        <v>1</v>
      </c>
      <c r="S36">
        <f t="shared" si="9"/>
        <v>0.11324536277711358</v>
      </c>
      <c r="T36">
        <f t="shared" si="10"/>
        <v>0.13817628244444013</v>
      </c>
      <c r="U36">
        <f t="shared" si="11"/>
        <v>0.13817628244444016</v>
      </c>
      <c r="V36">
        <f t="shared" si="12"/>
        <v>0.32581305367165037</v>
      </c>
      <c r="W36">
        <f t="shared" si="13"/>
        <v>-1.9792250000000002</v>
      </c>
    </row>
    <row r="37" spans="1:23" x14ac:dyDescent="0.3">
      <c r="A37" s="1">
        <f t="shared" si="14"/>
        <v>1988.5</v>
      </c>
      <c r="B37" s="2">
        <v>5.1432726032479899E-2</v>
      </c>
      <c r="C37" s="2">
        <v>4.4781295475062599</v>
      </c>
      <c r="D37" s="2">
        <v>17.016192843352599</v>
      </c>
      <c r="E37" s="2">
        <v>9.0826284876740299E-2</v>
      </c>
      <c r="F37" s="2">
        <v>9.9097442811509104E-2</v>
      </c>
      <c r="G37" s="2">
        <v>-1.2103984330785499E-16</v>
      </c>
      <c r="H37" s="2">
        <f t="shared" si="1"/>
        <v>-217.77347884457959</v>
      </c>
      <c r="I37" s="2">
        <f t="shared" si="2"/>
        <v>-1.960378</v>
      </c>
      <c r="J37">
        <v>-1.960378</v>
      </c>
      <c r="K37" s="1"/>
      <c r="L37" s="1">
        <f t="shared" si="15"/>
        <v>1988.5</v>
      </c>
      <c r="M37">
        <f t="shared" si="3"/>
        <v>1.0005144595492692</v>
      </c>
      <c r="N37">
        <f t="shared" si="4"/>
        <v>1.0457991138973499</v>
      </c>
      <c r="O37">
        <f t="shared" si="5"/>
        <v>1.1854968014188605</v>
      </c>
      <c r="P37">
        <f t="shared" si="6"/>
        <v>1.0009086754443743</v>
      </c>
      <c r="Q37">
        <f t="shared" si="7"/>
        <v>1.0009914656055083</v>
      </c>
      <c r="R37">
        <f t="shared" si="8"/>
        <v>1</v>
      </c>
      <c r="S37">
        <f t="shared" si="9"/>
        <v>0.11329788385928188</v>
      </c>
      <c r="T37">
        <f t="shared" si="10"/>
        <v>0.14080518649987631</v>
      </c>
      <c r="U37">
        <f t="shared" si="11"/>
        <v>0.14080518649987631</v>
      </c>
      <c r="V37">
        <f t="shared" si="12"/>
        <v>0.34700839977464426</v>
      </c>
      <c r="W37">
        <f t="shared" si="13"/>
        <v>-1.960378</v>
      </c>
    </row>
    <row r="38" spans="1:23" x14ac:dyDescent="0.3">
      <c r="A38" s="1">
        <f t="shared" si="14"/>
        <v>1988.75</v>
      </c>
      <c r="B38" s="2">
        <v>4.6726971574691203E-2</v>
      </c>
      <c r="C38" s="2">
        <v>4.6138302875230499</v>
      </c>
      <c r="D38" s="2">
        <v>18.6410671800272</v>
      </c>
      <c r="E38" s="2">
        <v>0.207612863425675</v>
      </c>
      <c r="F38" s="2">
        <v>8.64879814688094E-2</v>
      </c>
      <c r="G38" s="2">
        <v>-1.27747070865287E-16</v>
      </c>
      <c r="H38" s="2">
        <f t="shared" si="1"/>
        <v>-217.72782528401945</v>
      </c>
      <c r="I38" s="2">
        <f t="shared" si="2"/>
        <v>-1.9413210000000001</v>
      </c>
      <c r="J38">
        <v>-1.9413210000000001</v>
      </c>
      <c r="K38" s="1"/>
      <c r="L38" s="1">
        <f t="shared" si="15"/>
        <v>1988.75</v>
      </c>
      <c r="M38">
        <f t="shared" si="3"/>
        <v>1.0004673789032466</v>
      </c>
      <c r="N38">
        <f t="shared" si="4"/>
        <v>1.0472192343730693</v>
      </c>
      <c r="O38">
        <f t="shared" si="5"/>
        <v>1.2049169842131977</v>
      </c>
      <c r="P38">
        <f t="shared" si="6"/>
        <v>1.002078285281544</v>
      </c>
      <c r="Q38">
        <f t="shared" si="7"/>
        <v>1.0008652539310825</v>
      </c>
      <c r="R38">
        <f t="shared" si="8"/>
        <v>1</v>
      </c>
      <c r="S38">
        <f t="shared" si="9"/>
        <v>0.11334962018614202</v>
      </c>
      <c r="T38">
        <f t="shared" si="10"/>
        <v>0.14351424218949588</v>
      </c>
      <c r="U38">
        <f t="shared" si="11"/>
        <v>0.14351424218949588</v>
      </c>
      <c r="V38">
        <f t="shared" si="12"/>
        <v>0.36889675688828216</v>
      </c>
      <c r="W38">
        <f t="shared" si="13"/>
        <v>-1.9413210000000001</v>
      </c>
    </row>
    <row r="39" spans="1:23" x14ac:dyDescent="0.3">
      <c r="A39" s="1">
        <f t="shared" si="14"/>
        <v>1989</v>
      </c>
      <c r="B39" s="2">
        <v>4.1679504455847602E-2</v>
      </c>
      <c r="C39" s="2">
        <v>4.9275923438809404</v>
      </c>
      <c r="D39" s="2">
        <v>19.3791700948304</v>
      </c>
      <c r="E39" s="2">
        <v>0.17247418808436699</v>
      </c>
      <c r="F39" s="2">
        <v>6.0337922613471102E-2</v>
      </c>
      <c r="G39" s="2">
        <v>-7.7421419639304197E-17</v>
      </c>
      <c r="H39" s="2">
        <f t="shared" si="1"/>
        <v>-217.68285405386504</v>
      </c>
      <c r="I39" s="2">
        <f t="shared" si="2"/>
        <v>-1.9310160000000003</v>
      </c>
      <c r="J39">
        <v>-1.9310160000000001</v>
      </c>
      <c r="K39" s="1"/>
      <c r="L39" s="1">
        <f t="shared" si="15"/>
        <v>1989</v>
      </c>
      <c r="M39">
        <f t="shared" si="3"/>
        <v>1.0004168819156818</v>
      </c>
      <c r="N39">
        <f t="shared" si="4"/>
        <v>1.0505101711329929</v>
      </c>
      <c r="O39">
        <f t="shared" si="5"/>
        <v>1.2138434141889023</v>
      </c>
      <c r="P39">
        <f t="shared" si="6"/>
        <v>1.0017262301035985</v>
      </c>
      <c r="Q39">
        <f t="shared" si="7"/>
        <v>1.0006035612959971</v>
      </c>
      <c r="R39">
        <f t="shared" si="8"/>
        <v>1</v>
      </c>
      <c r="S39">
        <f t="shared" si="9"/>
        <v>0.11340060636841247</v>
      </c>
      <c r="T39">
        <f t="shared" si="10"/>
        <v>0.14500080280364894</v>
      </c>
      <c r="U39">
        <f t="shared" si="11"/>
        <v>0.14500080280364896</v>
      </c>
      <c r="V39">
        <f t="shared" si="12"/>
        <v>0.380500865005585</v>
      </c>
      <c r="W39">
        <f t="shared" si="13"/>
        <v>-1.9310160000000003</v>
      </c>
    </row>
    <row r="40" spans="1:23" x14ac:dyDescent="0.3">
      <c r="A40" s="1">
        <f t="shared" si="14"/>
        <v>1989.25</v>
      </c>
      <c r="B40" s="2">
        <v>3.6383808687544303E-2</v>
      </c>
      <c r="C40" s="2">
        <v>5.7626424752940197</v>
      </c>
      <c r="D40" s="2">
        <v>21.444773613990002</v>
      </c>
      <c r="E40" s="2">
        <v>9.5614172210157403E-2</v>
      </c>
      <c r="F40" s="2">
        <v>0.13922116407428101</v>
      </c>
      <c r="G40" s="2">
        <v>2.3983244911677501E-17</v>
      </c>
      <c r="H40" s="2">
        <f t="shared" si="1"/>
        <v>-217.63853523425601</v>
      </c>
      <c r="I40" s="2">
        <f t="shared" si="2"/>
        <v>-1.901599</v>
      </c>
      <c r="J40">
        <v>-1.901599</v>
      </c>
      <c r="K40" s="1"/>
      <c r="L40" s="1">
        <f t="shared" si="15"/>
        <v>1989.25</v>
      </c>
      <c r="M40">
        <f t="shared" si="3"/>
        <v>1.0003639042839803</v>
      </c>
      <c r="N40">
        <f t="shared" si="4"/>
        <v>1.059319186355844</v>
      </c>
      <c r="O40">
        <f t="shared" si="5"/>
        <v>1.2391773550901204</v>
      </c>
      <c r="P40">
        <f t="shared" si="6"/>
        <v>1.0009565989713181</v>
      </c>
      <c r="Q40">
        <f t="shared" si="7"/>
        <v>1.0013931812172687</v>
      </c>
      <c r="R40">
        <f t="shared" si="8"/>
        <v>1</v>
      </c>
      <c r="S40">
        <f t="shared" si="9"/>
        <v>0.11345087531706394</v>
      </c>
      <c r="T40">
        <f t="shared" si="10"/>
        <v>0.14932965010722218</v>
      </c>
      <c r="U40">
        <f t="shared" si="11"/>
        <v>0.14932965010722218</v>
      </c>
      <c r="V40">
        <f t="shared" si="12"/>
        <v>0.41466110123559563</v>
      </c>
      <c r="W40">
        <f t="shared" si="13"/>
        <v>-1.901599</v>
      </c>
    </row>
    <row r="41" spans="1:23" x14ac:dyDescent="0.3">
      <c r="A41" s="1">
        <f t="shared" si="14"/>
        <v>1989.5</v>
      </c>
      <c r="B41" s="2">
        <v>3.09527493476081E-2</v>
      </c>
      <c r="C41" s="2">
        <v>6.2051377174701701</v>
      </c>
      <c r="D41" s="2">
        <v>22.166870384556301</v>
      </c>
      <c r="E41" s="2">
        <v>0.101079743033879</v>
      </c>
      <c r="F41" s="2">
        <v>8.4599798459654305E-2</v>
      </c>
      <c r="G41" s="2">
        <v>-3.0628935926569E-17</v>
      </c>
      <c r="H41" s="2">
        <f t="shared" si="1"/>
        <v>-217.59484039286758</v>
      </c>
      <c r="I41" s="2">
        <f t="shared" si="2"/>
        <v>-1.8900619999999997</v>
      </c>
      <c r="J41">
        <v>-1.8900619999999999</v>
      </c>
      <c r="K41" s="1"/>
      <c r="L41" s="1">
        <f t="shared" si="15"/>
        <v>1989.5</v>
      </c>
      <c r="M41">
        <f t="shared" si="3"/>
        <v>1.0003095754020537</v>
      </c>
      <c r="N41">
        <f t="shared" si="4"/>
        <v>1.0640170095115438</v>
      </c>
      <c r="O41">
        <f t="shared" si="5"/>
        <v>1.2481577994805038</v>
      </c>
      <c r="P41">
        <f t="shared" si="6"/>
        <v>1.0010113084582288</v>
      </c>
      <c r="Q41">
        <f t="shared" si="7"/>
        <v>1.0008463559418281</v>
      </c>
      <c r="R41">
        <f t="shared" si="8"/>
        <v>1</v>
      </c>
      <c r="S41">
        <f t="shared" si="9"/>
        <v>0.11350045832890783</v>
      </c>
      <c r="T41">
        <f t="shared" si="10"/>
        <v>0.15106244267457705</v>
      </c>
      <c r="U41">
        <f t="shared" si="11"/>
        <v>0.15106244267457702</v>
      </c>
      <c r="V41">
        <f t="shared" si="12"/>
        <v>0.42784250712306537</v>
      </c>
      <c r="W41">
        <f t="shared" si="13"/>
        <v>-1.8900619999999997</v>
      </c>
    </row>
    <row r="42" spans="1:23" x14ac:dyDescent="0.3">
      <c r="A42" s="1">
        <f t="shared" si="14"/>
        <v>1989.75</v>
      </c>
      <c r="B42" s="2">
        <v>2.5671796829301201E-2</v>
      </c>
      <c r="C42" s="2">
        <v>6.1686204483077001</v>
      </c>
      <c r="D42" s="2">
        <v>23.6264603314849</v>
      </c>
      <c r="E42" s="2">
        <v>0.14969686910016999</v>
      </c>
      <c r="F42" s="2">
        <v>0.11059306242489</v>
      </c>
      <c r="G42" s="2">
        <v>-4.0756683984059703E-18</v>
      </c>
      <c r="H42" s="2">
        <f t="shared" si="1"/>
        <v>-217.55174250814696</v>
      </c>
      <c r="I42" s="2">
        <f t="shared" si="2"/>
        <v>-1.8747069999999999</v>
      </c>
      <c r="J42">
        <v>-1.8747069999999999</v>
      </c>
      <c r="K42" s="1"/>
      <c r="L42" s="1">
        <f t="shared" si="15"/>
        <v>1989.75</v>
      </c>
      <c r="M42">
        <f t="shared" si="3"/>
        <v>1.0002567509231706</v>
      </c>
      <c r="N42">
        <f t="shared" si="4"/>
        <v>1.0636285304915278</v>
      </c>
      <c r="O42">
        <f t="shared" si="5"/>
        <v>1.2665093884159793</v>
      </c>
      <c r="P42">
        <f t="shared" si="6"/>
        <v>1.0014980897079386</v>
      </c>
      <c r="Q42">
        <f t="shared" si="7"/>
        <v>1.0011065423910248</v>
      </c>
      <c r="R42">
        <f t="shared" si="8"/>
        <v>1</v>
      </c>
      <c r="S42">
        <f t="shared" si="9"/>
        <v>0.11354938516805484</v>
      </c>
      <c r="T42">
        <f t="shared" si="10"/>
        <v>0.15339990643354226</v>
      </c>
      <c r="U42">
        <f t="shared" si="11"/>
        <v>0.15339990643354226</v>
      </c>
      <c r="V42">
        <f t="shared" si="12"/>
        <v>0.44654868709769602</v>
      </c>
      <c r="W42">
        <f t="shared" si="13"/>
        <v>-1.8747069999999999</v>
      </c>
    </row>
    <row r="43" spans="1:23" x14ac:dyDescent="0.3">
      <c r="A43" s="1">
        <f t="shared" si="14"/>
        <v>1990</v>
      </c>
      <c r="B43" s="2">
        <v>2.0817081907243899E-2</v>
      </c>
      <c r="C43" s="2">
        <v>6.1676781872186499</v>
      </c>
      <c r="D43" s="2">
        <v>26.1585927580877</v>
      </c>
      <c r="E43" s="2">
        <v>0.164041312177238</v>
      </c>
      <c r="F43" s="2">
        <v>0.107886557067746</v>
      </c>
      <c r="G43" s="2">
        <v>6.30886784445631E-17</v>
      </c>
      <c r="H43" s="2">
        <f t="shared" si="1"/>
        <v>-217.50921589645856</v>
      </c>
      <c r="I43" s="2">
        <f t="shared" si="2"/>
        <v>-1.8489019999999998</v>
      </c>
      <c r="J43">
        <v>-1.848902</v>
      </c>
      <c r="K43" s="1"/>
      <c r="L43" s="1">
        <f t="shared" si="15"/>
        <v>1990</v>
      </c>
      <c r="M43">
        <f t="shared" si="3"/>
        <v>1.000208192488121</v>
      </c>
      <c r="N43">
        <f t="shared" si="4"/>
        <v>1.0636185083809702</v>
      </c>
      <c r="O43">
        <f t="shared" si="5"/>
        <v>1.2989885557206593</v>
      </c>
      <c r="P43">
        <f t="shared" si="6"/>
        <v>1.0016417593353923</v>
      </c>
      <c r="Q43">
        <f t="shared" si="7"/>
        <v>1.0010794477554847</v>
      </c>
      <c r="R43">
        <f t="shared" si="8"/>
        <v>1</v>
      </c>
      <c r="S43">
        <f t="shared" si="9"/>
        <v>0.11359768414339076</v>
      </c>
      <c r="T43">
        <f t="shared" si="10"/>
        <v>0.1574099075398184</v>
      </c>
      <c r="U43">
        <f t="shared" si="11"/>
        <v>0.15740990753981837</v>
      </c>
      <c r="V43">
        <f t="shared" si="12"/>
        <v>0.47913414782401809</v>
      </c>
      <c r="W43">
        <f t="shared" si="13"/>
        <v>-1.8489019999999998</v>
      </c>
    </row>
    <row r="44" spans="1:23" x14ac:dyDescent="0.3">
      <c r="A44" s="1">
        <f t="shared" si="14"/>
        <v>1990.25</v>
      </c>
      <c r="B44" s="2">
        <v>1.6344585872842501E-2</v>
      </c>
      <c r="C44" s="2">
        <v>6.4161973743327696</v>
      </c>
      <c r="D44" s="2">
        <v>25.7334071064389</v>
      </c>
      <c r="E44" s="2">
        <v>0.14506419095074499</v>
      </c>
      <c r="F44" s="2">
        <v>-7.1077114627385501E-2</v>
      </c>
      <c r="G44" s="2">
        <v>-3.7216463623896202E-17</v>
      </c>
      <c r="H44" s="2">
        <f t="shared" si="1"/>
        <v>-217.46723614296789</v>
      </c>
      <c r="I44" s="2">
        <f t="shared" si="2"/>
        <v>-1.8522730000000001</v>
      </c>
      <c r="J44">
        <v>-1.8522730000000001</v>
      </c>
      <c r="K44" s="1"/>
      <c r="L44" s="1">
        <f t="shared" si="15"/>
        <v>1990.25</v>
      </c>
      <c r="M44">
        <f t="shared" si="3"/>
        <v>1.0001634592167306</v>
      </c>
      <c r="N44">
        <f t="shared" si="4"/>
        <v>1.066265091723551</v>
      </c>
      <c r="O44">
        <f t="shared" si="5"/>
        <v>1.2934771678833541</v>
      </c>
      <c r="P44">
        <f t="shared" si="6"/>
        <v>1.0014516945994461</v>
      </c>
      <c r="Q44">
        <f t="shared" si="7"/>
        <v>0.9992894813917016</v>
      </c>
      <c r="R44">
        <f t="shared" si="8"/>
        <v>1</v>
      </c>
      <c r="S44">
        <f t="shared" si="9"/>
        <v>0.11364538218222436</v>
      </c>
      <c r="T44">
        <f t="shared" si="10"/>
        <v>0.15688017211220837</v>
      </c>
      <c r="U44">
        <f t="shared" si="11"/>
        <v>0.15688017211220837</v>
      </c>
      <c r="V44">
        <f t="shared" si="12"/>
        <v>0.47429227699700771</v>
      </c>
      <c r="W44">
        <f t="shared" si="13"/>
        <v>-1.8522730000000001</v>
      </c>
    </row>
    <row r="45" spans="1:23" x14ac:dyDescent="0.3">
      <c r="A45" s="1">
        <f t="shared" si="14"/>
        <v>1990.5</v>
      </c>
      <c r="B45" s="2">
        <v>1.21408541266321E-2</v>
      </c>
      <c r="C45" s="2">
        <v>6.5731109380880799</v>
      </c>
      <c r="D45" s="2">
        <v>25.290607191116901</v>
      </c>
      <c r="E45" s="2">
        <v>0.248669900744655</v>
      </c>
      <c r="F45" s="2">
        <v>-8.9648847986387906E-2</v>
      </c>
      <c r="G45" s="2">
        <v>9.0813584145834396E-18</v>
      </c>
      <c r="H45" s="2">
        <f t="shared" si="1"/>
        <v>-217.42578003608989</v>
      </c>
      <c r="I45" s="2">
        <f t="shared" si="2"/>
        <v>-1.8539090000000003</v>
      </c>
      <c r="J45">
        <v>-1.853909</v>
      </c>
      <c r="K45" s="1"/>
      <c r="L45" s="1">
        <f t="shared" si="15"/>
        <v>1990.5</v>
      </c>
      <c r="M45">
        <f t="shared" si="3"/>
        <v>1.0001214159115814</v>
      </c>
      <c r="N45">
        <f t="shared" si="4"/>
        <v>1.067939519636746</v>
      </c>
      <c r="O45">
        <f t="shared" si="5"/>
        <v>1.2877623141007881</v>
      </c>
      <c r="P45">
        <f t="shared" si="6"/>
        <v>1.0024897934078392</v>
      </c>
      <c r="Q45">
        <f t="shared" si="7"/>
        <v>0.99910391324587688</v>
      </c>
      <c r="R45">
        <f t="shared" si="8"/>
        <v>1</v>
      </c>
      <c r="S45">
        <f t="shared" si="9"/>
        <v>0.11369250490027104</v>
      </c>
      <c r="T45">
        <f t="shared" si="10"/>
        <v>0.15662372598076638</v>
      </c>
      <c r="U45">
        <f t="shared" si="11"/>
        <v>0.1566237259807664</v>
      </c>
      <c r="V45">
        <f t="shared" si="12"/>
        <v>0.4711094612031026</v>
      </c>
      <c r="W45">
        <f t="shared" si="13"/>
        <v>-1.8539090000000003</v>
      </c>
    </row>
    <row r="46" spans="1:23" x14ac:dyDescent="0.3">
      <c r="A46" s="1">
        <f t="shared" si="14"/>
        <v>1990.75</v>
      </c>
      <c r="B46" s="2">
        <v>8.03597208888987E-3</v>
      </c>
      <c r="C46" s="2">
        <v>7.1468740454906996</v>
      </c>
      <c r="D46" s="2">
        <v>25.2300583287292</v>
      </c>
      <c r="E46" s="2">
        <v>0.340555062701277</v>
      </c>
      <c r="F46" s="2">
        <v>-1.35979036789104E-2</v>
      </c>
      <c r="G46" s="2">
        <v>1.6337377478857299E-16</v>
      </c>
      <c r="H46" s="2">
        <f t="shared" si="1"/>
        <v>-217.38482550533115</v>
      </c>
      <c r="I46" s="2">
        <f t="shared" si="2"/>
        <v>-1.8467290000000001</v>
      </c>
      <c r="J46">
        <v>-1.8467290000000001</v>
      </c>
      <c r="K46" s="1"/>
      <c r="L46" s="1">
        <f t="shared" si="15"/>
        <v>1990.75</v>
      </c>
      <c r="M46">
        <f t="shared" si="3"/>
        <v>1.0000803629498178</v>
      </c>
      <c r="N46">
        <f t="shared" si="4"/>
        <v>1.0740845747813335</v>
      </c>
      <c r="O46">
        <f t="shared" si="5"/>
        <v>1.2869828246791455</v>
      </c>
      <c r="P46">
        <f t="shared" si="6"/>
        <v>1.0034113561029594</v>
      </c>
      <c r="Q46">
        <f t="shared" si="7"/>
        <v>0.99986403020794112</v>
      </c>
      <c r="R46">
        <f t="shared" si="8"/>
        <v>1</v>
      </c>
      <c r="S46">
        <f t="shared" si="9"/>
        <v>0.11373907666813436</v>
      </c>
      <c r="T46">
        <f t="shared" si="10"/>
        <v>0.157752331177443</v>
      </c>
      <c r="U46">
        <f t="shared" si="11"/>
        <v>0.157752331177443</v>
      </c>
      <c r="V46">
        <f t="shared" si="12"/>
        <v>0.47816222538933228</v>
      </c>
      <c r="W46">
        <f t="shared" si="13"/>
        <v>-1.8467290000000001</v>
      </c>
    </row>
    <row r="47" spans="1:23" x14ac:dyDescent="0.3">
      <c r="A47" s="1">
        <f t="shared" si="14"/>
        <v>1991</v>
      </c>
      <c r="B47" s="2">
        <v>4.1612938801326698E-3</v>
      </c>
      <c r="C47" s="2">
        <v>8.3626142162349506</v>
      </c>
      <c r="D47" s="2">
        <v>26.043069433863</v>
      </c>
      <c r="E47" s="2">
        <v>0.31559089034108301</v>
      </c>
      <c r="F47" s="2">
        <v>-4.0384271960939397E-2</v>
      </c>
      <c r="G47" s="2">
        <v>1.0449026343416E-17</v>
      </c>
      <c r="H47" s="2">
        <f t="shared" si="1"/>
        <v>-217.34435156235824</v>
      </c>
      <c r="I47" s="2">
        <f t="shared" si="2"/>
        <v>-1.8265929999999999</v>
      </c>
      <c r="J47">
        <v>-1.8265929999999999</v>
      </c>
      <c r="K47" s="1"/>
      <c r="L47" s="1">
        <f t="shared" si="15"/>
        <v>1991</v>
      </c>
      <c r="M47">
        <f t="shared" si="3"/>
        <v>1.0000416138046317</v>
      </c>
      <c r="N47">
        <f t="shared" si="4"/>
        <v>1.0872223512217221</v>
      </c>
      <c r="O47">
        <f t="shared" si="5"/>
        <v>1.2974887874176866</v>
      </c>
      <c r="P47">
        <f t="shared" si="6"/>
        <v>1.0031608940267329</v>
      </c>
      <c r="Q47">
        <f t="shared" si="7"/>
        <v>0.99959623881388571</v>
      </c>
      <c r="R47">
        <f t="shared" si="8"/>
        <v>1</v>
      </c>
      <c r="S47">
        <f t="shared" si="9"/>
        <v>0.11378512067444681</v>
      </c>
      <c r="T47">
        <f t="shared" si="10"/>
        <v>0.16096102887099828</v>
      </c>
      <c r="U47">
        <f t="shared" si="11"/>
        <v>0.16096102887099828</v>
      </c>
      <c r="V47">
        <f t="shared" si="12"/>
        <v>0.50129500595910503</v>
      </c>
      <c r="W47">
        <f t="shared" si="13"/>
        <v>-1.8265929999999999</v>
      </c>
    </row>
    <row r="48" spans="1:23" x14ac:dyDescent="0.3">
      <c r="A48" s="1">
        <f t="shared" si="14"/>
        <v>1991.25</v>
      </c>
      <c r="B48" s="2">
        <v>1.054240260546E-3</v>
      </c>
      <c r="C48" s="2">
        <v>8.5128515890888696</v>
      </c>
      <c r="D48" s="2">
        <v>28.214033342295298</v>
      </c>
      <c r="E48" s="2">
        <v>0.20204721782992999</v>
      </c>
      <c r="F48" s="2">
        <v>-0.16954814434566101</v>
      </c>
      <c r="G48" s="2">
        <v>-4.2866067918785602E-17</v>
      </c>
      <c r="H48" s="2">
        <f t="shared" si="1"/>
        <v>-217.30433824512897</v>
      </c>
      <c r="I48" s="2">
        <f t="shared" si="2"/>
        <v>-1.805439</v>
      </c>
      <c r="J48">
        <v>-1.805439</v>
      </c>
      <c r="K48" s="1"/>
      <c r="L48" s="1">
        <f t="shared" si="15"/>
        <v>1991.25</v>
      </c>
      <c r="M48">
        <f t="shared" si="3"/>
        <v>1.0000105424581769</v>
      </c>
      <c r="N48">
        <f t="shared" si="4"/>
        <v>1.0888569931333438</v>
      </c>
      <c r="O48">
        <f t="shared" si="5"/>
        <v>1.3259647841078481</v>
      </c>
      <c r="P48">
        <f t="shared" si="6"/>
        <v>1.0020225147076038</v>
      </c>
      <c r="Q48">
        <f t="shared" si="7"/>
        <v>0.99830595507322883</v>
      </c>
      <c r="R48">
        <f t="shared" si="8"/>
        <v>1</v>
      </c>
      <c r="S48">
        <f t="shared" si="9"/>
        <v>0.11383065898582889</v>
      </c>
      <c r="T48">
        <f t="shared" si="10"/>
        <v>0.16440226813723943</v>
      </c>
      <c r="U48">
        <f t="shared" si="11"/>
        <v>0.16440226813723943</v>
      </c>
      <c r="V48">
        <f t="shared" si="12"/>
        <v>0.52899144846603008</v>
      </c>
      <c r="W48">
        <f t="shared" si="13"/>
        <v>-1.805439</v>
      </c>
    </row>
    <row r="49" spans="1:23" x14ac:dyDescent="0.3">
      <c r="A49" s="1">
        <f t="shared" si="14"/>
        <v>1991.5</v>
      </c>
      <c r="B49" s="2">
        <v>-1.13296635164074E-3</v>
      </c>
      <c r="C49" s="2">
        <v>8.3623856679474091</v>
      </c>
      <c r="D49" s="2">
        <v>29.1479231479262</v>
      </c>
      <c r="E49" s="2">
        <v>0.21930833596889701</v>
      </c>
      <c r="F49" s="2">
        <v>-0.26101762055705502</v>
      </c>
      <c r="G49" s="2">
        <v>-9.0800493343554001E-17</v>
      </c>
      <c r="H49" s="2">
        <f t="shared" si="1"/>
        <v>-217.26476656493381</v>
      </c>
      <c r="I49" s="2">
        <f t="shared" si="2"/>
        <v>-1.797973</v>
      </c>
      <c r="J49">
        <v>-1.797973</v>
      </c>
      <c r="K49" s="1"/>
      <c r="L49" s="1">
        <f t="shared" si="15"/>
        <v>1991.5</v>
      </c>
      <c r="M49">
        <f t="shared" si="3"/>
        <v>0.99998867040066397</v>
      </c>
      <c r="N49">
        <f t="shared" si="4"/>
        <v>1.087219866396496</v>
      </c>
      <c r="O49">
        <f t="shared" si="5"/>
        <v>1.3384058364924356</v>
      </c>
      <c r="P49">
        <f t="shared" si="6"/>
        <v>1.0021954899259455</v>
      </c>
      <c r="Q49">
        <f t="shared" si="7"/>
        <v>0.99739322734241087</v>
      </c>
      <c r="R49">
        <f t="shared" si="8"/>
        <v>1</v>
      </c>
      <c r="S49">
        <f t="shared" si="9"/>
        <v>0.11387571260381571</v>
      </c>
      <c r="T49">
        <f t="shared" si="10"/>
        <v>0.16563428888174156</v>
      </c>
      <c r="U49">
        <f t="shared" si="11"/>
        <v>0.16563428888174156</v>
      </c>
      <c r="V49">
        <f t="shared" si="12"/>
        <v>0.53907880316176815</v>
      </c>
      <c r="W49">
        <f t="shared" si="13"/>
        <v>-1.797973</v>
      </c>
    </row>
    <row r="50" spans="1:23" x14ac:dyDescent="0.3">
      <c r="A50" s="1">
        <f t="shared" si="14"/>
        <v>1991.75</v>
      </c>
      <c r="B50" s="2">
        <v>-2.7850604896823001E-3</v>
      </c>
      <c r="C50" s="2">
        <v>8.4394991713738694</v>
      </c>
      <c r="D50" s="2">
        <v>30.7828588924549</v>
      </c>
      <c r="E50" s="2">
        <v>0.31395445662362098</v>
      </c>
      <c r="F50" s="2">
        <v>-0.335609003768644</v>
      </c>
      <c r="G50" s="2">
        <v>-1.2838805739438001E-16</v>
      </c>
      <c r="H50" s="2">
        <f t="shared" si="1"/>
        <v>-217.22561845619407</v>
      </c>
      <c r="I50" s="2">
        <f t="shared" si="2"/>
        <v>-1.7802770000000001</v>
      </c>
      <c r="J50">
        <v>-1.7802770000000001</v>
      </c>
      <c r="K50" s="1"/>
      <c r="L50" s="1">
        <f t="shared" si="15"/>
        <v>1991.75</v>
      </c>
      <c r="M50">
        <f t="shared" si="3"/>
        <v>0.9999721497829277</v>
      </c>
      <c r="N50">
        <f t="shared" si="4"/>
        <v>1.0880585830657648</v>
      </c>
      <c r="O50">
        <f t="shared" si="5"/>
        <v>1.3604677697060199</v>
      </c>
      <c r="P50">
        <f t="shared" si="6"/>
        <v>1.0031444780979411</v>
      </c>
      <c r="Q50">
        <f t="shared" si="7"/>
        <v>0.99664953533763578</v>
      </c>
      <c r="R50">
        <f t="shared" si="8"/>
        <v>1</v>
      </c>
      <c r="S50">
        <f t="shared" si="9"/>
        <v>0.11392030151890299</v>
      </c>
      <c r="T50">
        <f t="shared" si="10"/>
        <v>0.16859144097092296</v>
      </c>
      <c r="U50">
        <f t="shared" si="11"/>
        <v>0.16859144097092296</v>
      </c>
      <c r="V50">
        <f t="shared" si="12"/>
        <v>0.56221281750919339</v>
      </c>
      <c r="W50">
        <f t="shared" si="13"/>
        <v>-1.7802770000000001</v>
      </c>
    </row>
    <row r="51" spans="1:23" x14ac:dyDescent="0.3">
      <c r="A51" s="1">
        <f t="shared" si="14"/>
        <v>1992</v>
      </c>
      <c r="B51" s="2">
        <v>-4.2089248613049702E-3</v>
      </c>
      <c r="C51" s="2">
        <v>8.5522734108955092</v>
      </c>
      <c r="D51" s="2">
        <v>31.676357698851799</v>
      </c>
      <c r="E51" s="2">
        <v>0.30642230629369899</v>
      </c>
      <c r="F51" s="2">
        <v>-0.352767762300711</v>
      </c>
      <c r="G51" s="2">
        <v>-9.3155198302474299E-17</v>
      </c>
      <c r="H51" s="2">
        <f t="shared" si="1"/>
        <v>-217.18687672887899</v>
      </c>
      <c r="I51" s="2">
        <f t="shared" si="2"/>
        <v>-1.7700880000000001</v>
      </c>
      <c r="J51">
        <v>-1.7700880000000001</v>
      </c>
      <c r="K51" s="1"/>
      <c r="L51" s="1">
        <f t="shared" si="15"/>
        <v>1992</v>
      </c>
      <c r="M51">
        <f t="shared" si="3"/>
        <v>0.99995791163712699</v>
      </c>
      <c r="N51">
        <f t="shared" si="4"/>
        <v>1.0892863250165707</v>
      </c>
      <c r="O51">
        <f t="shared" si="5"/>
        <v>1.372678000892174</v>
      </c>
      <c r="P51">
        <f t="shared" si="6"/>
        <v>1.0030689225933371</v>
      </c>
      <c r="Q51">
        <f t="shared" si="7"/>
        <v>0.99647853732144409</v>
      </c>
      <c r="R51">
        <f t="shared" si="8"/>
        <v>1</v>
      </c>
      <c r="S51">
        <f t="shared" si="9"/>
        <v>0.11396444476184926</v>
      </c>
      <c r="T51">
        <f t="shared" si="10"/>
        <v>0.17031800018190277</v>
      </c>
      <c r="U51">
        <f t="shared" si="11"/>
        <v>0.17031800018190277</v>
      </c>
      <c r="V51">
        <f t="shared" si="12"/>
        <v>0.57543414222250178</v>
      </c>
      <c r="W51">
        <f t="shared" si="13"/>
        <v>-1.7700880000000001</v>
      </c>
    </row>
    <row r="52" spans="1:23" x14ac:dyDescent="0.3">
      <c r="A52" s="1">
        <f t="shared" si="14"/>
        <v>1992.25</v>
      </c>
      <c r="B52" s="2">
        <v>-5.3039233128244299E-3</v>
      </c>
      <c r="C52" s="2">
        <v>7.7936816400008997</v>
      </c>
      <c r="D52" s="2">
        <v>31.265204123846701</v>
      </c>
      <c r="E52" s="2">
        <v>0.28870623080966501</v>
      </c>
      <c r="F52" s="2">
        <v>-0.42886304794153601</v>
      </c>
      <c r="G52" s="2">
        <v>-7.7302330959369301E-17</v>
      </c>
      <c r="H52" s="2">
        <f t="shared" si="1"/>
        <v>-217.1485250234029</v>
      </c>
      <c r="I52" s="2">
        <f t="shared" si="2"/>
        <v>-1.7823509999999998</v>
      </c>
      <c r="J52">
        <v>-1.782351</v>
      </c>
      <c r="K52" s="1"/>
      <c r="L52" s="1">
        <f t="shared" si="15"/>
        <v>1992.25</v>
      </c>
      <c r="M52">
        <f t="shared" si="3"/>
        <v>0.99994696217342705</v>
      </c>
      <c r="N52">
        <f t="shared" si="4"/>
        <v>1.0810543516064424</v>
      </c>
      <c r="O52">
        <f t="shared" si="5"/>
        <v>1.3670457727062375</v>
      </c>
      <c r="P52">
        <f t="shared" si="6"/>
        <v>1.0028912338860512</v>
      </c>
      <c r="Q52">
        <f t="shared" si="7"/>
        <v>0.9957205525640288</v>
      </c>
      <c r="R52">
        <f t="shared" si="8"/>
        <v>1</v>
      </c>
      <c r="S52">
        <f t="shared" si="9"/>
        <v>0.11400816045237236</v>
      </c>
      <c r="T52">
        <f t="shared" si="10"/>
        <v>0.16824214466782308</v>
      </c>
      <c r="U52">
        <f t="shared" si="11"/>
        <v>0.16824214466782306</v>
      </c>
      <c r="V52">
        <f t="shared" si="12"/>
        <v>0.56066703338855906</v>
      </c>
      <c r="W52">
        <f t="shared" si="13"/>
        <v>-1.7823509999999998</v>
      </c>
    </row>
    <row r="53" spans="1:23" x14ac:dyDescent="0.3">
      <c r="A53" s="1">
        <f t="shared" si="14"/>
        <v>1992.5</v>
      </c>
      <c r="B53" s="2">
        <v>-6.07021950428655E-3</v>
      </c>
      <c r="C53" s="2">
        <v>7.4901717334940701</v>
      </c>
      <c r="D53" s="2">
        <v>32.3539785753457</v>
      </c>
      <c r="E53" s="2">
        <v>0.35424827803799402</v>
      </c>
      <c r="F53" s="2">
        <v>-0.57168059949815897</v>
      </c>
      <c r="G53" s="2">
        <v>-6.5926395729046194E-17</v>
      </c>
      <c r="H53" s="2">
        <f t="shared" si="1"/>
        <v>-217.11054776787532</v>
      </c>
      <c r="I53" s="2">
        <f t="shared" si="2"/>
        <v>-1.774899</v>
      </c>
      <c r="J53">
        <v>-1.774899</v>
      </c>
      <c r="K53" s="1"/>
      <c r="L53" s="1">
        <f t="shared" si="15"/>
        <v>1992.5</v>
      </c>
      <c r="M53">
        <f t="shared" si="3"/>
        <v>0.99993929964729811</v>
      </c>
      <c r="N53">
        <f t="shared" si="4"/>
        <v>1.0777782187633882</v>
      </c>
      <c r="O53">
        <f t="shared" si="5"/>
        <v>1.3820111395287213</v>
      </c>
      <c r="P53">
        <f t="shared" si="6"/>
        <v>1.0035487647882826</v>
      </c>
      <c r="Q53">
        <f t="shared" si="7"/>
        <v>0.99429950384554489</v>
      </c>
      <c r="R53">
        <f t="shared" si="8"/>
        <v>1</v>
      </c>
      <c r="S53">
        <f t="shared" si="9"/>
        <v>0.11405146584536906</v>
      </c>
      <c r="T53">
        <f t="shared" si="10"/>
        <v>0.16950056819234899</v>
      </c>
      <c r="U53">
        <f t="shared" si="11"/>
        <v>0.16950056819234899</v>
      </c>
      <c r="V53">
        <f t="shared" si="12"/>
        <v>0.57162839241860386</v>
      </c>
      <c r="W53">
        <f t="shared" si="13"/>
        <v>-1.774899</v>
      </c>
    </row>
    <row r="54" spans="1:23" x14ac:dyDescent="0.3">
      <c r="A54" s="1">
        <f t="shared" si="14"/>
        <v>1992.75</v>
      </c>
      <c r="B54" s="2">
        <v>-6.6557637984016402E-3</v>
      </c>
      <c r="C54" s="2">
        <v>7.0196799570958399</v>
      </c>
      <c r="D54" s="2">
        <v>33.480974197163903</v>
      </c>
      <c r="E54" s="2">
        <v>0.22714603964716201</v>
      </c>
      <c r="F54" s="2">
        <v>-0.53751429252774996</v>
      </c>
      <c r="G54" s="2">
        <v>-2.7559481482623999E-17</v>
      </c>
      <c r="H54" s="2">
        <f t="shared" si="1"/>
        <v>-217.07293013758073</v>
      </c>
      <c r="I54" s="2">
        <f t="shared" si="2"/>
        <v>-1.7688929999999998</v>
      </c>
      <c r="J54">
        <v>-1.768893</v>
      </c>
      <c r="K54" s="1"/>
      <c r="L54" s="1">
        <f t="shared" si="15"/>
        <v>1992.75</v>
      </c>
      <c r="M54">
        <f t="shared" si="3"/>
        <v>0.99993344457692646</v>
      </c>
      <c r="N54">
        <f t="shared" si="4"/>
        <v>1.0727192711746583</v>
      </c>
      <c r="O54">
        <f t="shared" si="5"/>
        <v>1.3976744411408091</v>
      </c>
      <c r="P54">
        <f t="shared" si="6"/>
        <v>1.0022740421170266</v>
      </c>
      <c r="Q54">
        <f t="shared" si="7"/>
        <v>0.99463927730695068</v>
      </c>
      <c r="R54">
        <f t="shared" si="8"/>
        <v>1</v>
      </c>
      <c r="S54">
        <f t="shared" si="9"/>
        <v>0.11409437737478058</v>
      </c>
      <c r="T54">
        <f t="shared" si="10"/>
        <v>0.17052165184975676</v>
      </c>
      <c r="U54">
        <f t="shared" si="11"/>
        <v>0.17052165184975673</v>
      </c>
      <c r="V54">
        <f t="shared" si="12"/>
        <v>0.58133485369115245</v>
      </c>
      <c r="W54">
        <f t="shared" si="13"/>
        <v>-1.7688929999999998</v>
      </c>
    </row>
    <row r="55" spans="1:23" x14ac:dyDescent="0.3">
      <c r="A55" s="1">
        <f t="shared" si="14"/>
        <v>1993</v>
      </c>
      <c r="B55" s="2">
        <v>-7.0341288420245297E-3</v>
      </c>
      <c r="C55" s="2">
        <v>7.1723505883784</v>
      </c>
      <c r="D55" s="2">
        <v>33.391659733453501</v>
      </c>
      <c r="E55" s="2">
        <v>0.19315374504841301</v>
      </c>
      <c r="F55" s="2">
        <v>-0.44237192146548099</v>
      </c>
      <c r="G55" s="2">
        <v>-3.6070022808522202E-17</v>
      </c>
      <c r="H55" s="2">
        <f t="shared" si="1"/>
        <v>-217.03565801657282</v>
      </c>
      <c r="I55" s="2">
        <f t="shared" si="2"/>
        <v>-1.767279</v>
      </c>
      <c r="J55">
        <v>-1.767279</v>
      </c>
      <c r="K55" s="1"/>
      <c r="L55" s="1">
        <f t="shared" si="15"/>
        <v>1993</v>
      </c>
      <c r="M55">
        <f t="shared" si="3"/>
        <v>0.99992966118547022</v>
      </c>
      <c r="N55">
        <f t="shared" si="4"/>
        <v>1.0743582492585955</v>
      </c>
      <c r="O55">
        <f t="shared" si="5"/>
        <v>1.3964266730109396</v>
      </c>
      <c r="P55">
        <f t="shared" si="6"/>
        <v>1.0019334040705674</v>
      </c>
      <c r="Q55">
        <f t="shared" si="7"/>
        <v>0.99558605101895736</v>
      </c>
      <c r="R55">
        <f t="shared" si="8"/>
        <v>1</v>
      </c>
      <c r="S55">
        <f t="shared" si="9"/>
        <v>0.11413691069522183</v>
      </c>
      <c r="T55">
        <f t="shared" si="10"/>
        <v>0.17079709601949297</v>
      </c>
      <c r="U55">
        <f t="shared" si="11"/>
        <v>0.17079709601949297</v>
      </c>
      <c r="V55">
        <f t="shared" si="12"/>
        <v>0.58237094923975175</v>
      </c>
      <c r="W55">
        <f t="shared" si="13"/>
        <v>-1.767279</v>
      </c>
    </row>
    <row r="56" spans="1:23" x14ac:dyDescent="0.3">
      <c r="A56" s="1">
        <f t="shared" si="14"/>
        <v>1993.25</v>
      </c>
      <c r="B56" s="2">
        <v>-7.34826038505114E-3</v>
      </c>
      <c r="C56" s="2">
        <v>7.3636309297629197</v>
      </c>
      <c r="D56" s="2">
        <v>34.368133342229498</v>
      </c>
      <c r="E56" s="2">
        <v>0.269972324146668</v>
      </c>
      <c r="F56" s="2">
        <v>-0.45467037448265302</v>
      </c>
      <c r="G56" s="2">
        <v>-7.5771369263144894E-17</v>
      </c>
      <c r="H56" s="2">
        <f t="shared" si="1"/>
        <v>-216.99871796127138</v>
      </c>
      <c r="I56" s="2">
        <f t="shared" si="2"/>
        <v>-1.7545900000000001</v>
      </c>
      <c r="J56">
        <v>-1.7545900000000001</v>
      </c>
      <c r="K56" s="1"/>
      <c r="L56" s="1">
        <f t="shared" si="15"/>
        <v>1993.25</v>
      </c>
      <c r="M56">
        <f t="shared" si="3"/>
        <v>0.99992652009592986</v>
      </c>
      <c r="N56">
        <f t="shared" si="4"/>
        <v>1.0764152520792958</v>
      </c>
      <c r="O56">
        <f t="shared" si="5"/>
        <v>1.4101292028547034</v>
      </c>
      <c r="P56">
        <f t="shared" si="6"/>
        <v>1.0027033707759629</v>
      </c>
      <c r="Q56">
        <f t="shared" si="7"/>
        <v>0.99546361686513507</v>
      </c>
      <c r="R56">
        <f t="shared" si="8"/>
        <v>1</v>
      </c>
      <c r="S56">
        <f t="shared" si="9"/>
        <v>0.11417908072148797</v>
      </c>
      <c r="T56">
        <f t="shared" si="10"/>
        <v>0.17297814879589604</v>
      </c>
      <c r="U56">
        <f t="shared" si="11"/>
        <v>0.17297814879589604</v>
      </c>
      <c r="V56">
        <f t="shared" si="12"/>
        <v>0.59881704339251574</v>
      </c>
      <c r="W56">
        <f t="shared" si="13"/>
        <v>-1.7545900000000001</v>
      </c>
    </row>
    <row r="57" spans="1:23" x14ac:dyDescent="0.3">
      <c r="A57" s="1">
        <f t="shared" si="14"/>
        <v>1993.5</v>
      </c>
      <c r="B57" s="2">
        <v>-7.7378916581907599E-3</v>
      </c>
      <c r="C57" s="2">
        <v>7.4253634191840598</v>
      </c>
      <c r="D57" s="2">
        <v>34.534429899074297</v>
      </c>
      <c r="E57" s="2">
        <v>0.257728964330601</v>
      </c>
      <c r="F57" s="2">
        <v>-0.41728722497211901</v>
      </c>
      <c r="G57" s="2">
        <v>-1.07325195990378E-16</v>
      </c>
      <c r="H57" s="2">
        <f t="shared" si="1"/>
        <v>-216.96209716595865</v>
      </c>
      <c r="I57" s="2">
        <f t="shared" si="2"/>
        <v>-1.7516959999999999</v>
      </c>
      <c r="J57">
        <v>-1.7516959999999999</v>
      </c>
      <c r="K57" s="1"/>
      <c r="L57" s="1">
        <f t="shared" si="15"/>
        <v>1993.5</v>
      </c>
      <c r="M57">
        <f t="shared" si="3"/>
        <v>0.99992262407708921</v>
      </c>
      <c r="N57">
        <f t="shared" si="4"/>
        <v>1.0770799551586829</v>
      </c>
      <c r="O57">
        <f t="shared" si="5"/>
        <v>1.4124761500714553</v>
      </c>
      <c r="P57">
        <f t="shared" si="6"/>
        <v>1.0025806137093389</v>
      </c>
      <c r="Q57">
        <f t="shared" si="7"/>
        <v>0.99583582208403287</v>
      </c>
      <c r="R57">
        <f t="shared" si="8"/>
        <v>1</v>
      </c>
      <c r="S57">
        <f t="shared" si="9"/>
        <v>0.11422090166604282</v>
      </c>
      <c r="T57">
        <f t="shared" si="10"/>
        <v>0.17347947262419888</v>
      </c>
      <c r="U57">
        <f t="shared" si="11"/>
        <v>0.17347947262419888</v>
      </c>
      <c r="V57">
        <f t="shared" si="12"/>
        <v>0.60211606676664076</v>
      </c>
      <c r="W57">
        <f t="shared" si="13"/>
        <v>-1.7516959999999999</v>
      </c>
    </row>
    <row r="58" spans="1:23" x14ac:dyDescent="0.3">
      <c r="A58" s="1">
        <f t="shared" si="14"/>
        <v>1993.75</v>
      </c>
      <c r="B58" s="2">
        <v>-8.1023294172728692E-3</v>
      </c>
      <c r="C58" s="2">
        <v>7.0535026151236702</v>
      </c>
      <c r="D58" s="2">
        <v>36.810998837397101</v>
      </c>
      <c r="E58" s="2">
        <v>0.225510915961911</v>
      </c>
      <c r="F58" s="2">
        <v>-0.50522660899048399</v>
      </c>
      <c r="G58" s="2">
        <v>-1.1918578649007499E-16</v>
      </c>
      <c r="H58" s="2">
        <f t="shared" si="1"/>
        <v>-216.92578343007492</v>
      </c>
      <c r="I58" s="2">
        <f t="shared" si="2"/>
        <v>-1.7334909999999999</v>
      </c>
      <c r="J58">
        <v>-1.7334909999999999</v>
      </c>
      <c r="K58" s="1"/>
      <c r="L58" s="1">
        <f t="shared" si="15"/>
        <v>1993.75</v>
      </c>
      <c r="M58">
        <f t="shared" si="3"/>
        <v>0.99991897998812573</v>
      </c>
      <c r="N58">
        <f t="shared" si="4"/>
        <v>1.0730821547103155</v>
      </c>
      <c r="O58">
        <f t="shared" si="5"/>
        <v>1.4450009635401579</v>
      </c>
      <c r="P58">
        <f t="shared" si="6"/>
        <v>1.0022576538307575</v>
      </c>
      <c r="Q58">
        <f t="shared" si="7"/>
        <v>0.9949604751400245</v>
      </c>
      <c r="R58">
        <f t="shared" si="8"/>
        <v>1</v>
      </c>
      <c r="S58">
        <f t="shared" si="9"/>
        <v>0.1142623870745928</v>
      </c>
      <c r="T58">
        <f t="shared" si="10"/>
        <v>0.17666658912840436</v>
      </c>
      <c r="U58">
        <f t="shared" si="11"/>
        <v>0.17666658912840436</v>
      </c>
      <c r="V58">
        <f t="shared" si="12"/>
        <v>0.62948261428397423</v>
      </c>
      <c r="W58">
        <f t="shared" si="13"/>
        <v>-1.7334909999999999</v>
      </c>
    </row>
    <row r="59" spans="1:23" x14ac:dyDescent="0.3">
      <c r="A59" s="1">
        <f t="shared" si="14"/>
        <v>1994</v>
      </c>
      <c r="B59" s="2">
        <v>-8.4681448371537408E-3</v>
      </c>
      <c r="C59" s="2">
        <v>6.91902142054896</v>
      </c>
      <c r="D59" s="2">
        <v>37.382481894739101</v>
      </c>
      <c r="E59" s="2">
        <v>0.16743043107406499</v>
      </c>
      <c r="F59" s="2">
        <v>-0.48470047430454999</v>
      </c>
      <c r="G59" s="2">
        <v>-1.1207975705765501E-16</v>
      </c>
      <c r="H59" s="2">
        <f t="shared" si="1"/>
        <v>-216.88976512722041</v>
      </c>
      <c r="I59" s="2">
        <f t="shared" si="2"/>
        <v>-1.7291399999999999</v>
      </c>
      <c r="J59">
        <v>-1.7291399999999999</v>
      </c>
      <c r="K59" s="1"/>
      <c r="L59" s="1">
        <f t="shared" si="15"/>
        <v>1994</v>
      </c>
      <c r="M59">
        <f t="shared" si="3"/>
        <v>0.99991532213700107</v>
      </c>
      <c r="N59">
        <f t="shared" si="4"/>
        <v>1.0716400309198857</v>
      </c>
      <c r="O59">
        <f t="shared" si="5"/>
        <v>1.4532825405908925</v>
      </c>
      <c r="P59">
        <f t="shared" si="6"/>
        <v>1.0016757067407922</v>
      </c>
      <c r="Q59">
        <f t="shared" si="7"/>
        <v>0.99516472302860481</v>
      </c>
      <c r="R59">
        <f t="shared" si="8"/>
        <v>1</v>
      </c>
      <c r="S59">
        <f t="shared" si="9"/>
        <v>0.11430354985984147</v>
      </c>
      <c r="T59">
        <f t="shared" si="10"/>
        <v>0.17743694014102457</v>
      </c>
      <c r="U59">
        <f t="shared" si="11"/>
        <v>0.17743694014102457</v>
      </c>
      <c r="V59">
        <f t="shared" si="12"/>
        <v>0.63598187327701883</v>
      </c>
      <c r="W59">
        <f t="shared" si="13"/>
        <v>-1.7291399999999999</v>
      </c>
    </row>
    <row r="60" spans="1:23" x14ac:dyDescent="0.3">
      <c r="A60" s="1">
        <f t="shared" si="14"/>
        <v>1994.25</v>
      </c>
      <c r="B60" s="2">
        <v>-8.9049438145291301E-3</v>
      </c>
      <c r="C60" s="2">
        <v>7.4505564291842497</v>
      </c>
      <c r="D60" s="2">
        <v>37.796413757510003</v>
      </c>
      <c r="E60" s="2">
        <v>0.21644501756678999</v>
      </c>
      <c r="F60" s="2">
        <v>-0.38697908467361603</v>
      </c>
      <c r="G60" s="2">
        <v>-1.00773724138814E-16</v>
      </c>
      <c r="H60" s="2">
        <f t="shared" si="1"/>
        <v>-216.85403117577289</v>
      </c>
      <c r="I60" s="2">
        <f t="shared" si="2"/>
        <v>-1.717865</v>
      </c>
      <c r="J60">
        <v>-1.717865</v>
      </c>
      <c r="K60" s="1"/>
      <c r="L60" s="1">
        <f t="shared" si="15"/>
        <v>1994.25</v>
      </c>
      <c r="M60">
        <f t="shared" si="3"/>
        <v>0.99991095452663825</v>
      </c>
      <c r="N60">
        <f t="shared" si="4"/>
        <v>1.0773513382028395</v>
      </c>
      <c r="O60">
        <f t="shared" si="5"/>
        <v>1.459310607520298</v>
      </c>
      <c r="P60">
        <f t="shared" si="6"/>
        <v>1.002166794288883</v>
      </c>
      <c r="Q60">
        <f t="shared" si="7"/>
        <v>0.99613768714466511</v>
      </c>
      <c r="R60">
        <f t="shared" si="8"/>
        <v>1</v>
      </c>
      <c r="S60">
        <f t="shared" si="9"/>
        <v>0.11434440233351797</v>
      </c>
      <c r="T60">
        <f t="shared" si="10"/>
        <v>0.17944886253977502</v>
      </c>
      <c r="U60">
        <f t="shared" si="11"/>
        <v>0.17944886253977502</v>
      </c>
      <c r="V60">
        <f t="shared" si="12"/>
        <v>0.6492217840168415</v>
      </c>
      <c r="W60">
        <f t="shared" si="13"/>
        <v>-1.717865</v>
      </c>
    </row>
    <row r="61" spans="1:23" x14ac:dyDescent="0.3">
      <c r="A61" s="1">
        <f t="shared" si="14"/>
        <v>1994.5</v>
      </c>
      <c r="B61" s="2">
        <v>-9.7388471981347206E-3</v>
      </c>
      <c r="C61" s="2">
        <v>7.5863767776745101</v>
      </c>
      <c r="D61" s="2">
        <v>39.227925741211003</v>
      </c>
      <c r="E61" s="2">
        <v>0.28704001659469203</v>
      </c>
      <c r="F61" s="2">
        <v>-0.43983267724426001</v>
      </c>
      <c r="G61" s="2">
        <v>-8.6236207038927406E-17</v>
      </c>
      <c r="H61" s="2">
        <f t="shared" si="1"/>
        <v>-216.81857101103782</v>
      </c>
      <c r="I61" s="2">
        <f t="shared" si="2"/>
        <v>-1.7016680000000002</v>
      </c>
      <c r="J61">
        <v>-1.701668</v>
      </c>
      <c r="K61" s="1"/>
      <c r="L61" s="1">
        <f t="shared" si="15"/>
        <v>1994.5</v>
      </c>
      <c r="M61">
        <f t="shared" si="3"/>
        <v>0.999902616270122</v>
      </c>
      <c r="N61">
        <f t="shared" si="4"/>
        <v>1.0788155946988942</v>
      </c>
      <c r="O61">
        <f t="shared" si="5"/>
        <v>1.4803510526892816</v>
      </c>
      <c r="P61">
        <f t="shared" si="6"/>
        <v>1.0028745237089656</v>
      </c>
      <c r="Q61">
        <f t="shared" si="7"/>
        <v>0.99561133170119298</v>
      </c>
      <c r="R61">
        <f t="shared" si="8"/>
        <v>1</v>
      </c>
      <c r="S61">
        <f t="shared" si="9"/>
        <v>0.1143849562367663</v>
      </c>
      <c r="T61">
        <f t="shared" si="10"/>
        <v>0.18237906192661799</v>
      </c>
      <c r="U61">
        <f t="shared" si="11"/>
        <v>0.18237906192661801</v>
      </c>
      <c r="V61">
        <f t="shared" si="12"/>
        <v>0.67194007530522271</v>
      </c>
      <c r="W61">
        <f t="shared" si="13"/>
        <v>-1.7016680000000002</v>
      </c>
    </row>
    <row r="62" spans="1:23" x14ac:dyDescent="0.3">
      <c r="A62" s="1">
        <f t="shared" si="14"/>
        <v>1994.75</v>
      </c>
      <c r="B62" s="2">
        <v>-1.13181919173679E-2</v>
      </c>
      <c r="C62" s="2">
        <v>7.6776537825972797</v>
      </c>
      <c r="D62" s="2">
        <v>39.1207912533051</v>
      </c>
      <c r="E62" s="2">
        <v>0.30541398730508601</v>
      </c>
      <c r="F62" s="2">
        <v>-0.45326627244017198</v>
      </c>
      <c r="G62" s="2">
        <v>-1.09385775107226E-16</v>
      </c>
      <c r="H62" s="2">
        <f t="shared" si="1"/>
        <v>-216.78337455884994</v>
      </c>
      <c r="I62" s="2">
        <f t="shared" si="2"/>
        <v>-1.701441</v>
      </c>
      <c r="J62">
        <v>-1.701441</v>
      </c>
      <c r="K62" s="1"/>
      <c r="L62" s="1">
        <f t="shared" si="15"/>
        <v>1994.75</v>
      </c>
      <c r="M62">
        <f t="shared" si="3"/>
        <v>0.99988682448565813</v>
      </c>
      <c r="N62">
        <f t="shared" si="4"/>
        <v>1.0798007548062962</v>
      </c>
      <c r="O62">
        <f t="shared" si="5"/>
        <v>1.4787659354250189</v>
      </c>
      <c r="P62">
        <f t="shared" si="6"/>
        <v>1.003058808509913</v>
      </c>
      <c r="Q62">
        <f t="shared" si="7"/>
        <v>0.99547759428824001</v>
      </c>
      <c r="R62">
        <f t="shared" si="8"/>
        <v>1</v>
      </c>
      <c r="S62">
        <f t="shared" si="9"/>
        <v>0.11442522276897801</v>
      </c>
      <c r="T62">
        <f t="shared" si="10"/>
        <v>0.18242046667293627</v>
      </c>
      <c r="U62">
        <f t="shared" si="11"/>
        <v>0.18242046667293627</v>
      </c>
      <c r="V62">
        <f t="shared" si="12"/>
        <v>0.67141514028410398</v>
      </c>
      <c r="W62">
        <f t="shared" si="13"/>
        <v>-1.701441</v>
      </c>
    </row>
    <row r="63" spans="1:23" x14ac:dyDescent="0.3">
      <c r="A63" s="1">
        <f t="shared" si="14"/>
        <v>1995</v>
      </c>
      <c r="B63" s="2">
        <v>-1.37632146945624E-2</v>
      </c>
      <c r="C63" s="2">
        <v>7.4876342670035303</v>
      </c>
      <c r="D63" s="2">
        <v>40.321340684278802</v>
      </c>
      <c r="E63" s="2">
        <v>0.23347963788168299</v>
      </c>
      <c r="F63" s="2">
        <v>-0.47385916391838401</v>
      </c>
      <c r="G63" s="2">
        <v>-8.5617748671421797E-17</v>
      </c>
      <c r="H63" s="2">
        <f t="shared" si="1"/>
        <v>-216.74843221055107</v>
      </c>
      <c r="I63" s="2">
        <f t="shared" si="2"/>
        <v>-1.6919360000000001</v>
      </c>
      <c r="J63">
        <v>-1.6919360000000001</v>
      </c>
      <c r="K63" s="1"/>
      <c r="L63" s="1">
        <f t="shared" si="15"/>
        <v>1995</v>
      </c>
      <c r="M63">
        <f t="shared" si="3"/>
        <v>0.9998623773239238</v>
      </c>
      <c r="N63">
        <f t="shared" si="4"/>
        <v>1.0777508708492183</v>
      </c>
      <c r="O63">
        <f t="shared" si="5"/>
        <v>1.4966262478683621</v>
      </c>
      <c r="P63">
        <f t="shared" si="6"/>
        <v>1.0023375241383901</v>
      </c>
      <c r="Q63">
        <f t="shared" si="7"/>
        <v>0.99527261777357834</v>
      </c>
      <c r="R63">
        <f t="shared" si="8"/>
        <v>1</v>
      </c>
      <c r="S63">
        <f t="shared" si="9"/>
        <v>0.11446521261514848</v>
      </c>
      <c r="T63">
        <f t="shared" si="10"/>
        <v>0.18416263976993641</v>
      </c>
      <c r="U63">
        <f t="shared" si="11"/>
        <v>0.18416263976993641</v>
      </c>
      <c r="V63">
        <f t="shared" si="12"/>
        <v>0.68631485056862118</v>
      </c>
      <c r="W63">
        <f t="shared" si="13"/>
        <v>-1.6919360000000001</v>
      </c>
    </row>
    <row r="64" spans="1:23" x14ac:dyDescent="0.3">
      <c r="A64" s="1">
        <f t="shared" si="14"/>
        <v>1995.25</v>
      </c>
      <c r="B64" s="2">
        <v>-1.7132054079987E-2</v>
      </c>
      <c r="C64" s="2">
        <v>7.36894875994295</v>
      </c>
      <c r="D64" s="2">
        <v>41.393042254947098</v>
      </c>
      <c r="E64" s="2">
        <v>0.36255478321280898</v>
      </c>
      <c r="F64" s="2">
        <v>-0.66887894475062304</v>
      </c>
      <c r="G64" s="2">
        <v>-1.42424023109575E-16</v>
      </c>
      <c r="H64" s="2">
        <f t="shared" si="1"/>
        <v>-216.71373479927226</v>
      </c>
      <c r="I64" s="2">
        <f t="shared" si="2"/>
        <v>-1.682752</v>
      </c>
      <c r="J64">
        <v>-1.682752</v>
      </c>
      <c r="K64" s="1"/>
      <c r="L64" s="1">
        <f t="shared" si="15"/>
        <v>1995.25</v>
      </c>
      <c r="M64">
        <f t="shared" si="3"/>
        <v>0.99982869413372599</v>
      </c>
      <c r="N64">
        <f t="shared" si="4"/>
        <v>1.0764724955364748</v>
      </c>
      <c r="O64">
        <f t="shared" si="5"/>
        <v>1.5127518698042934</v>
      </c>
      <c r="P64">
        <f t="shared" si="6"/>
        <v>1.0036321280806015</v>
      </c>
      <c r="Q64">
        <f t="shared" si="7"/>
        <v>0.99333353071195474</v>
      </c>
      <c r="R64">
        <f t="shared" si="8"/>
        <v>1</v>
      </c>
      <c r="S64">
        <f t="shared" si="9"/>
        <v>0.11450493597183042</v>
      </c>
      <c r="T64">
        <f t="shared" si="10"/>
        <v>0.18586177996241132</v>
      </c>
      <c r="U64">
        <f t="shared" si="11"/>
        <v>0.18586177996241132</v>
      </c>
      <c r="V64">
        <f t="shared" si="12"/>
        <v>0.70052365423888219</v>
      </c>
      <c r="W64">
        <f t="shared" si="13"/>
        <v>-1.682752</v>
      </c>
    </row>
    <row r="65" spans="1:23" x14ac:dyDescent="0.3">
      <c r="A65" s="1">
        <f t="shared" si="14"/>
        <v>1995.5</v>
      </c>
      <c r="B65" s="2">
        <v>-2.1028047958213201E-2</v>
      </c>
      <c r="C65" s="2">
        <v>7.3100787614107698</v>
      </c>
      <c r="D65" s="2">
        <v>43.182064354480502</v>
      </c>
      <c r="E65" s="2">
        <v>0.28468777044433302</v>
      </c>
      <c r="F65" s="2">
        <v>-0.96772926092698996</v>
      </c>
      <c r="G65" s="2">
        <v>-1.46429874707577E-16</v>
      </c>
      <c r="H65" s="2">
        <f t="shared" si="1"/>
        <v>-216.6792735774504</v>
      </c>
      <c r="I65" s="2">
        <f t="shared" si="2"/>
        <v>-1.668912</v>
      </c>
      <c r="J65">
        <v>-1.668912</v>
      </c>
      <c r="K65" s="1"/>
      <c r="L65" s="1">
        <f t="shared" si="15"/>
        <v>1995.5</v>
      </c>
      <c r="M65">
        <f t="shared" si="3"/>
        <v>0.99978974162780831</v>
      </c>
      <c r="N65">
        <f t="shared" si="4"/>
        <v>1.075838962692838</v>
      </c>
      <c r="O65">
        <f t="shared" si="5"/>
        <v>1.5400588708888967</v>
      </c>
      <c r="P65">
        <f t="shared" si="6"/>
        <v>1.0028509339090348</v>
      </c>
      <c r="Q65">
        <f t="shared" si="7"/>
        <v>0.99036938170518041</v>
      </c>
      <c r="R65">
        <f t="shared" si="8"/>
        <v>1</v>
      </c>
      <c r="S65">
        <f t="shared" si="9"/>
        <v>0.11454440257175834</v>
      </c>
      <c r="T65">
        <f t="shared" si="10"/>
        <v>0.18845198990474762</v>
      </c>
      <c r="U65">
        <f t="shared" si="11"/>
        <v>0.18845198990474762</v>
      </c>
      <c r="V65">
        <f t="shared" si="12"/>
        <v>0.72345229339551675</v>
      </c>
      <c r="W65">
        <f t="shared" si="13"/>
        <v>-1.668912</v>
      </c>
    </row>
    <row r="66" spans="1:23" x14ac:dyDescent="0.3">
      <c r="A66" s="1">
        <f t="shared" si="14"/>
        <v>1995.75</v>
      </c>
      <c r="B66" s="2">
        <v>-2.50622686899768E-2</v>
      </c>
      <c r="C66" s="2">
        <v>7.3839517887337101</v>
      </c>
      <c r="D66" s="2">
        <v>43.291813141353302</v>
      </c>
      <c r="E66" s="2">
        <v>0.23329078318037499</v>
      </c>
      <c r="F66" s="2">
        <v>-0.992053249059343</v>
      </c>
      <c r="G66" s="2">
        <v>-1.3353308836176401E-16</v>
      </c>
      <c r="H66" s="2">
        <f t="shared" si="1"/>
        <v>-216.64504019551808</v>
      </c>
      <c r="I66" s="2">
        <f t="shared" si="2"/>
        <v>-1.6675310000000001</v>
      </c>
      <c r="J66">
        <v>-1.6675310000000001</v>
      </c>
      <c r="K66" s="1"/>
      <c r="L66" s="1">
        <f t="shared" si="15"/>
        <v>1995.75</v>
      </c>
      <c r="M66">
        <f t="shared" si="3"/>
        <v>0.99974940871634232</v>
      </c>
      <c r="N66">
        <f t="shared" si="4"/>
        <v>1.0766340111307173</v>
      </c>
      <c r="O66">
        <f t="shared" si="5"/>
        <v>1.5417499946409816</v>
      </c>
      <c r="P66">
        <f t="shared" si="6"/>
        <v>1.0023356311786402</v>
      </c>
      <c r="Q66">
        <f t="shared" si="7"/>
        <v>0.99012851366985177</v>
      </c>
      <c r="R66">
        <f t="shared" si="8"/>
        <v>1</v>
      </c>
      <c r="S66">
        <f t="shared" si="9"/>
        <v>0.11458362170720801</v>
      </c>
      <c r="T66">
        <f t="shared" si="10"/>
        <v>0.18871242188970119</v>
      </c>
      <c r="U66">
        <f t="shared" si="11"/>
        <v>0.18871242188970119</v>
      </c>
      <c r="V66">
        <f t="shared" si="12"/>
        <v>0.72518118104374185</v>
      </c>
      <c r="W66">
        <f t="shared" si="13"/>
        <v>-1.6675310000000001</v>
      </c>
    </row>
    <row r="67" spans="1:23" x14ac:dyDescent="0.3">
      <c r="A67" s="1">
        <f t="shared" si="14"/>
        <v>1996</v>
      </c>
      <c r="B67" s="2">
        <v>-2.9112020955207599E-2</v>
      </c>
      <c r="C67" s="2">
        <v>7.5467194514407199</v>
      </c>
      <c r="D67" s="2">
        <v>44.629425990421403</v>
      </c>
      <c r="E67" s="2">
        <v>0.22264956644182801</v>
      </c>
      <c r="F67" s="2">
        <v>-0.84685630564756098</v>
      </c>
      <c r="G67" s="2">
        <v>-1.08958668756046E-16</v>
      </c>
      <c r="H67" s="2">
        <f t="shared" si="1"/>
        <v>-216.61102668170119</v>
      </c>
      <c r="I67" s="2">
        <f t="shared" si="2"/>
        <v>-1.650882</v>
      </c>
      <c r="J67">
        <v>-1.650882</v>
      </c>
      <c r="K67" s="1"/>
      <c r="L67" s="1">
        <f t="shared" si="15"/>
        <v>1996</v>
      </c>
      <c r="M67">
        <f t="shared" si="3"/>
        <v>0.99970892216182428</v>
      </c>
      <c r="N67">
        <f t="shared" si="4"/>
        <v>1.0783878501006847</v>
      </c>
      <c r="O67">
        <f t="shared" si="5"/>
        <v>1.5625111832834497</v>
      </c>
      <c r="P67">
        <f t="shared" si="6"/>
        <v>1.002228976146476</v>
      </c>
      <c r="Q67">
        <f t="shared" si="7"/>
        <v>0.99156719421488326</v>
      </c>
      <c r="R67">
        <f t="shared" si="8"/>
        <v>1</v>
      </c>
      <c r="S67">
        <f t="shared" si="9"/>
        <v>0.11462260225216002</v>
      </c>
      <c r="T67">
        <f t="shared" si="10"/>
        <v>0.19188059527951018</v>
      </c>
      <c r="U67">
        <f t="shared" si="11"/>
        <v>0.19188059527951018</v>
      </c>
      <c r="V67">
        <f t="shared" si="12"/>
        <v>0.74902672815947824</v>
      </c>
      <c r="W67">
        <f t="shared" si="13"/>
        <v>-1.650882</v>
      </c>
    </row>
    <row r="68" spans="1:23" x14ac:dyDescent="0.3">
      <c r="A68" s="1">
        <f t="shared" si="14"/>
        <v>1996.25</v>
      </c>
      <c r="B68" s="2">
        <v>-3.3168928129669102E-2</v>
      </c>
      <c r="C68" s="2">
        <v>7.0998887860541799</v>
      </c>
      <c r="D68" s="2">
        <v>44.679769586692203</v>
      </c>
      <c r="E68" s="2">
        <v>0.20071599294371301</v>
      </c>
      <c r="F68" s="2">
        <v>-0.96718001469055304</v>
      </c>
      <c r="G68" s="2">
        <v>-1.19481377915566E-16</v>
      </c>
      <c r="H68" s="2">
        <f t="shared" ref="H68:H131" si="16">J68*100-SUM(B68:G68)</f>
        <v>-216.57722542286984</v>
      </c>
      <c r="I68" s="2">
        <f t="shared" ref="I68:I131" si="17">SUM(B68:H68)/100</f>
        <v>-1.6559719999999998</v>
      </c>
      <c r="J68">
        <v>-1.655972</v>
      </c>
      <c r="K68" s="1"/>
      <c r="L68" s="1">
        <f t="shared" si="15"/>
        <v>1996.25</v>
      </c>
      <c r="M68">
        <f t="shared" ref="M68:M131" si="18">EXP(B68/100)</f>
        <v>0.99966836572151152</v>
      </c>
      <c r="N68">
        <f t="shared" ref="N68:N131" si="19">EXP(C68/100)</f>
        <v>1.0735800318969784</v>
      </c>
      <c r="O68">
        <f t="shared" ref="O68:O131" si="20">EXP(D68/100)</f>
        <v>1.5632980056459667</v>
      </c>
      <c r="P68">
        <f t="shared" ref="P68:P131" si="21">EXP(E68/100)</f>
        <v>1.0020091756233094</v>
      </c>
      <c r="Q68">
        <f t="shared" ref="Q68:Q131" si="22">EXP(F68/100)</f>
        <v>0.99037482128667464</v>
      </c>
      <c r="R68">
        <f t="shared" ref="R68:R131" si="23">EXP(G68/100)</f>
        <v>1</v>
      </c>
      <c r="S68">
        <f t="shared" ref="S68:S131" si="24">EXP(H68/100)</f>
        <v>0.11466135268332429</v>
      </c>
      <c r="T68">
        <f t="shared" ref="T68:T131" si="25">EXP(I68)</f>
        <v>0.19090640446843687</v>
      </c>
      <c r="U68">
        <f t="shared" ref="U68:U131" si="26">EXP(J68)</f>
        <v>0.19090640446843682</v>
      </c>
      <c r="V68">
        <f t="shared" ref="V68:V131" si="27">SUM(M68:S68)-6</f>
        <v>0.74359175285776491</v>
      </c>
      <c r="W68">
        <f t="shared" ref="W68:W131" si="28">(SUM(B68:H68)/100)</f>
        <v>-1.6559719999999998</v>
      </c>
    </row>
    <row r="69" spans="1:23" x14ac:dyDescent="0.3">
      <c r="A69" s="1">
        <f t="shared" ref="A69:A132" si="29">A68+0.25</f>
        <v>1996.5</v>
      </c>
      <c r="B69" s="2">
        <v>-3.7334708965932897E-2</v>
      </c>
      <c r="C69" s="2">
        <v>7.1031925717116504</v>
      </c>
      <c r="D69" s="2">
        <v>44.742655729295102</v>
      </c>
      <c r="E69" s="2">
        <v>0.213776320781706</v>
      </c>
      <c r="F69" s="2">
        <v>-0.88866076643640002</v>
      </c>
      <c r="G69" s="2">
        <v>-1.31885333763393E-16</v>
      </c>
      <c r="H69" s="2">
        <f t="shared" si="16"/>
        <v>-216.54362914638611</v>
      </c>
      <c r="I69" s="2">
        <f t="shared" si="17"/>
        <v>-1.6540999999999999</v>
      </c>
      <c r="J69">
        <v>-1.6540999999999999</v>
      </c>
      <c r="K69" s="1"/>
      <c r="L69" s="1">
        <f t="shared" ref="L69:L132" si="30">L68+0.25</f>
        <v>1996.5</v>
      </c>
      <c r="M69">
        <f t="shared" si="18"/>
        <v>0.99962672259569285</v>
      </c>
      <c r="N69">
        <f t="shared" si="19"/>
        <v>1.0736155012660065</v>
      </c>
      <c r="O69">
        <f t="shared" si="20"/>
        <v>1.564281412640059</v>
      </c>
      <c r="P69">
        <f t="shared" si="21"/>
        <v>1.0021400498527282</v>
      </c>
      <c r="Q69">
        <f t="shared" si="22"/>
        <v>0.99115276152769338</v>
      </c>
      <c r="R69">
        <f t="shared" si="23"/>
        <v>1</v>
      </c>
      <c r="S69">
        <f t="shared" si="24"/>
        <v>0.1146998811000861</v>
      </c>
      <c r="T69">
        <f t="shared" si="25"/>
        <v>0.19126411597110504</v>
      </c>
      <c r="U69">
        <f t="shared" si="26"/>
        <v>0.19126411597110504</v>
      </c>
      <c r="V69">
        <f t="shared" si="27"/>
        <v>0.74551632898226661</v>
      </c>
      <c r="W69">
        <f t="shared" si="28"/>
        <v>-1.6540999999999999</v>
      </c>
    </row>
    <row r="70" spans="1:23" x14ac:dyDescent="0.3">
      <c r="A70" s="1">
        <f t="shared" si="29"/>
        <v>1996.75</v>
      </c>
      <c r="B70" s="2">
        <v>-4.1772622443849002E-2</v>
      </c>
      <c r="C70" s="2">
        <v>7.3226972704216502</v>
      </c>
      <c r="D70" s="2">
        <v>47.172942715360499</v>
      </c>
      <c r="E70" s="2">
        <v>0.18269571030461801</v>
      </c>
      <c r="F70" s="2">
        <v>-1.0845321707473701</v>
      </c>
      <c r="G70" s="2">
        <v>-8.6109989101867805E-17</v>
      </c>
      <c r="H70" s="2">
        <f t="shared" si="16"/>
        <v>-216.51023090289556</v>
      </c>
      <c r="I70" s="2">
        <f t="shared" si="17"/>
        <v>-1.6295820000000001</v>
      </c>
      <c r="J70">
        <v>-1.6295820000000001</v>
      </c>
      <c r="K70" s="1"/>
      <c r="L70" s="1">
        <f t="shared" si="30"/>
        <v>1996.75</v>
      </c>
      <c r="M70">
        <f t="shared" si="18"/>
        <v>0.9995823610110135</v>
      </c>
      <c r="N70">
        <f t="shared" si="19"/>
        <v>1.0759747260947663</v>
      </c>
      <c r="O70">
        <f t="shared" si="20"/>
        <v>1.6027636607266056</v>
      </c>
      <c r="P70">
        <f t="shared" si="21"/>
        <v>1.0018286270059664</v>
      </c>
      <c r="Q70">
        <f t="shared" si="22"/>
        <v>0.98921327676292392</v>
      </c>
      <c r="R70">
        <f t="shared" si="23"/>
        <v>1</v>
      </c>
      <c r="S70">
        <f t="shared" si="24"/>
        <v>0.1147381952434286</v>
      </c>
      <c r="T70">
        <f t="shared" si="25"/>
        <v>0.19601148980807903</v>
      </c>
      <c r="U70">
        <f t="shared" si="26"/>
        <v>0.19601148980807903</v>
      </c>
      <c r="V70">
        <f t="shared" si="27"/>
        <v>0.78410084684470505</v>
      </c>
      <c r="W70">
        <f t="shared" si="28"/>
        <v>-1.6295820000000001</v>
      </c>
    </row>
    <row r="71" spans="1:23" x14ac:dyDescent="0.3">
      <c r="A71" s="1">
        <f t="shared" si="29"/>
        <v>1997</v>
      </c>
      <c r="B71" s="2">
        <v>-4.65078073415316E-2</v>
      </c>
      <c r="C71" s="2">
        <v>7.3431330648620801</v>
      </c>
      <c r="D71" s="2">
        <v>47.933215733099303</v>
      </c>
      <c r="E71" s="2">
        <v>0.12821430128699701</v>
      </c>
      <c r="F71" s="2">
        <v>-0.94443124189221095</v>
      </c>
      <c r="G71" s="2">
        <v>-6.0740098469461004E-17</v>
      </c>
      <c r="H71" s="2">
        <f t="shared" si="16"/>
        <v>-216.47702405001462</v>
      </c>
      <c r="I71" s="2">
        <f t="shared" si="17"/>
        <v>-1.6206339999999999</v>
      </c>
      <c r="J71">
        <v>-1.6206339999999999</v>
      </c>
      <c r="K71" s="1"/>
      <c r="L71" s="1">
        <f t="shared" si="30"/>
        <v>1997</v>
      </c>
      <c r="M71">
        <f t="shared" si="18"/>
        <v>0.99953503005862798</v>
      </c>
      <c r="N71">
        <f t="shared" si="19"/>
        <v>1.0761946325470719</v>
      </c>
      <c r="O71">
        <f t="shared" si="20"/>
        <v>1.6149954790663705</v>
      </c>
      <c r="P71">
        <f t="shared" si="21"/>
        <v>1.0012829653096191</v>
      </c>
      <c r="Q71">
        <f t="shared" si="22"/>
        <v>0.99060014503284288</v>
      </c>
      <c r="R71">
        <f t="shared" si="23"/>
        <v>1</v>
      </c>
      <c r="S71">
        <f t="shared" si="24"/>
        <v>0.11477630251388374</v>
      </c>
      <c r="T71">
        <f t="shared" si="25"/>
        <v>0.19777327107327633</v>
      </c>
      <c r="U71">
        <f t="shared" si="26"/>
        <v>0.19777327107327633</v>
      </c>
      <c r="V71">
        <f t="shared" si="27"/>
        <v>0.79738455452841706</v>
      </c>
      <c r="W71">
        <f t="shared" si="28"/>
        <v>-1.6206339999999999</v>
      </c>
    </row>
    <row r="72" spans="1:23" x14ac:dyDescent="0.3">
      <c r="A72" s="1">
        <f t="shared" si="29"/>
        <v>1997.25</v>
      </c>
      <c r="B72" s="2">
        <v>-5.1677911719340802E-2</v>
      </c>
      <c r="C72" s="2">
        <v>7.6051797012543902</v>
      </c>
      <c r="D72" s="2">
        <v>49.704897497915603</v>
      </c>
      <c r="E72" s="2">
        <v>0.105144659046563</v>
      </c>
      <c r="F72" s="2">
        <v>-1.0991417096298299</v>
      </c>
      <c r="G72" s="2">
        <v>-1.61118479085358E-16</v>
      </c>
      <c r="H72" s="2">
        <f t="shared" si="16"/>
        <v>-216.44400223686739</v>
      </c>
      <c r="I72" s="2">
        <f t="shared" si="17"/>
        <v>-1.601796</v>
      </c>
      <c r="J72">
        <v>-1.601796</v>
      </c>
      <c r="K72" s="1"/>
      <c r="L72" s="1">
        <f t="shared" si="30"/>
        <v>1997.25</v>
      </c>
      <c r="M72">
        <f t="shared" si="18"/>
        <v>0.99948335439013569</v>
      </c>
      <c r="N72">
        <f t="shared" si="19"/>
        <v>1.0790184626426877</v>
      </c>
      <c r="O72">
        <f t="shared" si="20"/>
        <v>1.6438630249060309</v>
      </c>
      <c r="P72">
        <f t="shared" si="21"/>
        <v>1.0010519995542189</v>
      </c>
      <c r="Q72">
        <f t="shared" si="22"/>
        <v>0.9890687678209269</v>
      </c>
      <c r="R72">
        <f t="shared" si="23"/>
        <v>1</v>
      </c>
      <c r="S72">
        <f t="shared" si="24"/>
        <v>0.11481420998856044</v>
      </c>
      <c r="T72">
        <f t="shared" si="25"/>
        <v>0.20153423727380587</v>
      </c>
      <c r="U72">
        <f t="shared" si="26"/>
        <v>0.20153423727380587</v>
      </c>
      <c r="V72">
        <f t="shared" si="27"/>
        <v>0.82729981930256002</v>
      </c>
      <c r="W72">
        <f t="shared" si="28"/>
        <v>-1.601796</v>
      </c>
    </row>
    <row r="73" spans="1:23" x14ac:dyDescent="0.3">
      <c r="A73" s="1">
        <f t="shared" si="29"/>
        <v>1997.5</v>
      </c>
      <c r="B73" s="2">
        <v>-5.7437147265596199E-2</v>
      </c>
      <c r="C73" s="2">
        <v>7.18410990562636</v>
      </c>
      <c r="D73" s="2">
        <v>50.699272248300097</v>
      </c>
      <c r="E73" s="2">
        <v>6.4074841468905006E-2</v>
      </c>
      <c r="F73" s="2">
        <v>-1.1529604587050299</v>
      </c>
      <c r="G73" s="2">
        <v>-1.57843475888793E-16</v>
      </c>
      <c r="H73" s="2">
        <f t="shared" si="16"/>
        <v>-216.41115938942474</v>
      </c>
      <c r="I73" s="2">
        <f t="shared" si="17"/>
        <v>-1.5967410000000002</v>
      </c>
      <c r="J73">
        <v>-1.596741</v>
      </c>
      <c r="K73" s="1"/>
      <c r="L73" s="1">
        <f t="shared" si="30"/>
        <v>1997.5</v>
      </c>
      <c r="M73">
        <f t="shared" si="18"/>
        <v>0.99942579344706173</v>
      </c>
      <c r="N73">
        <f t="shared" si="19"/>
        <v>1.0744845938819922</v>
      </c>
      <c r="O73">
        <f t="shared" si="20"/>
        <v>1.6602907248452927</v>
      </c>
      <c r="P73">
        <f t="shared" si="21"/>
        <v>1.0006409537378056</v>
      </c>
      <c r="Q73">
        <f t="shared" si="22"/>
        <v>0.98853660659669396</v>
      </c>
      <c r="R73">
        <f t="shared" si="23"/>
        <v>1</v>
      </c>
      <c r="S73">
        <f t="shared" si="24"/>
        <v>0.11485192443729993</v>
      </c>
      <c r="T73">
        <f t="shared" si="25"/>
        <v>0.20255557209212965</v>
      </c>
      <c r="U73">
        <f t="shared" si="26"/>
        <v>0.20255557209212968</v>
      </c>
      <c r="V73">
        <f t="shared" si="27"/>
        <v>0.8382305969461461</v>
      </c>
      <c r="W73">
        <f t="shared" si="28"/>
        <v>-1.5967410000000002</v>
      </c>
    </row>
    <row r="74" spans="1:23" x14ac:dyDescent="0.3">
      <c r="A74" s="1">
        <f t="shared" si="29"/>
        <v>1997.75</v>
      </c>
      <c r="B74" s="2">
        <v>-6.3834056537170697E-2</v>
      </c>
      <c r="C74" s="2">
        <v>6.3855145794415096</v>
      </c>
      <c r="D74" s="2">
        <v>49.935008586548498</v>
      </c>
      <c r="E74" s="2">
        <v>-3.8575583608305201E-2</v>
      </c>
      <c r="F74" s="2">
        <v>-1.1907238292373701</v>
      </c>
      <c r="G74" s="2">
        <v>-1.2033680673996699E-16</v>
      </c>
      <c r="H74" s="2">
        <f t="shared" si="16"/>
        <v>-216.37848969660718</v>
      </c>
      <c r="I74" s="2">
        <f t="shared" si="17"/>
        <v>-1.6135110000000004</v>
      </c>
      <c r="J74">
        <v>-1.6135109999999999</v>
      </c>
      <c r="K74" s="1"/>
      <c r="L74" s="1">
        <f t="shared" si="30"/>
        <v>1997.75</v>
      </c>
      <c r="M74">
        <f t="shared" si="18"/>
        <v>0.99936186313062225</v>
      </c>
      <c r="N74">
        <f t="shared" si="19"/>
        <v>1.0659379819782329</v>
      </c>
      <c r="O74">
        <f t="shared" si="20"/>
        <v>1.6476500915673584</v>
      </c>
      <c r="P74">
        <f t="shared" si="21"/>
        <v>0.99961431855813321</v>
      </c>
      <c r="Q74">
        <f t="shared" si="22"/>
        <v>0.98816337233245166</v>
      </c>
      <c r="R74">
        <f t="shared" si="23"/>
        <v>1</v>
      </c>
      <c r="S74">
        <f t="shared" si="24"/>
        <v>0.11488945233799978</v>
      </c>
      <c r="T74">
        <f t="shared" si="25"/>
        <v>0.19918703924092049</v>
      </c>
      <c r="U74">
        <f t="shared" si="26"/>
        <v>0.19918703924092057</v>
      </c>
      <c r="V74">
        <f t="shared" si="27"/>
        <v>0.81561707990479881</v>
      </c>
      <c r="W74">
        <f t="shared" si="28"/>
        <v>-1.6135110000000004</v>
      </c>
    </row>
    <row r="75" spans="1:23" x14ac:dyDescent="0.3">
      <c r="A75" s="1">
        <f t="shared" si="29"/>
        <v>1998</v>
      </c>
      <c r="B75" s="2">
        <v>-7.0976743202432802E-2</v>
      </c>
      <c r="C75" s="2">
        <v>5.9115176012920196</v>
      </c>
      <c r="D75" s="2">
        <v>51.147114661161801</v>
      </c>
      <c r="E75" s="2">
        <v>-0.14896133092157099</v>
      </c>
      <c r="F75" s="2">
        <v>-1.17000659122105</v>
      </c>
      <c r="G75" s="2">
        <v>-1.31198618646575E-16</v>
      </c>
      <c r="H75" s="2">
        <f t="shared" si="16"/>
        <v>-216.34598759710877</v>
      </c>
      <c r="I75" s="2">
        <f t="shared" si="17"/>
        <v>-1.606773</v>
      </c>
      <c r="J75">
        <v>-1.606773</v>
      </c>
      <c r="K75" s="1"/>
      <c r="L75" s="1">
        <f t="shared" si="30"/>
        <v>1998</v>
      </c>
      <c r="M75">
        <f t="shared" si="18"/>
        <v>0.99929048439329682</v>
      </c>
      <c r="N75">
        <f t="shared" si="19"/>
        <v>1.0608974236391264</v>
      </c>
      <c r="O75">
        <f t="shared" si="20"/>
        <v>1.6677428854005636</v>
      </c>
      <c r="P75">
        <f t="shared" si="21"/>
        <v>0.99851149561399921</v>
      </c>
      <c r="Q75">
        <f t="shared" si="22"/>
        <v>0.98836811369793354</v>
      </c>
      <c r="R75">
        <f t="shared" si="23"/>
        <v>1</v>
      </c>
      <c r="S75">
        <f t="shared" si="24"/>
        <v>0.11492679989115252</v>
      </c>
      <c r="T75">
        <f t="shared" si="25"/>
        <v>0.20053369329392087</v>
      </c>
      <c r="U75">
        <f t="shared" si="26"/>
        <v>0.20053369329392087</v>
      </c>
      <c r="V75">
        <f t="shared" si="27"/>
        <v>0.82973720263607209</v>
      </c>
      <c r="W75">
        <f t="shared" si="28"/>
        <v>-1.606773</v>
      </c>
    </row>
    <row r="76" spans="1:23" x14ac:dyDescent="0.3">
      <c r="A76" s="1">
        <f t="shared" si="29"/>
        <v>1998.25</v>
      </c>
      <c r="B76" s="2">
        <v>-7.8714377925997503E-2</v>
      </c>
      <c r="C76" s="2">
        <v>5.4783757056428897</v>
      </c>
      <c r="D76" s="2">
        <v>51.858239659466598</v>
      </c>
      <c r="E76" s="2">
        <v>-0.13712841610319501</v>
      </c>
      <c r="F76" s="2">
        <v>-1.19322480417359</v>
      </c>
      <c r="G76" s="2">
        <v>-1.7238078121038201E-16</v>
      </c>
      <c r="H76" s="2">
        <f t="shared" si="16"/>
        <v>-216.31364776690671</v>
      </c>
      <c r="I76" s="2">
        <f t="shared" si="17"/>
        <v>-1.603861</v>
      </c>
      <c r="J76">
        <v>-1.603861</v>
      </c>
      <c r="K76" s="1"/>
      <c r="L76" s="1">
        <f t="shared" si="30"/>
        <v>1998.25</v>
      </c>
      <c r="M76">
        <f t="shared" si="18"/>
        <v>0.99921316593713549</v>
      </c>
      <c r="N76">
        <f t="shared" si="19"/>
        <v>1.0563121699236475</v>
      </c>
      <c r="O76">
        <f t="shared" si="20"/>
        <v>1.6796448908773496</v>
      </c>
      <c r="P76">
        <f t="shared" si="21"/>
        <v>0.99862965561947536</v>
      </c>
      <c r="Q76">
        <f t="shared" si="22"/>
        <v>0.98813865892322006</v>
      </c>
      <c r="R76">
        <f t="shared" si="23"/>
        <v>1</v>
      </c>
      <c r="S76">
        <f t="shared" si="24"/>
        <v>0.11496397303363558</v>
      </c>
      <c r="T76">
        <f t="shared" si="25"/>
        <v>0.2011184984718821</v>
      </c>
      <c r="U76">
        <f t="shared" si="26"/>
        <v>0.2011184984718821</v>
      </c>
      <c r="V76">
        <f t="shared" si="27"/>
        <v>0.83690251431446328</v>
      </c>
      <c r="W76">
        <f t="shared" si="28"/>
        <v>-1.603861</v>
      </c>
    </row>
    <row r="77" spans="1:23" x14ac:dyDescent="0.3">
      <c r="A77" s="1">
        <f t="shared" si="29"/>
        <v>1998.5</v>
      </c>
      <c r="B77" s="2">
        <v>-8.6619726139271103E-2</v>
      </c>
      <c r="C77" s="2">
        <v>5.2404772638947303</v>
      </c>
      <c r="D77" s="2">
        <v>51.8778513526021</v>
      </c>
      <c r="E77" s="2">
        <v>-0.19618488943717699</v>
      </c>
      <c r="F77" s="2">
        <v>-1.1924588935022</v>
      </c>
      <c r="G77" s="2">
        <v>-1.6520362240426299E-16</v>
      </c>
      <c r="H77" s="2">
        <f t="shared" si="16"/>
        <v>-216.28146510741817</v>
      </c>
      <c r="I77" s="2">
        <f t="shared" si="17"/>
        <v>-1.6063839999999998</v>
      </c>
      <c r="J77">
        <v>-1.606384</v>
      </c>
      <c r="K77" s="1"/>
      <c r="L77" s="1">
        <f t="shared" si="30"/>
        <v>1998.5</v>
      </c>
      <c r="M77">
        <f t="shared" si="18"/>
        <v>0.99913417777916091</v>
      </c>
      <c r="N77">
        <f t="shared" si="19"/>
        <v>1.0538022064971184</v>
      </c>
      <c r="O77">
        <f t="shared" si="20"/>
        <v>1.6799743299823517</v>
      </c>
      <c r="P77">
        <f t="shared" si="21"/>
        <v>0.99804007427330999</v>
      </c>
      <c r="Q77">
        <f t="shared" si="22"/>
        <v>0.98814622721164003</v>
      </c>
      <c r="R77">
        <f t="shared" si="23"/>
        <v>1</v>
      </c>
      <c r="S77">
        <f t="shared" si="24"/>
        <v>0.11500097745179505</v>
      </c>
      <c r="T77">
        <f t="shared" si="25"/>
        <v>0.20061171607505929</v>
      </c>
      <c r="U77">
        <f t="shared" si="26"/>
        <v>0.20061171607505926</v>
      </c>
      <c r="V77">
        <f t="shared" si="27"/>
        <v>0.83409799319537647</v>
      </c>
      <c r="W77">
        <f t="shared" si="28"/>
        <v>-1.6063839999999998</v>
      </c>
    </row>
    <row r="78" spans="1:23" x14ac:dyDescent="0.3">
      <c r="A78" s="1">
        <f t="shared" si="29"/>
        <v>1998.75</v>
      </c>
      <c r="B78" s="2">
        <v>-9.4335988147735805E-2</v>
      </c>
      <c r="C78" s="2">
        <v>5.0448118795905001</v>
      </c>
      <c r="D78" s="2">
        <v>53.575087938233096</v>
      </c>
      <c r="E78" s="2">
        <v>-8.4324967623796099E-2</v>
      </c>
      <c r="F78" s="2">
        <v>-1.44670412777851</v>
      </c>
      <c r="G78" s="2">
        <v>-2.3283129867386101E-16</v>
      </c>
      <c r="H78" s="2">
        <f t="shared" si="16"/>
        <v>-216.24943473427356</v>
      </c>
      <c r="I78" s="2">
        <f t="shared" si="17"/>
        <v>-1.5925490000000002</v>
      </c>
      <c r="J78">
        <v>-1.592549</v>
      </c>
      <c r="K78" s="1"/>
      <c r="L78" s="1">
        <f t="shared" si="30"/>
        <v>1998.75</v>
      </c>
      <c r="M78">
        <f t="shared" si="18"/>
        <v>0.99905708494256829</v>
      </c>
      <c r="N78">
        <f t="shared" si="19"/>
        <v>1.051742296282784</v>
      </c>
      <c r="O78">
        <f t="shared" si="20"/>
        <v>1.708730811402821</v>
      </c>
      <c r="P78">
        <f t="shared" si="21"/>
        <v>0.99915710575885641</v>
      </c>
      <c r="Q78">
        <f t="shared" si="22"/>
        <v>0.98563710353655076</v>
      </c>
      <c r="R78">
        <f t="shared" si="23"/>
        <v>1</v>
      </c>
      <c r="S78">
        <f t="shared" si="24"/>
        <v>0.11503781859385546</v>
      </c>
      <c r="T78">
        <f t="shared" si="25"/>
        <v>0.2034064672805998</v>
      </c>
      <c r="U78">
        <f t="shared" si="26"/>
        <v>0.20340646728059983</v>
      </c>
      <c r="V78">
        <f t="shared" si="27"/>
        <v>0.85936222051743627</v>
      </c>
      <c r="W78">
        <f t="shared" si="28"/>
        <v>-1.5925490000000002</v>
      </c>
    </row>
    <row r="79" spans="1:23" x14ac:dyDescent="0.3">
      <c r="A79" s="1">
        <f t="shared" si="29"/>
        <v>1999</v>
      </c>
      <c r="B79" s="2">
        <v>-0.10176870785938399</v>
      </c>
      <c r="C79" s="2">
        <v>5.0404458043455502</v>
      </c>
      <c r="D79" s="2">
        <v>51.831065012796699</v>
      </c>
      <c r="E79" s="2">
        <v>-8.4589998781769898E-2</v>
      </c>
      <c r="F79" s="2">
        <v>-1.3240001438303599</v>
      </c>
      <c r="G79" s="2">
        <v>-2.79354111712427E-16</v>
      </c>
      <c r="H79" s="2">
        <f t="shared" si="16"/>
        <v>-216.21755196667073</v>
      </c>
      <c r="I79" s="2">
        <f t="shared" si="17"/>
        <v>-1.6085640000000001</v>
      </c>
      <c r="J79">
        <v>-1.6085640000000001</v>
      </c>
      <c r="K79" s="1"/>
      <c r="L79" s="1">
        <f t="shared" si="30"/>
        <v>1999</v>
      </c>
      <c r="M79">
        <f t="shared" si="18"/>
        <v>0.99898283058927828</v>
      </c>
      <c r="N79">
        <f t="shared" si="19"/>
        <v>1.0516963774251786</v>
      </c>
      <c r="O79">
        <f t="shared" si="20"/>
        <v>1.6791885153249748</v>
      </c>
      <c r="P79">
        <f t="shared" si="21"/>
        <v>0.99915445768471811</v>
      </c>
      <c r="Q79">
        <f t="shared" si="22"/>
        <v>0.98684726183424576</v>
      </c>
      <c r="R79">
        <f t="shared" si="23"/>
        <v>1</v>
      </c>
      <c r="S79">
        <f t="shared" si="24"/>
        <v>0.11507450168169418</v>
      </c>
      <c r="T79">
        <f t="shared" si="25"/>
        <v>0.20017485888136674</v>
      </c>
      <c r="U79">
        <f t="shared" si="26"/>
        <v>0.20017485888136674</v>
      </c>
      <c r="V79">
        <f t="shared" si="27"/>
        <v>0.83094394454009013</v>
      </c>
      <c r="W79">
        <f t="shared" si="28"/>
        <v>-1.6085640000000001</v>
      </c>
    </row>
    <row r="80" spans="1:23" x14ac:dyDescent="0.3">
      <c r="A80" s="1">
        <f t="shared" si="29"/>
        <v>1999.25</v>
      </c>
      <c r="B80" s="2">
        <v>-0.109035366951346</v>
      </c>
      <c r="C80" s="2">
        <v>5.1326958643829199</v>
      </c>
      <c r="D80" s="2">
        <v>52.405005055222802</v>
      </c>
      <c r="E80" s="2">
        <v>-9.8962778154282102E-2</v>
      </c>
      <c r="F80" s="2">
        <v>-1.1403904572172201</v>
      </c>
      <c r="G80" s="2">
        <v>-2.04341243027985E-16</v>
      </c>
      <c r="H80" s="2">
        <f t="shared" si="16"/>
        <v>-216.18581231728285</v>
      </c>
      <c r="I80" s="2">
        <f t="shared" si="17"/>
        <v>-1.5999649999999996</v>
      </c>
      <c r="J80">
        <v>-1.5999650000000001</v>
      </c>
      <c r="K80" s="1"/>
      <c r="L80" s="1">
        <f t="shared" si="30"/>
        <v>1999.25</v>
      </c>
      <c r="M80">
        <f t="shared" si="18"/>
        <v>0.99891024055005939</v>
      </c>
      <c r="N80">
        <f t="shared" si="19"/>
        <v>1.0526670156030802</v>
      </c>
      <c r="O80">
        <f t="shared" si="20"/>
        <v>1.6888537604265026</v>
      </c>
      <c r="P80">
        <f t="shared" si="21"/>
        <v>0.99901086173853593</v>
      </c>
      <c r="Q80">
        <f t="shared" si="22"/>
        <v>0.98866087347286125</v>
      </c>
      <c r="R80">
        <f t="shared" si="23"/>
        <v>1</v>
      </c>
      <c r="S80">
        <f t="shared" si="24"/>
        <v>0.11511103172200951</v>
      </c>
      <c r="T80">
        <f t="shared" si="25"/>
        <v>0.20190358449644835</v>
      </c>
      <c r="U80">
        <f t="shared" si="26"/>
        <v>0.20190358449644827</v>
      </c>
      <c r="V80">
        <f t="shared" si="27"/>
        <v>0.84321378351304954</v>
      </c>
      <c r="W80">
        <f t="shared" si="28"/>
        <v>-1.5999649999999996</v>
      </c>
    </row>
    <row r="81" spans="1:23" x14ac:dyDescent="0.3">
      <c r="A81" s="1">
        <f t="shared" si="29"/>
        <v>1999.5</v>
      </c>
      <c r="B81" s="2">
        <v>-0.116241428014697</v>
      </c>
      <c r="C81" s="2">
        <v>5.4805812169445902</v>
      </c>
      <c r="D81" s="2">
        <v>54.396513535826799</v>
      </c>
      <c r="E81" s="2">
        <v>-7.7836800379976298E-2</v>
      </c>
      <c r="F81" s="2">
        <v>-0.99210504168802605</v>
      </c>
      <c r="G81" s="2">
        <v>-1.5369500345344399E-16</v>
      </c>
      <c r="H81" s="2">
        <f t="shared" si="16"/>
        <v>-216.15421148268871</v>
      </c>
      <c r="I81" s="2">
        <f t="shared" si="17"/>
        <v>-1.5746329999999999</v>
      </c>
      <c r="J81">
        <v>-1.5746329999999999</v>
      </c>
      <c r="K81" s="1"/>
      <c r="L81" s="1">
        <f t="shared" si="30"/>
        <v>1999.5</v>
      </c>
      <c r="M81">
        <f t="shared" si="18"/>
        <v>0.99883826106163143</v>
      </c>
      <c r="N81">
        <f t="shared" si="19"/>
        <v>1.0563354672648482</v>
      </c>
      <c r="O81">
        <f t="shared" si="20"/>
        <v>1.7228245693024153</v>
      </c>
      <c r="P81">
        <f t="shared" si="21"/>
        <v>0.99922193484599364</v>
      </c>
      <c r="Q81">
        <f t="shared" si="22"/>
        <v>0.99012800085639996</v>
      </c>
      <c r="R81">
        <f t="shared" si="23"/>
        <v>1</v>
      </c>
      <c r="S81">
        <f t="shared" si="24"/>
        <v>0.11514741351691625</v>
      </c>
      <c r="T81">
        <f t="shared" si="25"/>
        <v>0.20708353839551233</v>
      </c>
      <c r="U81">
        <f t="shared" si="26"/>
        <v>0.20708353839551233</v>
      </c>
      <c r="V81">
        <f t="shared" si="27"/>
        <v>0.88249564684820481</v>
      </c>
      <c r="W81">
        <f t="shared" si="28"/>
        <v>-1.5746329999999999</v>
      </c>
    </row>
    <row r="82" spans="1:23" x14ac:dyDescent="0.3">
      <c r="A82" s="1">
        <f t="shared" si="29"/>
        <v>1999.75</v>
      </c>
      <c r="B82" s="2">
        <v>-0.123467388922803</v>
      </c>
      <c r="C82" s="2">
        <v>5.5657775288021201</v>
      </c>
      <c r="D82" s="2">
        <v>54.660425968575503</v>
      </c>
      <c r="E82" s="2">
        <v>-5.6608484764807898E-2</v>
      </c>
      <c r="F82" s="2">
        <v>-0.96688228939116805</v>
      </c>
      <c r="G82" s="2">
        <v>-1.1852981971048601E-16</v>
      </c>
      <c r="H82" s="2">
        <f t="shared" si="16"/>
        <v>-216.12274533429883</v>
      </c>
      <c r="I82" s="2">
        <f t="shared" si="17"/>
        <v>-1.570435</v>
      </c>
      <c r="J82">
        <v>-1.570435</v>
      </c>
      <c r="K82" s="1"/>
      <c r="L82" s="1">
        <f t="shared" si="30"/>
        <v>1999.75</v>
      </c>
      <c r="M82">
        <f t="shared" si="18"/>
        <v>0.99876608800698163</v>
      </c>
      <c r="N82">
        <f t="shared" si="19"/>
        <v>1.0572358095985732</v>
      </c>
      <c r="O82">
        <f t="shared" si="20"/>
        <v>1.7273773225336737</v>
      </c>
      <c r="P82">
        <f t="shared" si="21"/>
        <v>0.99943407534814976</v>
      </c>
      <c r="Q82">
        <f t="shared" si="22"/>
        <v>0.99037776988746562</v>
      </c>
      <c r="R82">
        <f t="shared" si="23"/>
        <v>1</v>
      </c>
      <c r="S82">
        <f t="shared" si="24"/>
        <v>0.11518365167399773</v>
      </c>
      <c r="T82">
        <f t="shared" si="25"/>
        <v>0.20795470238351615</v>
      </c>
      <c r="U82">
        <f t="shared" si="26"/>
        <v>0.20795470238351615</v>
      </c>
      <c r="V82">
        <f t="shared" si="27"/>
        <v>0.88837471704884141</v>
      </c>
      <c r="W82">
        <f t="shared" si="28"/>
        <v>-1.570435</v>
      </c>
    </row>
    <row r="83" spans="1:23" x14ac:dyDescent="0.3">
      <c r="A83" s="1">
        <f t="shared" si="29"/>
        <v>2000</v>
      </c>
      <c r="B83" s="2">
        <v>-0.13092962255878501</v>
      </c>
      <c r="C83" s="2">
        <v>5.81028260314344</v>
      </c>
      <c r="D83" s="2">
        <v>55.825443752408603</v>
      </c>
      <c r="E83" s="2">
        <v>-6.9556265268275297E-2</v>
      </c>
      <c r="F83" s="2">
        <v>-0.67003055797195599</v>
      </c>
      <c r="G83" s="2">
        <v>-2.8860568757365303E-17</v>
      </c>
      <c r="H83" s="2">
        <f t="shared" si="16"/>
        <v>-216.09140990975303</v>
      </c>
      <c r="I83" s="2">
        <f t="shared" si="17"/>
        <v>-1.5532619999999999</v>
      </c>
      <c r="J83">
        <v>-1.5532619999999999</v>
      </c>
      <c r="K83" s="1"/>
      <c r="L83" s="1">
        <f t="shared" si="30"/>
        <v>2000</v>
      </c>
      <c r="M83">
        <f t="shared" si="18"/>
        <v>0.9986915605287594</v>
      </c>
      <c r="N83">
        <f t="shared" si="19"/>
        <v>1.0598239676002255</v>
      </c>
      <c r="O83">
        <f t="shared" si="20"/>
        <v>1.7476192576601235</v>
      </c>
      <c r="P83">
        <f t="shared" si="21"/>
        <v>0.99930467919494248</v>
      </c>
      <c r="Q83">
        <f t="shared" si="22"/>
        <v>0.99332209141755146</v>
      </c>
      <c r="R83">
        <f t="shared" si="23"/>
        <v>1</v>
      </c>
      <c r="S83">
        <f t="shared" si="24"/>
        <v>0.1152197506158401</v>
      </c>
      <c r="T83">
        <f t="shared" si="25"/>
        <v>0.21155674893683873</v>
      </c>
      <c r="U83">
        <f t="shared" si="26"/>
        <v>0.21155674893683873</v>
      </c>
      <c r="V83">
        <f t="shared" si="27"/>
        <v>0.91398130701744318</v>
      </c>
      <c r="W83">
        <f t="shared" si="28"/>
        <v>-1.5532619999999999</v>
      </c>
    </row>
    <row r="84" spans="1:23" x14ac:dyDescent="0.3">
      <c r="A84" s="1">
        <f t="shared" si="29"/>
        <v>2000.25</v>
      </c>
      <c r="B84" s="2">
        <v>-0.13882259299178701</v>
      </c>
      <c r="C84" s="2">
        <v>6.0652903405901899</v>
      </c>
      <c r="D84" s="2">
        <v>57.212301347524203</v>
      </c>
      <c r="E84" s="2">
        <v>-0.14393394477841101</v>
      </c>
      <c r="F84" s="2">
        <v>-0.60113374558278998</v>
      </c>
      <c r="G84" s="2">
        <v>-1.8728766470274199E-17</v>
      </c>
      <c r="H84" s="2">
        <f t="shared" si="16"/>
        <v>-216.06020140476139</v>
      </c>
      <c r="I84" s="2">
        <f t="shared" si="17"/>
        <v>-1.5366649999999999</v>
      </c>
      <c r="J84">
        <v>-1.5366649999999999</v>
      </c>
      <c r="K84" s="1"/>
      <c r="L84" s="1">
        <f t="shared" si="30"/>
        <v>2000.25</v>
      </c>
      <c r="M84">
        <f t="shared" si="18"/>
        <v>0.99861273720996158</v>
      </c>
      <c r="N84">
        <f t="shared" si="19"/>
        <v>1.0625300496137322</v>
      </c>
      <c r="O84">
        <f t="shared" si="20"/>
        <v>1.7720250939877304</v>
      </c>
      <c r="P84">
        <f t="shared" si="21"/>
        <v>0.99856169590443822</v>
      </c>
      <c r="Q84">
        <f t="shared" si="22"/>
        <v>0.99400669448305989</v>
      </c>
      <c r="R84">
        <f t="shared" si="23"/>
        <v>1</v>
      </c>
      <c r="S84">
        <f t="shared" si="24"/>
        <v>0.1152557145890797</v>
      </c>
      <c r="T84">
        <f t="shared" si="25"/>
        <v>0.21509725592409171</v>
      </c>
      <c r="U84">
        <f t="shared" si="26"/>
        <v>0.21509725592409171</v>
      </c>
      <c r="V84">
        <f t="shared" si="27"/>
        <v>0.94099198578800269</v>
      </c>
      <c r="W84">
        <f t="shared" si="28"/>
        <v>-1.5366649999999999</v>
      </c>
    </row>
    <row r="85" spans="1:23" x14ac:dyDescent="0.3">
      <c r="A85" s="1">
        <f t="shared" si="29"/>
        <v>2000.5</v>
      </c>
      <c r="B85" s="2">
        <v>-0.14720743126410901</v>
      </c>
      <c r="C85" s="2">
        <v>6.7474166791417396</v>
      </c>
      <c r="D85" s="2">
        <v>59.314289912178303</v>
      </c>
      <c r="E85" s="2">
        <v>-0.14877461064802699</v>
      </c>
      <c r="F85" s="2">
        <v>-0.36370838403894401</v>
      </c>
      <c r="G85" s="2">
        <v>1.7900116458609E-17</v>
      </c>
      <c r="H85" s="2">
        <f t="shared" si="16"/>
        <v>-216.02911616536895</v>
      </c>
      <c r="I85" s="2">
        <f t="shared" si="17"/>
        <v>-1.5062709999999999</v>
      </c>
      <c r="J85">
        <v>-1.5062709999999999</v>
      </c>
      <c r="K85" s="1"/>
      <c r="L85" s="1">
        <f t="shared" si="30"/>
        <v>2000.5</v>
      </c>
      <c r="M85">
        <f t="shared" si="18"/>
        <v>0.99852900865728067</v>
      </c>
      <c r="N85">
        <f t="shared" si="19"/>
        <v>1.0698026228066329</v>
      </c>
      <c r="O85">
        <f t="shared" si="20"/>
        <v>1.8096670880776011</v>
      </c>
      <c r="P85">
        <f t="shared" si="21"/>
        <v>0.99851336003913582</v>
      </c>
      <c r="Q85">
        <f t="shared" si="22"/>
        <v>0.99636952233754039</v>
      </c>
      <c r="R85">
        <f t="shared" si="23"/>
        <v>1</v>
      </c>
      <c r="S85">
        <f t="shared" si="24"/>
        <v>0.11529154767298457</v>
      </c>
      <c r="T85">
        <f t="shared" si="25"/>
        <v>0.22173528910345747</v>
      </c>
      <c r="U85">
        <f t="shared" si="26"/>
        <v>0.22173528910345747</v>
      </c>
      <c r="V85">
        <f t="shared" si="27"/>
        <v>0.98817314959117564</v>
      </c>
      <c r="W85">
        <f t="shared" si="28"/>
        <v>-1.5062709999999999</v>
      </c>
    </row>
    <row r="86" spans="1:23" x14ac:dyDescent="0.3">
      <c r="A86" s="1">
        <f t="shared" si="29"/>
        <v>2000.75</v>
      </c>
      <c r="B86" s="2">
        <v>-0.156061238685509</v>
      </c>
      <c r="C86" s="2">
        <v>6.8680061486286297</v>
      </c>
      <c r="D86" s="2">
        <v>59.174321569316497</v>
      </c>
      <c r="E86" s="2">
        <v>-0.20890629935660501</v>
      </c>
      <c r="F86" s="2">
        <v>-0.21500949928270799</v>
      </c>
      <c r="G86" s="2">
        <v>7.8068832969749405E-17</v>
      </c>
      <c r="H86" s="2">
        <f t="shared" si="16"/>
        <v>-215.99815068062031</v>
      </c>
      <c r="I86" s="2">
        <f t="shared" si="17"/>
        <v>-1.505358</v>
      </c>
      <c r="J86">
        <v>-1.505358</v>
      </c>
      <c r="K86" s="1"/>
      <c r="L86" s="1">
        <f t="shared" si="30"/>
        <v>2000.75</v>
      </c>
      <c r="M86">
        <f t="shared" si="18"/>
        <v>0.99844060473542151</v>
      </c>
      <c r="N86">
        <f t="shared" si="19"/>
        <v>1.0710934702706594</v>
      </c>
      <c r="O86">
        <f t="shared" si="20"/>
        <v>1.8071358988881254</v>
      </c>
      <c r="P86">
        <f t="shared" si="21"/>
        <v>0.99791311757981349</v>
      </c>
      <c r="Q86">
        <f t="shared" si="22"/>
        <v>0.99785221480568675</v>
      </c>
      <c r="R86">
        <f t="shared" si="23"/>
        <v>1</v>
      </c>
      <c r="S86">
        <f t="shared" si="24"/>
        <v>0.11532725378759616</v>
      </c>
      <c r="T86">
        <f t="shared" si="25"/>
        <v>0.22193782586637215</v>
      </c>
      <c r="U86">
        <f t="shared" si="26"/>
        <v>0.22193782586637215</v>
      </c>
      <c r="V86">
        <f t="shared" si="27"/>
        <v>0.98776256006730279</v>
      </c>
      <c r="W86">
        <f t="shared" si="28"/>
        <v>-1.505358</v>
      </c>
    </row>
    <row r="87" spans="1:23" x14ac:dyDescent="0.3">
      <c r="A87" s="1">
        <f t="shared" si="29"/>
        <v>2001</v>
      </c>
      <c r="B87" s="2">
        <v>-0.16512084526367099</v>
      </c>
      <c r="C87" s="2">
        <v>6.88037634321475</v>
      </c>
      <c r="D87" s="2">
        <v>58.9850881534637</v>
      </c>
      <c r="E87" s="2">
        <v>-0.23207963512103999</v>
      </c>
      <c r="F87" s="2">
        <v>-0.24106244069101199</v>
      </c>
      <c r="G87" s="2">
        <v>7.9509320195540705E-17</v>
      </c>
      <c r="H87" s="2">
        <f t="shared" si="16"/>
        <v>-215.96730157560273</v>
      </c>
      <c r="I87" s="2">
        <f t="shared" si="17"/>
        <v>-1.5074009999999998</v>
      </c>
      <c r="J87">
        <v>-1.507401</v>
      </c>
      <c r="K87" s="1"/>
      <c r="L87" s="1">
        <f t="shared" si="30"/>
        <v>2001</v>
      </c>
      <c r="M87">
        <f t="shared" si="18"/>
        <v>0.99835015404201621</v>
      </c>
      <c r="N87">
        <f t="shared" si="19"/>
        <v>1.071225974812497</v>
      </c>
      <c r="O87">
        <f t="shared" si="20"/>
        <v>1.8037194274698523</v>
      </c>
      <c r="P87">
        <f t="shared" si="21"/>
        <v>0.99768189461451118</v>
      </c>
      <c r="Q87">
        <f t="shared" si="22"/>
        <v>0.99759227881477786</v>
      </c>
      <c r="R87">
        <f t="shared" si="23"/>
        <v>1</v>
      </c>
      <c r="S87">
        <f t="shared" si="24"/>
        <v>0.11536283670145402</v>
      </c>
      <c r="T87">
        <f t="shared" si="25"/>
        <v>0.22148486974035747</v>
      </c>
      <c r="U87">
        <f t="shared" si="26"/>
        <v>0.22148486974035742</v>
      </c>
      <c r="V87">
        <f t="shared" si="27"/>
        <v>0.98393256645510885</v>
      </c>
      <c r="W87">
        <f t="shared" si="28"/>
        <v>-1.5074009999999998</v>
      </c>
    </row>
    <row r="88" spans="1:23" x14ac:dyDescent="0.3">
      <c r="A88" s="1">
        <f t="shared" si="29"/>
        <v>2001.25</v>
      </c>
      <c r="B88" s="2">
        <v>-0.17378320171887701</v>
      </c>
      <c r="C88" s="2">
        <v>7.0746555446627397</v>
      </c>
      <c r="D88" s="2">
        <v>57.079166569089097</v>
      </c>
      <c r="E88" s="2">
        <v>-0.28118043130861398</v>
      </c>
      <c r="F88" s="2">
        <v>-0.26629287587510098</v>
      </c>
      <c r="G88" s="2">
        <v>2.9174484241502999E-17</v>
      </c>
      <c r="H88" s="2">
        <f t="shared" si="16"/>
        <v>-215.93656560484925</v>
      </c>
      <c r="I88" s="2">
        <f t="shared" si="17"/>
        <v>-1.5250400000000002</v>
      </c>
      <c r="J88">
        <v>-1.52504</v>
      </c>
      <c r="K88" s="1"/>
      <c r="L88" s="1">
        <f t="shared" si="30"/>
        <v>2001.25</v>
      </c>
      <c r="M88">
        <f t="shared" si="18"/>
        <v>0.99826367713852493</v>
      </c>
      <c r="N88">
        <f t="shared" si="19"/>
        <v>1.0733091670314294</v>
      </c>
      <c r="O88">
        <f t="shared" si="20"/>
        <v>1.7696674820539839</v>
      </c>
      <c r="P88">
        <f t="shared" si="21"/>
        <v>0.99719214510612952</v>
      </c>
      <c r="Q88">
        <f t="shared" si="22"/>
        <v>0.9973406136909081</v>
      </c>
      <c r="R88">
        <f t="shared" si="23"/>
        <v>1</v>
      </c>
      <c r="S88">
        <f t="shared" si="24"/>
        <v>0.11539830003892428</v>
      </c>
      <c r="T88">
        <f t="shared" si="25"/>
        <v>0.21761235219705274</v>
      </c>
      <c r="U88">
        <f t="shared" si="26"/>
        <v>0.2176123521970528</v>
      </c>
      <c r="V88">
        <f t="shared" si="27"/>
        <v>0.95117138505989995</v>
      </c>
      <c r="W88">
        <f t="shared" si="28"/>
        <v>-1.5250400000000002</v>
      </c>
    </row>
    <row r="89" spans="1:23" x14ac:dyDescent="0.3">
      <c r="A89" s="1">
        <f t="shared" si="29"/>
        <v>2001.5</v>
      </c>
      <c r="B89" s="2">
        <v>-0.18135692369606801</v>
      </c>
      <c r="C89" s="2">
        <v>7.1319838798494999</v>
      </c>
      <c r="D89" s="2">
        <v>55.280810418280602</v>
      </c>
      <c r="E89" s="2">
        <v>-0.244319518947753</v>
      </c>
      <c r="F89" s="2">
        <v>-0.17837820940368601</v>
      </c>
      <c r="G89" s="2">
        <v>-2.5090690430641199E-17</v>
      </c>
      <c r="H89" s="2">
        <f t="shared" si="16"/>
        <v>-215.90593964608257</v>
      </c>
      <c r="I89" s="2">
        <f t="shared" si="17"/>
        <v>-1.5409719999999998</v>
      </c>
      <c r="J89">
        <v>-1.540972</v>
      </c>
      <c r="K89" s="1"/>
      <c r="L89" s="1">
        <f t="shared" si="30"/>
        <v>2001.5</v>
      </c>
      <c r="M89">
        <f t="shared" si="18"/>
        <v>0.99818807428603018</v>
      </c>
      <c r="N89">
        <f t="shared" si="19"/>
        <v>1.0739246537155733</v>
      </c>
      <c r="O89">
        <f t="shared" si="20"/>
        <v>1.7381270130570663</v>
      </c>
      <c r="P89">
        <f t="shared" si="21"/>
        <v>0.99755978698271874</v>
      </c>
      <c r="Q89">
        <f t="shared" si="22"/>
        <v>0.99821780789970138</v>
      </c>
      <c r="R89">
        <f t="shared" si="23"/>
        <v>1</v>
      </c>
      <c r="S89">
        <f t="shared" si="24"/>
        <v>0.11543364728715222</v>
      </c>
      <c r="T89">
        <f t="shared" si="25"/>
        <v>0.2141728242355041</v>
      </c>
      <c r="U89">
        <f t="shared" si="26"/>
        <v>0.21417282423550407</v>
      </c>
      <c r="V89">
        <f t="shared" si="27"/>
        <v>0.92145098322824204</v>
      </c>
      <c r="W89">
        <f t="shared" si="28"/>
        <v>-1.5409719999999998</v>
      </c>
    </row>
    <row r="90" spans="1:23" x14ac:dyDescent="0.3">
      <c r="A90" s="1">
        <f t="shared" si="29"/>
        <v>2001.75</v>
      </c>
      <c r="B90" s="2">
        <v>-0.18746214491451499</v>
      </c>
      <c r="C90" s="2">
        <v>7.1644475482739702</v>
      </c>
      <c r="D90" s="2">
        <v>54.088609824702502</v>
      </c>
      <c r="E90" s="2">
        <v>-0.247618409731239</v>
      </c>
      <c r="F90" s="2">
        <v>-0.170356124049581</v>
      </c>
      <c r="G90" s="2">
        <v>-8.8252551774875704E-17</v>
      </c>
      <c r="H90" s="2">
        <f t="shared" si="16"/>
        <v>-215.87542069428113</v>
      </c>
      <c r="I90" s="2">
        <f t="shared" si="17"/>
        <v>-1.552278</v>
      </c>
      <c r="J90">
        <v>-1.552278</v>
      </c>
      <c r="K90" s="1"/>
      <c r="L90" s="1">
        <f t="shared" si="30"/>
        <v>2001.75</v>
      </c>
      <c r="M90">
        <f t="shared" si="18"/>
        <v>0.99812713455619051</v>
      </c>
      <c r="N90">
        <f t="shared" si="19"/>
        <v>1.0742733456503186</v>
      </c>
      <c r="O90">
        <f t="shared" si="20"/>
        <v>1.717528086734992</v>
      </c>
      <c r="P90">
        <f t="shared" si="21"/>
        <v>0.99752687911764648</v>
      </c>
      <c r="Q90">
        <f t="shared" si="22"/>
        <v>0.998297888996315</v>
      </c>
      <c r="R90">
        <f t="shared" si="23"/>
        <v>1</v>
      </c>
      <c r="S90">
        <f t="shared" si="24"/>
        <v>0.11546888180265934</v>
      </c>
      <c r="T90">
        <f t="shared" si="25"/>
        <v>0.21176502323194052</v>
      </c>
      <c r="U90">
        <f t="shared" si="26"/>
        <v>0.21176502323194052</v>
      </c>
      <c r="V90">
        <f t="shared" si="27"/>
        <v>0.90122221685812232</v>
      </c>
      <c r="W90">
        <f t="shared" si="28"/>
        <v>-1.552278</v>
      </c>
    </row>
    <row r="91" spans="1:23" x14ac:dyDescent="0.3">
      <c r="A91" s="1">
        <f t="shared" si="29"/>
        <v>2002</v>
      </c>
      <c r="B91" s="2">
        <v>-0.19178808408621001</v>
      </c>
      <c r="C91" s="2">
        <v>7.4811228293264902</v>
      </c>
      <c r="D91" s="2">
        <v>55.135718915554897</v>
      </c>
      <c r="E91" s="2">
        <v>-0.26892313681184399</v>
      </c>
      <c r="F91" s="2">
        <v>-3.3324667931308199E-2</v>
      </c>
      <c r="G91" s="2">
        <v>-5.61161935931229E-17</v>
      </c>
      <c r="H91" s="2">
        <f t="shared" si="16"/>
        <v>-215.84500585605204</v>
      </c>
      <c r="I91" s="2">
        <f t="shared" si="17"/>
        <v>-1.5372220000000001</v>
      </c>
      <c r="J91">
        <v>-1.5372220000000001</v>
      </c>
      <c r="K91" s="1"/>
      <c r="L91" s="1">
        <f t="shared" si="30"/>
        <v>2002</v>
      </c>
      <c r="M91">
        <f t="shared" si="18"/>
        <v>0.99808395711741504</v>
      </c>
      <c r="N91">
        <f t="shared" si="19"/>
        <v>1.0776806960576679</v>
      </c>
      <c r="O91">
        <f t="shared" si="20"/>
        <v>1.7356069670829175</v>
      </c>
      <c r="P91">
        <f t="shared" si="21"/>
        <v>0.99731438137533057</v>
      </c>
      <c r="Q91">
        <f t="shared" si="22"/>
        <v>0.99966680884119408</v>
      </c>
      <c r="R91">
        <f t="shared" si="23"/>
        <v>1</v>
      </c>
      <c r="S91">
        <f t="shared" si="24"/>
        <v>0.11550400681760205</v>
      </c>
      <c r="T91">
        <f t="shared" si="25"/>
        <v>0.21497748011320197</v>
      </c>
      <c r="U91">
        <f t="shared" si="26"/>
        <v>0.21497748011320197</v>
      </c>
      <c r="V91">
        <f t="shared" si="27"/>
        <v>0.9238568172921271</v>
      </c>
      <c r="W91">
        <f t="shared" si="28"/>
        <v>-1.5372220000000001</v>
      </c>
    </row>
    <row r="92" spans="1:23" x14ac:dyDescent="0.3">
      <c r="A92" s="1">
        <f t="shared" si="29"/>
        <v>2002.25</v>
      </c>
      <c r="B92" s="2">
        <v>-0.194489278251781</v>
      </c>
      <c r="C92" s="2">
        <v>7.5356556847496998</v>
      </c>
      <c r="D92" s="2">
        <v>56.236357280554998</v>
      </c>
      <c r="E92" s="2">
        <v>-0.20878355376690799</v>
      </c>
      <c r="F92" s="2">
        <v>3.5252211006795299E-2</v>
      </c>
      <c r="G92" s="2">
        <v>-5.0115008723505298E-18</v>
      </c>
      <c r="H92" s="2">
        <f t="shared" si="16"/>
        <v>-215.81469234429284</v>
      </c>
      <c r="I92" s="2">
        <f t="shared" si="17"/>
        <v>-1.5241070000000001</v>
      </c>
      <c r="J92">
        <v>-1.5241070000000001</v>
      </c>
      <c r="K92" s="1"/>
      <c r="L92" s="1">
        <f t="shared" si="30"/>
        <v>2002.25</v>
      </c>
      <c r="M92">
        <f t="shared" si="18"/>
        <v>0.99805699729591801</v>
      </c>
      <c r="N92">
        <f t="shared" si="19"/>
        <v>1.0782685463847894</v>
      </c>
      <c r="O92">
        <f t="shared" si="20"/>
        <v>1.7548152361094718</v>
      </c>
      <c r="P92">
        <f t="shared" si="21"/>
        <v>0.99791434247490607</v>
      </c>
      <c r="Q92">
        <f t="shared" si="22"/>
        <v>1.000352584253289</v>
      </c>
      <c r="R92">
        <f t="shared" si="23"/>
        <v>1</v>
      </c>
      <c r="S92">
        <f t="shared" si="24"/>
        <v>0.11553902544571086</v>
      </c>
      <c r="T92">
        <f t="shared" si="25"/>
        <v>0.21781547926569514</v>
      </c>
      <c r="U92">
        <f t="shared" si="26"/>
        <v>0.21781547926569514</v>
      </c>
      <c r="V92">
        <f t="shared" si="27"/>
        <v>0.94494673196408474</v>
      </c>
      <c r="W92">
        <f t="shared" si="28"/>
        <v>-1.5241070000000001</v>
      </c>
    </row>
    <row r="93" spans="1:23" x14ac:dyDescent="0.3">
      <c r="A93" s="1">
        <f t="shared" si="29"/>
        <v>2002.5</v>
      </c>
      <c r="B93" s="2">
        <v>-0.196410749484664</v>
      </c>
      <c r="C93" s="2">
        <v>7.62068442002324</v>
      </c>
      <c r="D93" s="2">
        <v>56.432964995331098</v>
      </c>
      <c r="E93" s="2">
        <v>-0.16191990270022699</v>
      </c>
      <c r="F93" s="2">
        <v>3.2658709959807498E-2</v>
      </c>
      <c r="G93" s="2">
        <v>-3.6640708252677801E-17</v>
      </c>
      <c r="H93" s="2">
        <f t="shared" si="16"/>
        <v>-215.78447747312924</v>
      </c>
      <c r="I93" s="2">
        <f t="shared" si="17"/>
        <v>-1.5205649999999999</v>
      </c>
      <c r="J93">
        <v>-1.5205649999999999</v>
      </c>
      <c r="K93" s="1"/>
      <c r="L93" s="1">
        <f t="shared" si="30"/>
        <v>2002.5</v>
      </c>
      <c r="M93">
        <f t="shared" si="18"/>
        <v>0.99803782010206998</v>
      </c>
      <c r="N93">
        <f t="shared" si="19"/>
        <v>1.0791857743910573</v>
      </c>
      <c r="O93">
        <f t="shared" si="20"/>
        <v>1.7582687320510093</v>
      </c>
      <c r="P93">
        <f t="shared" si="21"/>
        <v>0.99838211116849107</v>
      </c>
      <c r="Q93">
        <f t="shared" si="22"/>
        <v>1.0003266404349709</v>
      </c>
      <c r="R93">
        <f t="shared" si="23"/>
        <v>1</v>
      </c>
      <c r="S93">
        <f t="shared" si="24"/>
        <v>0.11557394068792505</v>
      </c>
      <c r="T93">
        <f t="shared" si="25"/>
        <v>0.21858834963866419</v>
      </c>
      <c r="U93">
        <f t="shared" si="26"/>
        <v>0.21858834963866419</v>
      </c>
      <c r="V93">
        <f t="shared" si="27"/>
        <v>0.94977501883552407</v>
      </c>
      <c r="W93">
        <f t="shared" si="28"/>
        <v>-1.5205649999999999</v>
      </c>
    </row>
    <row r="94" spans="1:23" x14ac:dyDescent="0.3">
      <c r="A94" s="1">
        <f t="shared" si="29"/>
        <v>2002.75</v>
      </c>
      <c r="B94" s="2">
        <v>-0.198149137090149</v>
      </c>
      <c r="C94" s="2">
        <v>7.4936312711011901</v>
      </c>
      <c r="D94" s="2">
        <v>57.111743671762099</v>
      </c>
      <c r="E94" s="2">
        <v>-0.171007930607256</v>
      </c>
      <c r="F94" s="2">
        <v>0.26494077794702298</v>
      </c>
      <c r="G94" s="2">
        <v>1.05509774997926E-17</v>
      </c>
      <c r="H94" s="2">
        <f t="shared" si="16"/>
        <v>-215.75435865311289</v>
      </c>
      <c r="I94" s="2">
        <f t="shared" si="17"/>
        <v>-1.512532</v>
      </c>
      <c r="J94">
        <v>-1.512532</v>
      </c>
      <c r="K94" s="1"/>
      <c r="L94" s="1">
        <f t="shared" si="30"/>
        <v>2002.75</v>
      </c>
      <c r="M94">
        <f t="shared" si="18"/>
        <v>0.99802047048710951</v>
      </c>
      <c r="N94">
        <f t="shared" si="19"/>
        <v>1.0778155055511593</v>
      </c>
      <c r="O94">
        <f t="shared" si="20"/>
        <v>1.770244082361321</v>
      </c>
      <c r="P94">
        <f t="shared" si="21"/>
        <v>0.99829138204641577</v>
      </c>
      <c r="Q94">
        <f t="shared" si="22"/>
        <v>1.0026529205618404</v>
      </c>
      <c r="R94">
        <f t="shared" si="23"/>
        <v>1</v>
      </c>
      <c r="S94">
        <f t="shared" si="24"/>
        <v>0.11560875543773937</v>
      </c>
      <c r="T94">
        <f t="shared" si="25"/>
        <v>0.22035134142748708</v>
      </c>
      <c r="U94">
        <f t="shared" si="26"/>
        <v>0.22035134142748708</v>
      </c>
      <c r="V94">
        <f t="shared" si="27"/>
        <v>0.96263311644558502</v>
      </c>
      <c r="W94">
        <f t="shared" si="28"/>
        <v>-1.512532</v>
      </c>
    </row>
    <row r="95" spans="1:23" x14ac:dyDescent="0.3">
      <c r="A95" s="1">
        <f t="shared" si="29"/>
        <v>2003</v>
      </c>
      <c r="B95" s="2">
        <v>-0.19970084587150799</v>
      </c>
      <c r="C95" s="2">
        <v>7.4247488698618396</v>
      </c>
      <c r="D95" s="2">
        <v>55.607269672210599</v>
      </c>
      <c r="E95" s="2">
        <v>-0.12511760098414701</v>
      </c>
      <c r="F95" s="2">
        <v>0.246833291449049</v>
      </c>
      <c r="G95" s="2">
        <v>7.0136343829131694E-17</v>
      </c>
      <c r="H95" s="2">
        <f t="shared" si="16"/>
        <v>-215.72433338666582</v>
      </c>
      <c r="I95" s="2">
        <f t="shared" si="17"/>
        <v>-1.5277029999999998</v>
      </c>
      <c r="J95">
        <v>-1.527703</v>
      </c>
      <c r="K95" s="1"/>
      <c r="L95" s="1">
        <f t="shared" si="30"/>
        <v>2003</v>
      </c>
      <c r="M95">
        <f t="shared" si="18"/>
        <v>0.99800498423598027</v>
      </c>
      <c r="N95">
        <f t="shared" si="19"/>
        <v>1.0770733359914579</v>
      </c>
      <c r="O95">
        <f t="shared" si="20"/>
        <v>1.743810561723804</v>
      </c>
      <c r="P95">
        <f t="shared" si="21"/>
        <v>0.99874960638452392</v>
      </c>
      <c r="Q95">
        <f t="shared" si="22"/>
        <v>1.0024713817561817</v>
      </c>
      <c r="R95">
        <f t="shared" si="23"/>
        <v>1</v>
      </c>
      <c r="S95">
        <f t="shared" si="24"/>
        <v>0.11564347248627806</v>
      </c>
      <c r="T95">
        <f t="shared" si="25"/>
        <v>0.21703362142518387</v>
      </c>
      <c r="U95">
        <f t="shared" si="26"/>
        <v>0.21703362142518384</v>
      </c>
      <c r="V95">
        <f t="shared" si="27"/>
        <v>0.9357533425782254</v>
      </c>
      <c r="W95">
        <f t="shared" si="28"/>
        <v>-1.5277029999999998</v>
      </c>
    </row>
    <row r="96" spans="1:23" x14ac:dyDescent="0.3">
      <c r="A96" s="1">
        <f t="shared" si="29"/>
        <v>2003.25</v>
      </c>
      <c r="B96" s="2">
        <v>-0.201036705199067</v>
      </c>
      <c r="C96" s="2">
        <v>7.7293020819835396</v>
      </c>
      <c r="D96" s="2">
        <v>56.533073843661299</v>
      </c>
      <c r="E96" s="2">
        <v>-2.7235064165119699E-2</v>
      </c>
      <c r="F96" s="2">
        <v>0.196595107478755</v>
      </c>
      <c r="G96" s="2">
        <v>-7.6053936232511402E-17</v>
      </c>
      <c r="H96" s="2">
        <f t="shared" si="16"/>
        <v>-215.69439926375941</v>
      </c>
      <c r="I96" s="2">
        <f t="shared" si="17"/>
        <v>-1.5146370000000002</v>
      </c>
      <c r="J96">
        <v>-1.514637</v>
      </c>
      <c r="K96" s="1"/>
      <c r="L96" s="1">
        <f t="shared" si="30"/>
        <v>2003.25</v>
      </c>
      <c r="M96">
        <f t="shared" si="18"/>
        <v>0.99799165238235643</v>
      </c>
      <c r="N96">
        <f t="shared" si="19"/>
        <v>1.0803585975786656</v>
      </c>
      <c r="O96">
        <f t="shared" si="20"/>
        <v>1.7600297959725455</v>
      </c>
      <c r="P96">
        <f t="shared" si="21"/>
        <v>0.99972768644241816</v>
      </c>
      <c r="Q96">
        <f t="shared" si="22"/>
        <v>1.0019678848236127</v>
      </c>
      <c r="R96">
        <f t="shared" si="23"/>
        <v>1</v>
      </c>
      <c r="S96">
        <f t="shared" si="24"/>
        <v>0.11567809452710895</v>
      </c>
      <c r="T96">
        <f t="shared" si="25"/>
        <v>0.21988798970256623</v>
      </c>
      <c r="U96">
        <f t="shared" si="26"/>
        <v>0.21988798970256626</v>
      </c>
      <c r="V96">
        <f t="shared" si="27"/>
        <v>0.95575371172670742</v>
      </c>
      <c r="W96">
        <f t="shared" si="28"/>
        <v>-1.5146370000000002</v>
      </c>
    </row>
    <row r="97" spans="1:23" x14ac:dyDescent="0.3">
      <c r="A97" s="1">
        <f t="shared" si="29"/>
        <v>2003.5</v>
      </c>
      <c r="B97" s="2">
        <v>-0.20204917564575101</v>
      </c>
      <c r="C97" s="2">
        <v>7.9912390620352101</v>
      </c>
      <c r="D97" s="2">
        <v>57.397608564315497</v>
      </c>
      <c r="E97" s="2">
        <v>-4.9963526910611199E-2</v>
      </c>
      <c r="F97" s="2">
        <v>0.190219034019974</v>
      </c>
      <c r="G97" s="2">
        <v>-5.1974220436126702E-17</v>
      </c>
      <c r="H97" s="2">
        <f t="shared" si="16"/>
        <v>-215.66455395781429</v>
      </c>
      <c r="I97" s="2">
        <f t="shared" si="17"/>
        <v>-1.5033749999999997</v>
      </c>
      <c r="J97">
        <v>-1.5033749999999999</v>
      </c>
      <c r="K97" s="1"/>
      <c r="L97" s="1">
        <f t="shared" si="30"/>
        <v>2003.5</v>
      </c>
      <c r="M97">
        <f t="shared" si="18"/>
        <v>0.99798154806296735</v>
      </c>
      <c r="N97">
        <f t="shared" si="19"/>
        <v>1.0831921657241901</v>
      </c>
      <c r="O97">
        <f t="shared" si="20"/>
        <v>1.7753118287080392</v>
      </c>
      <c r="P97">
        <f t="shared" si="21"/>
        <v>0.99950048952780979</v>
      </c>
      <c r="Q97">
        <f t="shared" si="22"/>
        <v>1.0019040006519153</v>
      </c>
      <c r="R97">
        <f t="shared" si="23"/>
        <v>1</v>
      </c>
      <c r="S97">
        <f t="shared" si="24"/>
        <v>0.11571262416081314</v>
      </c>
      <c r="T97">
        <f t="shared" si="25"/>
        <v>0.22237836522547913</v>
      </c>
      <c r="U97">
        <f t="shared" si="26"/>
        <v>0.22237836522547907</v>
      </c>
      <c r="V97">
        <f t="shared" si="27"/>
        <v>0.97360265683573477</v>
      </c>
      <c r="W97">
        <f t="shared" si="28"/>
        <v>-1.5033749999999997</v>
      </c>
    </row>
    <row r="98" spans="1:23" x14ac:dyDescent="0.3">
      <c r="A98" s="1">
        <f t="shared" si="29"/>
        <v>2003.75</v>
      </c>
      <c r="B98" s="2">
        <v>-0.20257463655027899</v>
      </c>
      <c r="C98" s="2">
        <v>8.6184653888070901</v>
      </c>
      <c r="D98" s="2">
        <v>59.277945209017297</v>
      </c>
      <c r="E98" s="2">
        <v>4.3303980911307299E-2</v>
      </c>
      <c r="F98" s="2">
        <v>0.18905527962656599</v>
      </c>
      <c r="G98" s="2">
        <v>-1.02330746226513E-16</v>
      </c>
      <c r="H98" s="2">
        <f t="shared" si="16"/>
        <v>-215.63479522181197</v>
      </c>
      <c r="I98" s="2">
        <f t="shared" si="17"/>
        <v>-1.4770859999999999</v>
      </c>
      <c r="J98">
        <v>-1.4770859999999999</v>
      </c>
      <c r="K98" s="1"/>
      <c r="L98" s="1">
        <f t="shared" si="30"/>
        <v>2003.75</v>
      </c>
      <c r="M98">
        <f t="shared" si="18"/>
        <v>0.9979763040738755</v>
      </c>
      <c r="N98">
        <f t="shared" si="19"/>
        <v>1.0900075838616332</v>
      </c>
      <c r="O98">
        <f t="shared" si="20"/>
        <v>1.8090094894546094</v>
      </c>
      <c r="P98">
        <f t="shared" si="21"/>
        <v>1.0004331335843868</v>
      </c>
      <c r="Q98">
        <f t="shared" si="22"/>
        <v>1.001892341017935</v>
      </c>
      <c r="R98">
        <f t="shared" si="23"/>
        <v>1</v>
      </c>
      <c r="S98">
        <f t="shared" si="24"/>
        <v>0.11574706389931977</v>
      </c>
      <c r="T98">
        <f t="shared" si="25"/>
        <v>0.22830199202810086</v>
      </c>
      <c r="U98">
        <f t="shared" si="26"/>
        <v>0.22830199202810086</v>
      </c>
      <c r="V98">
        <f t="shared" si="27"/>
        <v>1.0150659158917597</v>
      </c>
      <c r="W98">
        <f t="shared" si="28"/>
        <v>-1.4770859999999999</v>
      </c>
    </row>
    <row r="99" spans="1:23" x14ac:dyDescent="0.3">
      <c r="A99" s="1">
        <f t="shared" si="29"/>
        <v>2004</v>
      </c>
      <c r="B99" s="2">
        <v>-0.20297206005517601</v>
      </c>
      <c r="C99" s="2">
        <v>8.9192287705962592</v>
      </c>
      <c r="D99" s="2">
        <v>61.223382780454102</v>
      </c>
      <c r="E99" s="2">
        <v>9.2775082526947703E-2</v>
      </c>
      <c r="F99" s="2">
        <v>0.27430631108141001</v>
      </c>
      <c r="G99" s="2">
        <v>-8.3955511801437396E-17</v>
      </c>
      <c r="H99" s="2">
        <f t="shared" si="16"/>
        <v>-215.60512088460354</v>
      </c>
      <c r="I99" s="2">
        <f t="shared" si="17"/>
        <v>-1.4529840000000001</v>
      </c>
      <c r="J99">
        <v>-1.4529840000000001</v>
      </c>
      <c r="K99" s="1"/>
      <c r="L99" s="1">
        <f t="shared" si="30"/>
        <v>2004</v>
      </c>
      <c r="M99">
        <f t="shared" si="18"/>
        <v>0.99797233788935102</v>
      </c>
      <c r="N99">
        <f t="shared" si="19"/>
        <v>1.0932908625075517</v>
      </c>
      <c r="O99">
        <f t="shared" si="20"/>
        <v>1.8445472008977057</v>
      </c>
      <c r="P99">
        <f t="shared" si="21"/>
        <v>1.0009281813191864</v>
      </c>
      <c r="Q99">
        <f t="shared" si="22"/>
        <v>1.0027468287507713</v>
      </c>
      <c r="R99">
        <f t="shared" si="23"/>
        <v>1</v>
      </c>
      <c r="S99">
        <f t="shared" si="24"/>
        <v>0.11578141617002237</v>
      </c>
      <c r="T99">
        <f t="shared" si="25"/>
        <v>0.23387137365308064</v>
      </c>
      <c r="U99">
        <f t="shared" si="26"/>
        <v>0.23387137365308064</v>
      </c>
      <c r="V99">
        <f t="shared" si="27"/>
        <v>1.055266827534588</v>
      </c>
      <c r="W99">
        <f t="shared" si="28"/>
        <v>-1.4529840000000001</v>
      </c>
    </row>
    <row r="100" spans="1:23" x14ac:dyDescent="0.3">
      <c r="A100" s="1">
        <f t="shared" si="29"/>
        <v>2004.25</v>
      </c>
      <c r="B100" s="2">
        <v>-0.20358306155900399</v>
      </c>
      <c r="C100" s="2">
        <v>8.9930074594131408</v>
      </c>
      <c r="D100" s="2">
        <v>63.079552868977501</v>
      </c>
      <c r="E100" s="2">
        <v>2.97127025552642E-2</v>
      </c>
      <c r="F100" s="2">
        <v>0.54123887802278103</v>
      </c>
      <c r="G100" s="2">
        <v>-3.2697621502758803E-17</v>
      </c>
      <c r="H100" s="2">
        <f t="shared" si="16"/>
        <v>-215.57552884740969</v>
      </c>
      <c r="I100" s="2">
        <f t="shared" si="17"/>
        <v>-1.4313560000000001</v>
      </c>
      <c r="J100">
        <v>-1.4313560000000001</v>
      </c>
      <c r="K100" s="1"/>
      <c r="L100" s="1">
        <f t="shared" si="30"/>
        <v>2004.25</v>
      </c>
      <c r="M100">
        <f t="shared" si="18"/>
        <v>0.99796624028198699</v>
      </c>
      <c r="N100">
        <f t="shared" si="19"/>
        <v>1.0940977757992856</v>
      </c>
      <c r="O100">
        <f t="shared" si="20"/>
        <v>1.8791048666438066</v>
      </c>
      <c r="P100">
        <f t="shared" si="21"/>
        <v>1.0002971711721595</v>
      </c>
      <c r="Q100">
        <f t="shared" si="22"/>
        <v>1.0054270622172194</v>
      </c>
      <c r="R100">
        <f t="shared" si="23"/>
        <v>1</v>
      </c>
      <c r="S100">
        <f t="shared" si="24"/>
        <v>0.11581568331968276</v>
      </c>
      <c r="T100">
        <f t="shared" si="25"/>
        <v>0.23898463925874505</v>
      </c>
      <c r="U100">
        <f t="shared" si="26"/>
        <v>0.23898463925874505</v>
      </c>
      <c r="V100">
        <f t="shared" si="27"/>
        <v>1.092708799434142</v>
      </c>
      <c r="W100">
        <f t="shared" si="28"/>
        <v>-1.4313560000000001</v>
      </c>
    </row>
    <row r="101" spans="1:23" x14ac:dyDescent="0.3">
      <c r="A101" s="1">
        <f t="shared" si="29"/>
        <v>2004.5</v>
      </c>
      <c r="B101" s="2">
        <v>-0.20444623768251499</v>
      </c>
      <c r="C101" s="2">
        <v>9.1044933392681102</v>
      </c>
      <c r="D101" s="2">
        <v>62.733449051916701</v>
      </c>
      <c r="E101" s="2">
        <v>4.9870161967987298E-2</v>
      </c>
      <c r="F101" s="2">
        <v>0.62405076502717705</v>
      </c>
      <c r="G101" s="2">
        <v>-1.97844922755383E-18</v>
      </c>
      <c r="H101" s="2">
        <f t="shared" si="16"/>
        <v>-215.54601708049745</v>
      </c>
      <c r="I101" s="2">
        <f t="shared" si="17"/>
        <v>-1.4323859999999999</v>
      </c>
      <c r="J101">
        <v>-1.4323859999999999</v>
      </c>
      <c r="K101" s="1"/>
      <c r="L101" s="1">
        <f t="shared" si="30"/>
        <v>2004.5</v>
      </c>
      <c r="M101">
        <f t="shared" si="18"/>
        <v>0.99795762611285799</v>
      </c>
      <c r="N101">
        <f t="shared" si="19"/>
        <v>1.095318220516466</v>
      </c>
      <c r="O101">
        <f t="shared" si="20"/>
        <v>1.8726124546974927</v>
      </c>
      <c r="P101">
        <f t="shared" si="21"/>
        <v>1.0004988259920067</v>
      </c>
      <c r="Q101">
        <f t="shared" si="22"/>
        <v>1.0062600201863983</v>
      </c>
      <c r="R101">
        <f t="shared" si="23"/>
        <v>1</v>
      </c>
      <c r="S101">
        <f t="shared" si="24"/>
        <v>0.11584986761813901</v>
      </c>
      <c r="T101">
        <f t="shared" si="25"/>
        <v>0.23873861180619751</v>
      </c>
      <c r="U101">
        <f t="shared" si="26"/>
        <v>0.23873861180619751</v>
      </c>
      <c r="V101">
        <f t="shared" si="27"/>
        <v>1.0884970151233606</v>
      </c>
      <c r="W101">
        <f t="shared" si="28"/>
        <v>-1.4323859999999999</v>
      </c>
    </row>
    <row r="102" spans="1:23" x14ac:dyDescent="0.3">
      <c r="A102" s="1">
        <f t="shared" si="29"/>
        <v>2004.75</v>
      </c>
      <c r="B102" s="2">
        <v>-0.205495555558557</v>
      </c>
      <c r="C102" s="2">
        <v>8.8003819851574594</v>
      </c>
      <c r="D102" s="2">
        <v>63.8672802494549</v>
      </c>
      <c r="E102" s="2">
        <v>0.12429707454220899</v>
      </c>
      <c r="F102" s="2">
        <v>0.54221986643236297</v>
      </c>
      <c r="G102" s="2">
        <v>9.59648162550804E-18</v>
      </c>
      <c r="H102" s="2">
        <f t="shared" si="16"/>
        <v>-215.51658362002837</v>
      </c>
      <c r="I102" s="2">
        <f t="shared" si="17"/>
        <v>-1.4238790000000001</v>
      </c>
      <c r="J102">
        <v>-1.4238789999999999</v>
      </c>
      <c r="K102" s="1"/>
      <c r="L102" s="1">
        <f t="shared" si="30"/>
        <v>2004.75</v>
      </c>
      <c r="M102">
        <f t="shared" si="18"/>
        <v>0.99794715442003268</v>
      </c>
      <c r="N102">
        <f t="shared" si="19"/>
        <v>1.0919922932687116</v>
      </c>
      <c r="O102">
        <f t="shared" si="20"/>
        <v>1.8939655441552907</v>
      </c>
      <c r="P102">
        <f t="shared" si="21"/>
        <v>1.0012437435537187</v>
      </c>
      <c r="Q102">
        <f t="shared" si="22"/>
        <v>1.0054369253885449</v>
      </c>
      <c r="R102">
        <f t="shared" si="23"/>
        <v>1</v>
      </c>
      <c r="S102">
        <f t="shared" si="24"/>
        <v>0.11588397126182287</v>
      </c>
      <c r="T102">
        <f t="shared" si="25"/>
        <v>0.24077822436847951</v>
      </c>
      <c r="U102">
        <f t="shared" si="26"/>
        <v>0.24077822436847957</v>
      </c>
      <c r="V102">
        <f t="shared" si="27"/>
        <v>1.106469632048122</v>
      </c>
      <c r="W102">
        <f t="shared" si="28"/>
        <v>-1.4238790000000001</v>
      </c>
    </row>
    <row r="103" spans="1:23" x14ac:dyDescent="0.3">
      <c r="A103" s="1">
        <f t="shared" si="29"/>
        <v>2005</v>
      </c>
      <c r="B103" s="2">
        <v>-0.206718551339971</v>
      </c>
      <c r="C103" s="2">
        <v>8.7771957336016992</v>
      </c>
      <c r="D103" s="2">
        <v>63.686463994221498</v>
      </c>
      <c r="E103" s="2">
        <v>0.12771368100478001</v>
      </c>
      <c r="F103" s="2">
        <v>0.38947170757815902</v>
      </c>
      <c r="G103" s="2">
        <v>-7.0666865393920301E-17</v>
      </c>
      <c r="H103" s="2">
        <f t="shared" si="16"/>
        <v>-215.48722656506615</v>
      </c>
      <c r="I103" s="2">
        <f t="shared" si="17"/>
        <v>-1.4271309999999999</v>
      </c>
      <c r="J103">
        <v>-1.4271309999999999</v>
      </c>
      <c r="K103" s="1"/>
      <c r="L103" s="1">
        <f t="shared" si="30"/>
        <v>2005</v>
      </c>
      <c r="M103">
        <f t="shared" si="18"/>
        <v>0.99793494964306539</v>
      </c>
      <c r="N103">
        <f t="shared" si="19"/>
        <v>1.0917391305392325</v>
      </c>
      <c r="O103">
        <f t="shared" si="20"/>
        <v>1.8905440408322323</v>
      </c>
      <c r="P103">
        <f t="shared" si="21"/>
        <v>1.0012779526965596</v>
      </c>
      <c r="Q103">
        <f t="shared" si="22"/>
        <v>1.0039023113423042</v>
      </c>
      <c r="R103">
        <f t="shared" si="23"/>
        <v>1</v>
      </c>
      <c r="S103">
        <f t="shared" si="24"/>
        <v>0.11591799637710015</v>
      </c>
      <c r="T103">
        <f t="shared" si="25"/>
        <v>0.23999648537936974</v>
      </c>
      <c r="U103">
        <f t="shared" si="26"/>
        <v>0.23999648537936974</v>
      </c>
      <c r="V103">
        <f t="shared" si="27"/>
        <v>1.101316381430494</v>
      </c>
      <c r="W103">
        <f t="shared" si="28"/>
        <v>-1.4271309999999999</v>
      </c>
    </row>
    <row r="104" spans="1:23" x14ac:dyDescent="0.3">
      <c r="A104" s="1">
        <f t="shared" si="29"/>
        <v>2005.25</v>
      </c>
      <c r="B104" s="2">
        <v>-0.20822710384100601</v>
      </c>
      <c r="C104" s="2">
        <v>8.9499575525991801</v>
      </c>
      <c r="D104" s="2">
        <v>64.307457156371996</v>
      </c>
      <c r="E104" s="2">
        <v>8.7141004371596803E-2</v>
      </c>
      <c r="F104" s="2">
        <v>0.42841546523605301</v>
      </c>
      <c r="G104" s="2">
        <v>-2.1742684519643801E-17</v>
      </c>
      <c r="H104" s="2">
        <f t="shared" si="16"/>
        <v>-215.45794407473784</v>
      </c>
      <c r="I104" s="2">
        <f t="shared" si="17"/>
        <v>-1.4189320000000001</v>
      </c>
      <c r="J104">
        <v>-1.4189320000000001</v>
      </c>
      <c r="K104" s="1"/>
      <c r="L104" s="1">
        <f t="shared" si="30"/>
        <v>2005.25</v>
      </c>
      <c r="M104">
        <f t="shared" si="18"/>
        <v>0.99791989538397485</v>
      </c>
      <c r="N104">
        <f t="shared" si="19"/>
        <v>1.0936268690960715</v>
      </c>
      <c r="O104">
        <f t="shared" si="20"/>
        <v>1.9023207183888653</v>
      </c>
      <c r="P104">
        <f t="shared" si="21"/>
        <v>1.0008717898317572</v>
      </c>
      <c r="Q104">
        <f t="shared" si="22"/>
        <v>1.0042933447621669</v>
      </c>
      <c r="R104">
        <f t="shared" si="23"/>
        <v>1</v>
      </c>
      <c r="S104">
        <f t="shared" si="24"/>
        <v>0.11595194502344004</v>
      </c>
      <c r="T104">
        <f t="shared" si="25"/>
        <v>0.24197230536857542</v>
      </c>
      <c r="U104">
        <f t="shared" si="26"/>
        <v>0.24197230536857542</v>
      </c>
      <c r="V104">
        <f t="shared" si="27"/>
        <v>1.114984562486276</v>
      </c>
      <c r="W104">
        <f t="shared" si="28"/>
        <v>-1.4189320000000001</v>
      </c>
    </row>
    <row r="105" spans="1:23" x14ac:dyDescent="0.3">
      <c r="A105" s="1">
        <f t="shared" si="29"/>
        <v>2005.5</v>
      </c>
      <c r="B105" s="2">
        <v>-0.21008030173757899</v>
      </c>
      <c r="C105" s="2">
        <v>9.4388859763770903</v>
      </c>
      <c r="D105" s="2">
        <v>63.951663810654203</v>
      </c>
      <c r="E105" s="2">
        <v>7.81021364665231E-2</v>
      </c>
      <c r="F105" s="2">
        <v>0.67166274377844404</v>
      </c>
      <c r="G105" s="2">
        <v>8.9172537900391198E-17</v>
      </c>
      <c r="H105" s="2">
        <f t="shared" si="16"/>
        <v>-215.42873436553867</v>
      </c>
      <c r="I105" s="2">
        <f t="shared" si="17"/>
        <v>-1.4149849999999997</v>
      </c>
      <c r="J105">
        <v>-1.4149849999999999</v>
      </c>
      <c r="K105" s="1"/>
      <c r="L105" s="1">
        <f t="shared" si="30"/>
        <v>2005.5</v>
      </c>
      <c r="M105">
        <f t="shared" si="18"/>
        <v>0.99790140212482303</v>
      </c>
      <c r="N105">
        <f t="shared" si="19"/>
        <v>1.0989870146688883</v>
      </c>
      <c r="O105">
        <f t="shared" si="20"/>
        <v>1.8955644142262149</v>
      </c>
      <c r="P105">
        <f t="shared" si="21"/>
        <v>1.0007813264412699</v>
      </c>
      <c r="Q105">
        <f t="shared" si="22"/>
        <v>1.0067392345660635</v>
      </c>
      <c r="R105">
        <f t="shared" si="23"/>
        <v>1</v>
      </c>
      <c r="S105">
        <f t="shared" si="24"/>
        <v>0.11598581919642498</v>
      </c>
      <c r="T105">
        <f t="shared" si="25"/>
        <v>0.24292925736027354</v>
      </c>
      <c r="U105">
        <f t="shared" si="26"/>
        <v>0.24292925736027349</v>
      </c>
      <c r="V105">
        <f t="shared" si="27"/>
        <v>1.115959211223684</v>
      </c>
      <c r="W105">
        <f t="shared" si="28"/>
        <v>-1.4149849999999997</v>
      </c>
    </row>
    <row r="106" spans="1:23" x14ac:dyDescent="0.3">
      <c r="A106" s="1">
        <f t="shared" si="29"/>
        <v>2005.75</v>
      </c>
      <c r="B106" s="2">
        <v>-0.21206473036333401</v>
      </c>
      <c r="C106" s="2">
        <v>9.8242616178196798</v>
      </c>
      <c r="D106" s="2">
        <v>64.641590457157605</v>
      </c>
      <c r="E106" s="2">
        <v>6.3403651485338094E-2</v>
      </c>
      <c r="F106" s="2">
        <v>0.87390471267495096</v>
      </c>
      <c r="G106" s="2">
        <v>1.7499121396294301E-16</v>
      </c>
      <c r="H106" s="2">
        <f t="shared" si="16"/>
        <v>-215.39959570877426</v>
      </c>
      <c r="I106" s="2">
        <f t="shared" si="17"/>
        <v>-1.4020850000000002</v>
      </c>
      <c r="J106">
        <v>-1.402085</v>
      </c>
      <c r="K106" s="1"/>
      <c r="L106" s="1">
        <f t="shared" si="30"/>
        <v>2005.75</v>
      </c>
      <c r="M106">
        <f t="shared" si="18"/>
        <v>0.99788159968022583</v>
      </c>
      <c r="N106">
        <f t="shared" si="19"/>
        <v>1.1032304141883835</v>
      </c>
      <c r="O106">
        <f t="shared" si="20"/>
        <v>1.9086876364698941</v>
      </c>
      <c r="P106">
        <f t="shared" si="21"/>
        <v>1.0006342375584918</v>
      </c>
      <c r="Q106">
        <f t="shared" si="22"/>
        <v>1.0087773440774193</v>
      </c>
      <c r="R106">
        <f t="shared" si="23"/>
        <v>1</v>
      </c>
      <c r="S106">
        <f t="shared" si="24"/>
        <v>0.11601962083060798</v>
      </c>
      <c r="T106">
        <f t="shared" si="25"/>
        <v>0.24608334490570122</v>
      </c>
      <c r="U106">
        <f t="shared" si="26"/>
        <v>0.24608334490570127</v>
      </c>
      <c r="V106">
        <f t="shared" si="27"/>
        <v>1.135230852805023</v>
      </c>
      <c r="W106">
        <f t="shared" si="28"/>
        <v>-1.4020850000000002</v>
      </c>
    </row>
    <row r="107" spans="1:23" x14ac:dyDescent="0.3">
      <c r="A107" s="1">
        <f t="shared" si="29"/>
        <v>2006</v>
      </c>
      <c r="B107" s="2">
        <v>-0.21410839634510201</v>
      </c>
      <c r="C107" s="2">
        <v>10.1742438582201</v>
      </c>
      <c r="D107" s="2">
        <v>66.131405124247095</v>
      </c>
      <c r="E107" s="2">
        <v>9.6745316069215007E-2</v>
      </c>
      <c r="F107" s="2">
        <v>0.76794052594129603</v>
      </c>
      <c r="G107" s="2">
        <v>1.182255472704E-16</v>
      </c>
      <c r="H107" s="2">
        <f t="shared" si="16"/>
        <v>-215.37052642813262</v>
      </c>
      <c r="I107" s="2">
        <f t="shared" si="17"/>
        <v>-1.3841430000000003</v>
      </c>
      <c r="J107">
        <v>-1.3841429999999999</v>
      </c>
      <c r="K107" s="1"/>
      <c r="L107" s="1">
        <f t="shared" si="30"/>
        <v>2006</v>
      </c>
      <c r="M107">
        <f t="shared" si="18"/>
        <v>0.99786120652181953</v>
      </c>
      <c r="N107">
        <f t="shared" si="19"/>
        <v>1.1070982891984928</v>
      </c>
      <c r="O107">
        <f t="shared" si="20"/>
        <v>1.9373364218375242</v>
      </c>
      <c r="P107">
        <f t="shared" si="21"/>
        <v>1.0009679212944549</v>
      </c>
      <c r="Q107">
        <f t="shared" si="22"/>
        <v>1.007708967517049</v>
      </c>
      <c r="R107">
        <f t="shared" si="23"/>
        <v>1</v>
      </c>
      <c r="S107">
        <f t="shared" si="24"/>
        <v>0.11605335180222445</v>
      </c>
      <c r="T107">
        <f t="shared" si="25"/>
        <v>0.25053841923941528</v>
      </c>
      <c r="U107">
        <f t="shared" si="26"/>
        <v>0.25053841923941539</v>
      </c>
      <c r="V107">
        <f t="shared" si="27"/>
        <v>1.1670261581715655</v>
      </c>
      <c r="W107">
        <f t="shared" si="28"/>
        <v>-1.3841430000000003</v>
      </c>
    </row>
    <row r="108" spans="1:23" x14ac:dyDescent="0.3">
      <c r="A108" s="1">
        <f t="shared" si="29"/>
        <v>2006.25</v>
      </c>
      <c r="B108" s="2">
        <v>-0.216442489865283</v>
      </c>
      <c r="C108" s="2">
        <v>10.316476854724799</v>
      </c>
      <c r="D108" s="2">
        <v>67.2561139967287</v>
      </c>
      <c r="E108" s="2">
        <v>0.12739689838238299</v>
      </c>
      <c r="F108" s="2">
        <v>0.69597963740817803</v>
      </c>
      <c r="G108" s="2">
        <v>8.3644655757529497E-17</v>
      </c>
      <c r="H108" s="2">
        <f t="shared" si="16"/>
        <v>-215.34152489737878</v>
      </c>
      <c r="I108" s="2">
        <f t="shared" si="17"/>
        <v>-1.3716200000000001</v>
      </c>
      <c r="J108">
        <v>-1.3716200000000001</v>
      </c>
      <c r="K108" s="1"/>
      <c r="L108" s="1">
        <f t="shared" si="30"/>
        <v>2006.25</v>
      </c>
      <c r="M108">
        <f t="shared" si="18"/>
        <v>0.99783791577987258</v>
      </c>
      <c r="N108">
        <f t="shared" si="19"/>
        <v>1.1086740686429801</v>
      </c>
      <c r="O108">
        <f t="shared" si="20"/>
        <v>1.9592488107678407</v>
      </c>
      <c r="P108">
        <f t="shared" si="21"/>
        <v>1.0012747808270275</v>
      </c>
      <c r="Q108">
        <f t="shared" si="22"/>
        <v>1.0069840720420895</v>
      </c>
      <c r="R108">
        <f t="shared" si="23"/>
        <v>1</v>
      </c>
      <c r="S108">
        <f t="shared" si="24"/>
        <v>0.11608701393176873</v>
      </c>
      <c r="T108">
        <f t="shared" si="25"/>
        <v>0.25369563953749286</v>
      </c>
      <c r="U108">
        <f t="shared" si="26"/>
        <v>0.25369563953749286</v>
      </c>
      <c r="V108">
        <f t="shared" si="27"/>
        <v>1.1901066619915799</v>
      </c>
      <c r="W108">
        <f t="shared" si="28"/>
        <v>-1.3716200000000001</v>
      </c>
    </row>
    <row r="109" spans="1:23" x14ac:dyDescent="0.3">
      <c r="A109" s="1">
        <f t="shared" si="29"/>
        <v>2006.5</v>
      </c>
      <c r="B109" s="2">
        <v>-0.21910132657078901</v>
      </c>
      <c r="C109" s="2">
        <v>10.2972407178053</v>
      </c>
      <c r="D109" s="2">
        <v>67.224041362713393</v>
      </c>
      <c r="E109" s="2">
        <v>0.12903081335130001</v>
      </c>
      <c r="F109" s="2">
        <v>0.72137797086766997</v>
      </c>
      <c r="G109" s="2">
        <v>7.3263537710185897E-17</v>
      </c>
      <c r="H109" s="2">
        <f t="shared" si="16"/>
        <v>-215.31258953816689</v>
      </c>
      <c r="I109" s="2">
        <f t="shared" si="17"/>
        <v>-1.3716000000000002</v>
      </c>
      <c r="J109">
        <v>-1.3715999999999999</v>
      </c>
      <c r="K109" s="1"/>
      <c r="L109" s="1">
        <f t="shared" si="30"/>
        <v>2006.5</v>
      </c>
      <c r="M109">
        <f t="shared" si="18"/>
        <v>0.99781138525180968</v>
      </c>
      <c r="N109">
        <f t="shared" si="19"/>
        <v>1.1084608230919055</v>
      </c>
      <c r="O109">
        <f t="shared" si="20"/>
        <v>1.9586205288259835</v>
      </c>
      <c r="P109">
        <f t="shared" si="21"/>
        <v>1.0012911409392062</v>
      </c>
      <c r="Q109">
        <f t="shared" si="22"/>
        <v>1.0072398616963705</v>
      </c>
      <c r="R109">
        <f t="shared" si="23"/>
        <v>1</v>
      </c>
      <c r="S109">
        <f t="shared" si="24"/>
        <v>0.11612060898643869</v>
      </c>
      <c r="T109">
        <f t="shared" si="25"/>
        <v>0.25370071350102302</v>
      </c>
      <c r="U109">
        <f t="shared" si="26"/>
        <v>0.25370071350102308</v>
      </c>
      <c r="V109">
        <f t="shared" si="27"/>
        <v>1.1895443487917143</v>
      </c>
      <c r="W109">
        <f t="shared" si="28"/>
        <v>-1.3716000000000002</v>
      </c>
    </row>
    <row r="110" spans="1:23" x14ac:dyDescent="0.3">
      <c r="A110" s="1">
        <f t="shared" si="29"/>
        <v>2006.75</v>
      </c>
      <c r="B110" s="2">
        <v>-0.22191885541048401</v>
      </c>
      <c r="C110" s="2">
        <v>10.8357957811244</v>
      </c>
      <c r="D110" s="2">
        <v>68.280526122496099</v>
      </c>
      <c r="E110" s="2">
        <v>0.15291660487108</v>
      </c>
      <c r="F110" s="2">
        <v>0.43989916488096398</v>
      </c>
      <c r="G110" s="2">
        <v>-1.91018192920171E-17</v>
      </c>
      <c r="H110" s="2">
        <f t="shared" si="16"/>
        <v>-215.28371881796207</v>
      </c>
      <c r="I110" s="2">
        <f t="shared" si="17"/>
        <v>-1.3579650000000001</v>
      </c>
      <c r="J110">
        <v>-1.3579650000000001</v>
      </c>
      <c r="K110" s="1"/>
      <c r="L110" s="1">
        <f t="shared" si="30"/>
        <v>2006.75</v>
      </c>
      <c r="M110">
        <f t="shared" si="18"/>
        <v>0.99778327202431549</v>
      </c>
      <c r="N110">
        <f t="shared" si="19"/>
        <v>1.114446598861127</v>
      </c>
      <c r="O110">
        <f t="shared" si="20"/>
        <v>1.9794227488692009</v>
      </c>
      <c r="P110">
        <f t="shared" si="21"/>
        <v>1.0015303358192948</v>
      </c>
      <c r="Q110">
        <f t="shared" si="22"/>
        <v>1.004408681415764</v>
      </c>
      <c r="R110">
        <f t="shared" si="23"/>
        <v>1</v>
      </c>
      <c r="S110">
        <f t="shared" si="24"/>
        <v>0.11615413868245879</v>
      </c>
      <c r="T110">
        <f t="shared" si="25"/>
        <v>0.25718361344034973</v>
      </c>
      <c r="U110">
        <f t="shared" si="26"/>
        <v>0.25718361344034973</v>
      </c>
      <c r="V110">
        <f t="shared" si="27"/>
        <v>1.2137457756721624</v>
      </c>
      <c r="W110">
        <f t="shared" si="28"/>
        <v>-1.3579650000000001</v>
      </c>
    </row>
    <row r="111" spans="1:23" x14ac:dyDescent="0.3">
      <c r="A111" s="1">
        <f t="shared" si="29"/>
        <v>2007</v>
      </c>
      <c r="B111" s="2">
        <v>-0.224676997061797</v>
      </c>
      <c r="C111" s="2">
        <v>11.1951077794916</v>
      </c>
      <c r="D111" s="2">
        <v>68.296625154265399</v>
      </c>
      <c r="E111" s="2">
        <v>0.16586031295706999</v>
      </c>
      <c r="F111" s="2">
        <v>0.48919499841508701</v>
      </c>
      <c r="G111" s="2">
        <v>-2.5467298446708599E-17</v>
      </c>
      <c r="H111" s="2">
        <f t="shared" si="16"/>
        <v>-215.25491124806737</v>
      </c>
      <c r="I111" s="2">
        <f t="shared" si="17"/>
        <v>-1.3533280000000003</v>
      </c>
      <c r="J111">
        <v>-1.3533280000000001</v>
      </c>
      <c r="K111" s="1"/>
      <c r="L111" s="1">
        <f t="shared" si="30"/>
        <v>2007</v>
      </c>
      <c r="M111">
        <f t="shared" si="18"/>
        <v>0.99775575212782053</v>
      </c>
      <c r="N111">
        <f t="shared" si="19"/>
        <v>1.1184581418679802</v>
      </c>
      <c r="O111">
        <f t="shared" si="20"/>
        <v>1.9797414424189899</v>
      </c>
      <c r="P111">
        <f t="shared" si="21"/>
        <v>1.0016599793725165</v>
      </c>
      <c r="Q111">
        <f t="shared" si="22"/>
        <v>1.0049039351070455</v>
      </c>
      <c r="R111">
        <f t="shared" si="23"/>
        <v>1</v>
      </c>
      <c r="S111">
        <f t="shared" si="24"/>
        <v>0.11618760468728524</v>
      </c>
      <c r="T111">
        <f t="shared" si="25"/>
        <v>0.25837894308584791</v>
      </c>
      <c r="U111">
        <f t="shared" si="26"/>
        <v>0.25837894308584797</v>
      </c>
      <c r="V111">
        <f t="shared" si="27"/>
        <v>1.2187068555816376</v>
      </c>
      <c r="W111">
        <f t="shared" si="28"/>
        <v>-1.3533280000000003</v>
      </c>
    </row>
    <row r="112" spans="1:23" x14ac:dyDescent="0.3">
      <c r="A112" s="1">
        <f t="shared" si="29"/>
        <v>2007.25</v>
      </c>
      <c r="B112" s="2">
        <v>-0.22740014030931599</v>
      </c>
      <c r="C112" s="2">
        <v>11.2107516874892</v>
      </c>
      <c r="D112" s="2">
        <v>67.746592854058093</v>
      </c>
      <c r="E112" s="2">
        <v>0.21539224643706001</v>
      </c>
      <c r="F112" s="2">
        <v>0.38502873407541899</v>
      </c>
      <c r="G112" s="2">
        <v>-2.6928057110635599E-17</v>
      </c>
      <c r="H112" s="2">
        <f t="shared" si="16"/>
        <v>-215.22616538175046</v>
      </c>
      <c r="I112" s="2">
        <f t="shared" si="17"/>
        <v>-1.3589580000000001</v>
      </c>
      <c r="J112">
        <v>-1.3589580000000001</v>
      </c>
      <c r="K112" s="1"/>
      <c r="L112" s="1">
        <f t="shared" si="30"/>
        <v>2007.25</v>
      </c>
      <c r="M112">
        <f t="shared" si="18"/>
        <v>0.99772858217936966</v>
      </c>
      <c r="N112">
        <f t="shared" si="19"/>
        <v>1.1186331261175162</v>
      </c>
      <c r="O112">
        <f t="shared" si="20"/>
        <v>1.9688821173007132</v>
      </c>
      <c r="P112">
        <f t="shared" si="21"/>
        <v>1.0021562438217373</v>
      </c>
      <c r="Q112">
        <f t="shared" si="22"/>
        <v>1.0038577092194554</v>
      </c>
      <c r="R112">
        <f t="shared" si="23"/>
        <v>1</v>
      </c>
      <c r="S112">
        <f t="shared" si="24"/>
        <v>0.11622100862170059</v>
      </c>
      <c r="T112">
        <f t="shared" si="25"/>
        <v>0.2569283568680662</v>
      </c>
      <c r="U112">
        <f t="shared" si="26"/>
        <v>0.2569283568680662</v>
      </c>
      <c r="V112">
        <f t="shared" si="27"/>
        <v>1.2074787872604933</v>
      </c>
      <c r="W112">
        <f t="shared" si="28"/>
        <v>-1.3589580000000001</v>
      </c>
    </row>
    <row r="113" spans="1:23" x14ac:dyDescent="0.3">
      <c r="A113" s="1">
        <f t="shared" si="29"/>
        <v>2007.5</v>
      </c>
      <c r="B113" s="2">
        <v>-0.23031103370424</v>
      </c>
      <c r="C113" s="2">
        <v>11.6130558635732</v>
      </c>
      <c r="D113" s="2">
        <v>68.330121948692806</v>
      </c>
      <c r="E113" s="2">
        <v>0.26774247462620898</v>
      </c>
      <c r="F113" s="2">
        <v>0.27847055927582998</v>
      </c>
      <c r="G113" s="2">
        <v>-9.2521955417922798E-18</v>
      </c>
      <c r="H113" s="2">
        <f t="shared" si="16"/>
        <v>-215.1974798124638</v>
      </c>
      <c r="I113" s="2">
        <f t="shared" si="17"/>
        <v>-1.3493839999999999</v>
      </c>
      <c r="J113">
        <v>-1.3493839999999999</v>
      </c>
      <c r="K113" s="1"/>
      <c r="L113" s="1">
        <f t="shared" si="30"/>
        <v>2007.5</v>
      </c>
      <c r="M113">
        <f t="shared" si="18"/>
        <v>0.99769953978667036</v>
      </c>
      <c r="N113">
        <f t="shared" si="19"/>
        <v>1.1231424985137148</v>
      </c>
      <c r="O113">
        <f t="shared" si="20"/>
        <v>1.9804047034195362</v>
      </c>
      <c r="P113">
        <f t="shared" si="21"/>
        <v>1.0026810122489398</v>
      </c>
      <c r="Q113">
        <f t="shared" si="22"/>
        <v>1.0027885864869239</v>
      </c>
      <c r="R113">
        <f t="shared" si="23"/>
        <v>1</v>
      </c>
      <c r="S113">
        <f t="shared" si="24"/>
        <v>0.11625435206180361</v>
      </c>
      <c r="T113">
        <f t="shared" si="25"/>
        <v>0.25940000184168649</v>
      </c>
      <c r="U113">
        <f t="shared" si="26"/>
        <v>0.25940000184168649</v>
      </c>
      <c r="V113">
        <f t="shared" si="27"/>
        <v>1.2229706925175883</v>
      </c>
      <c r="W113">
        <f t="shared" si="28"/>
        <v>-1.3493839999999999</v>
      </c>
    </row>
    <row r="114" spans="1:23" x14ac:dyDescent="0.3">
      <c r="A114" s="1">
        <f t="shared" si="29"/>
        <v>2007.75</v>
      </c>
      <c r="B114" s="2">
        <v>-0.23342890945594899</v>
      </c>
      <c r="C114" s="2">
        <v>12.0702694265551</v>
      </c>
      <c r="D114" s="2">
        <v>68.183436638439503</v>
      </c>
      <c r="E114" s="2">
        <v>0.35704695667414699</v>
      </c>
      <c r="F114" s="2">
        <v>0.17472905994180499</v>
      </c>
      <c r="G114" s="2">
        <v>6.0153972353769397E-17</v>
      </c>
      <c r="H114" s="2">
        <f t="shared" si="16"/>
        <v>-215.16885317215463</v>
      </c>
      <c r="I114" s="2">
        <f t="shared" si="17"/>
        <v>-1.346168</v>
      </c>
      <c r="J114">
        <v>-1.346168</v>
      </c>
      <c r="K114" s="1"/>
      <c r="L114" s="1">
        <f t="shared" si="30"/>
        <v>2007.75</v>
      </c>
      <c r="M114">
        <f t="shared" si="18"/>
        <v>0.99766843323957877</v>
      </c>
      <c r="N114">
        <f t="shared" si="19"/>
        <v>1.1282894155838852</v>
      </c>
      <c r="O114">
        <f t="shared" si="20"/>
        <v>1.9775018701715243</v>
      </c>
      <c r="P114">
        <f t="shared" si="21"/>
        <v>1.0035768512861896</v>
      </c>
      <c r="Q114">
        <f t="shared" si="22"/>
        <v>1.0017488180011127</v>
      </c>
      <c r="R114">
        <f t="shared" si="23"/>
        <v>1</v>
      </c>
      <c r="S114">
        <f t="shared" si="24"/>
        <v>0.11628763654089884</v>
      </c>
      <c r="T114">
        <f t="shared" si="25"/>
        <v>0.2602355751292853</v>
      </c>
      <c r="U114">
        <f t="shared" si="26"/>
        <v>0.2602355751292853</v>
      </c>
      <c r="V114">
        <f t="shared" si="27"/>
        <v>1.2250730248231898</v>
      </c>
      <c r="W114">
        <f t="shared" si="28"/>
        <v>-1.346168</v>
      </c>
    </row>
    <row r="115" spans="1:23" x14ac:dyDescent="0.3">
      <c r="A115" s="1">
        <f t="shared" si="29"/>
        <v>2008</v>
      </c>
      <c r="B115" s="2">
        <v>-0.236653398877335</v>
      </c>
      <c r="C115" s="2">
        <v>12.509048859919501</v>
      </c>
      <c r="D115" s="2">
        <v>69.2431465277824</v>
      </c>
      <c r="E115" s="2">
        <v>0.42270735027420098</v>
      </c>
      <c r="F115" s="2">
        <v>0.32983479056054199</v>
      </c>
      <c r="G115" s="2">
        <v>1.27320181742877E-16</v>
      </c>
      <c r="H115" s="2">
        <f t="shared" si="16"/>
        <v>-215.14028412965928</v>
      </c>
      <c r="I115" s="2">
        <f t="shared" si="17"/>
        <v>-1.3287219999999997</v>
      </c>
      <c r="J115">
        <v>-1.328722</v>
      </c>
      <c r="K115" s="1"/>
      <c r="L115" s="1">
        <f t="shared" si="30"/>
        <v>2008</v>
      </c>
      <c r="M115">
        <f t="shared" si="18"/>
        <v>0.99763626404513728</v>
      </c>
      <c r="N115">
        <f t="shared" si="19"/>
        <v>1.1332509947223797</v>
      </c>
      <c r="O115">
        <f t="shared" si="20"/>
        <v>1.9985690815619361</v>
      </c>
      <c r="P115">
        <f t="shared" si="21"/>
        <v>1.0042360201795859</v>
      </c>
      <c r="Q115">
        <f t="shared" si="22"/>
        <v>1.0033037934405022</v>
      </c>
      <c r="R115">
        <f t="shared" si="23"/>
        <v>1</v>
      </c>
      <c r="S115">
        <f t="shared" si="24"/>
        <v>0.11632086355129241</v>
      </c>
      <c r="T115">
        <f t="shared" si="25"/>
        <v>0.26481547931504312</v>
      </c>
      <c r="U115">
        <f t="shared" si="26"/>
        <v>0.26481547931504301</v>
      </c>
      <c r="V115">
        <f t="shared" si="27"/>
        <v>1.2533170175008337</v>
      </c>
      <c r="W115">
        <f t="shared" si="28"/>
        <v>-1.3287219999999997</v>
      </c>
    </row>
    <row r="116" spans="1:23" x14ac:dyDescent="0.3">
      <c r="A116" s="1">
        <f t="shared" si="29"/>
        <v>2008.25</v>
      </c>
      <c r="B116" s="2">
        <v>-0.23993053357754901</v>
      </c>
      <c r="C116" s="2">
        <v>13.107833956655099</v>
      </c>
      <c r="D116" s="2">
        <v>71.272807651064994</v>
      </c>
      <c r="E116" s="2">
        <v>0.45673716628145999</v>
      </c>
      <c r="F116" s="2">
        <v>0.34252314875422202</v>
      </c>
      <c r="G116" s="2">
        <v>2.20918552704463E-16</v>
      </c>
      <c r="H116" s="2">
        <f t="shared" si="16"/>
        <v>-215.11177138917822</v>
      </c>
      <c r="I116" s="2">
        <f t="shared" si="17"/>
        <v>-1.3017179999999999</v>
      </c>
      <c r="J116">
        <v>-1.3017179999999999</v>
      </c>
      <c r="K116" s="1"/>
      <c r="L116" s="1">
        <f t="shared" si="30"/>
        <v>2008.25</v>
      </c>
      <c r="M116">
        <f t="shared" si="18"/>
        <v>0.99760357069665184</v>
      </c>
      <c r="N116">
        <f t="shared" si="19"/>
        <v>1.1400570893919928</v>
      </c>
      <c r="O116">
        <f t="shared" si="20"/>
        <v>2.0395477181996098</v>
      </c>
      <c r="P116">
        <f t="shared" si="21"/>
        <v>1.0045778180028184</v>
      </c>
      <c r="Q116">
        <f t="shared" si="22"/>
        <v>1.0034311042962425</v>
      </c>
      <c r="R116">
        <f t="shared" si="23"/>
        <v>1</v>
      </c>
      <c r="S116">
        <f t="shared" si="24"/>
        <v>0.11635403454599721</v>
      </c>
      <c r="T116">
        <f t="shared" si="25"/>
        <v>0.27206398537542104</v>
      </c>
      <c r="U116">
        <f t="shared" si="26"/>
        <v>0.27206398537542104</v>
      </c>
      <c r="V116">
        <f t="shared" si="27"/>
        <v>1.3015713351333131</v>
      </c>
      <c r="W116">
        <f t="shared" si="28"/>
        <v>-1.3017179999999999</v>
      </c>
    </row>
    <row r="117" spans="1:23" x14ac:dyDescent="0.3">
      <c r="A117" s="1">
        <f t="shared" si="29"/>
        <v>2008.5</v>
      </c>
      <c r="B117" s="2">
        <v>-0.24308334972099499</v>
      </c>
      <c r="C117" s="2">
        <v>14.017724314932201</v>
      </c>
      <c r="D117" s="2">
        <v>72.008688038234595</v>
      </c>
      <c r="E117" s="2">
        <v>0.39991443617565597</v>
      </c>
      <c r="F117" s="2">
        <v>0.67827024920542101</v>
      </c>
      <c r="G117" s="2">
        <v>3.41030785861217E-16</v>
      </c>
      <c r="H117" s="2">
        <f t="shared" si="16"/>
        <v>-215.08331368882688</v>
      </c>
      <c r="I117" s="2">
        <f t="shared" si="17"/>
        <v>-1.2822180000000001</v>
      </c>
      <c r="J117">
        <v>-1.2822180000000001</v>
      </c>
      <c r="K117" s="1"/>
      <c r="L117" s="1">
        <f t="shared" si="30"/>
        <v>2008.5</v>
      </c>
      <c r="M117">
        <f t="shared" si="18"/>
        <v>0.99757211858604355</v>
      </c>
      <c r="N117">
        <f t="shared" si="19"/>
        <v>1.1504776950769895</v>
      </c>
      <c r="O117">
        <f t="shared" si="20"/>
        <v>2.0546117083405946</v>
      </c>
      <c r="P117">
        <f t="shared" si="21"/>
        <v>1.0040071516100588</v>
      </c>
      <c r="Q117">
        <f t="shared" si="22"/>
        <v>1.0068057571133393</v>
      </c>
      <c r="R117">
        <f t="shared" si="23"/>
        <v>1</v>
      </c>
      <c r="S117">
        <f t="shared" si="24"/>
        <v>0.11638715094035368</v>
      </c>
      <c r="T117">
        <f t="shared" si="25"/>
        <v>0.2774212971210212</v>
      </c>
      <c r="U117">
        <f t="shared" si="26"/>
        <v>0.2774212971210212</v>
      </c>
      <c r="V117">
        <f t="shared" si="27"/>
        <v>1.3298615816673793</v>
      </c>
      <c r="W117">
        <f t="shared" si="28"/>
        <v>-1.2822180000000001</v>
      </c>
    </row>
    <row r="118" spans="1:23" x14ac:dyDescent="0.3">
      <c r="A118" s="1">
        <f t="shared" si="29"/>
        <v>2008.75</v>
      </c>
      <c r="B118" s="2">
        <v>-0.24572259418751199</v>
      </c>
      <c r="C118" s="2">
        <v>13.8130208123135</v>
      </c>
      <c r="D118" s="2">
        <v>73.767088455412804</v>
      </c>
      <c r="E118" s="2">
        <v>0.14495512478667799</v>
      </c>
      <c r="F118" s="2">
        <v>0.61156800093212305</v>
      </c>
      <c r="G118" s="2">
        <v>2.17981674676708E-16</v>
      </c>
      <c r="H118" s="2">
        <f t="shared" si="16"/>
        <v>-215.05490979925759</v>
      </c>
      <c r="I118" s="2">
        <f t="shared" si="17"/>
        <v>-1.2696399999999999</v>
      </c>
      <c r="J118">
        <v>-1.2696400000000001</v>
      </c>
      <c r="K118" s="1"/>
      <c r="L118" s="1">
        <f t="shared" si="30"/>
        <v>2008.75</v>
      </c>
      <c r="M118">
        <f t="shared" si="18"/>
        <v>0.99754579056653614</v>
      </c>
      <c r="N118">
        <f t="shared" si="19"/>
        <v>1.1481250357478849</v>
      </c>
      <c r="O118">
        <f t="shared" si="20"/>
        <v>2.0910595192961354</v>
      </c>
      <c r="P118">
        <f t="shared" si="21"/>
        <v>1.0014506023550935</v>
      </c>
      <c r="Q118">
        <f t="shared" si="22"/>
        <v>1.0061344189613111</v>
      </c>
      <c r="R118">
        <f t="shared" si="23"/>
        <v>1</v>
      </c>
      <c r="S118">
        <f t="shared" si="24"/>
        <v>0.11642021411357095</v>
      </c>
      <c r="T118">
        <f t="shared" si="25"/>
        <v>0.28093273936229307</v>
      </c>
      <c r="U118">
        <f t="shared" si="26"/>
        <v>0.28093273936229302</v>
      </c>
      <c r="V118">
        <f t="shared" si="27"/>
        <v>1.360735581040533</v>
      </c>
      <c r="W118">
        <f t="shared" si="28"/>
        <v>-1.2696399999999999</v>
      </c>
    </row>
    <row r="119" spans="1:23" x14ac:dyDescent="0.3">
      <c r="A119" s="1">
        <f t="shared" si="29"/>
        <v>2009</v>
      </c>
      <c r="B119" s="2">
        <v>-0.246944168662974</v>
      </c>
      <c r="C119" s="2">
        <v>13.8516570731082</v>
      </c>
      <c r="D119" s="2">
        <v>71.813719741776396</v>
      </c>
      <c r="E119" s="2">
        <v>7.0828854789695805E-2</v>
      </c>
      <c r="F119" s="2">
        <v>0.14539702134111401</v>
      </c>
      <c r="G119" s="2">
        <v>-3.9923421826217899E-17</v>
      </c>
      <c r="H119" s="2">
        <f t="shared" si="16"/>
        <v>-215.02655852235242</v>
      </c>
      <c r="I119" s="2">
        <f t="shared" si="17"/>
        <v>-1.2939189999999998</v>
      </c>
      <c r="J119">
        <v>-1.293919</v>
      </c>
      <c r="K119" s="1"/>
      <c r="L119" s="1">
        <f t="shared" si="30"/>
        <v>2009</v>
      </c>
      <c r="M119">
        <f t="shared" si="18"/>
        <v>0.99753360487620635</v>
      </c>
      <c r="N119">
        <f t="shared" si="19"/>
        <v>1.1485687140357768</v>
      </c>
      <c r="O119">
        <f t="shared" si="20"/>
        <v>2.0506097694177856</v>
      </c>
      <c r="P119">
        <f t="shared" si="21"/>
        <v>1.0007085394434625</v>
      </c>
      <c r="Q119">
        <f t="shared" si="22"/>
        <v>1.0014550277405774</v>
      </c>
      <c r="R119">
        <f t="shared" si="23"/>
        <v>1</v>
      </c>
      <c r="S119">
        <f t="shared" si="24"/>
        <v>0.11645322541018882</v>
      </c>
      <c r="T119">
        <f t="shared" si="25"/>
        <v>0.27419410801364991</v>
      </c>
      <c r="U119">
        <f t="shared" si="26"/>
        <v>0.27419410801364985</v>
      </c>
      <c r="V119">
        <f t="shared" si="27"/>
        <v>1.3153288809239969</v>
      </c>
      <c r="W119">
        <f t="shared" si="28"/>
        <v>-1.2939189999999998</v>
      </c>
    </row>
    <row r="120" spans="1:23" x14ac:dyDescent="0.3">
      <c r="A120" s="1">
        <f t="shared" si="29"/>
        <v>2009.25</v>
      </c>
      <c r="B120" s="2">
        <v>-0.24501736015657499</v>
      </c>
      <c r="C120" s="2">
        <v>15.6237359760513</v>
      </c>
      <c r="D120" s="2">
        <v>70.490570908599693</v>
      </c>
      <c r="E120" s="2">
        <v>0.240229400687334</v>
      </c>
      <c r="F120" s="2">
        <v>0.22313976479622599</v>
      </c>
      <c r="G120" s="2">
        <v>-1.9148422293704101E-17</v>
      </c>
      <c r="H120" s="2">
        <f t="shared" si="16"/>
        <v>-214.998258689978</v>
      </c>
      <c r="I120" s="2">
        <f t="shared" si="17"/>
        <v>-1.286656</v>
      </c>
      <c r="J120">
        <v>-1.286656</v>
      </c>
      <c r="K120" s="1"/>
      <c r="L120" s="1">
        <f t="shared" si="30"/>
        <v>2009.25</v>
      </c>
      <c r="M120">
        <f t="shared" si="18"/>
        <v>0.99755282562373215</v>
      </c>
      <c r="N120">
        <f t="shared" si="19"/>
        <v>1.1691036683257541</v>
      </c>
      <c r="O120">
        <f t="shared" si="20"/>
        <v>2.0236558635651258</v>
      </c>
      <c r="P120">
        <f t="shared" si="21"/>
        <v>1.0024051818271225</v>
      </c>
      <c r="Q120">
        <f t="shared" si="22"/>
        <v>1.0022338890684659</v>
      </c>
      <c r="R120">
        <f t="shared" si="23"/>
        <v>1</v>
      </c>
      <c r="S120">
        <f t="shared" si="24"/>
        <v>0.11648618614147035</v>
      </c>
      <c r="T120">
        <f t="shared" si="25"/>
        <v>0.27619282939060036</v>
      </c>
      <c r="U120">
        <f t="shared" si="26"/>
        <v>0.27619282939060036</v>
      </c>
      <c r="V120">
        <f t="shared" si="27"/>
        <v>1.3114376145516715</v>
      </c>
      <c r="W120">
        <f t="shared" si="28"/>
        <v>-1.286656</v>
      </c>
    </row>
    <row r="121" spans="1:23" x14ac:dyDescent="0.3">
      <c r="A121" s="1">
        <f t="shared" si="29"/>
        <v>2009.5</v>
      </c>
      <c r="B121" s="2">
        <v>-0.23918564692527899</v>
      </c>
      <c r="C121" s="2">
        <v>16.1688173888794</v>
      </c>
      <c r="D121" s="2">
        <v>71.182960460457906</v>
      </c>
      <c r="E121" s="2">
        <v>0.36221816239319699</v>
      </c>
      <c r="F121" s="2">
        <v>0.44099879799841801</v>
      </c>
      <c r="G121" s="2">
        <v>5.5773307280241706E-17</v>
      </c>
      <c r="H121" s="2">
        <f t="shared" si="16"/>
        <v>-214.97000916280365</v>
      </c>
      <c r="I121" s="2">
        <f t="shared" si="17"/>
        <v>-1.2705420000000001</v>
      </c>
      <c r="J121">
        <v>-1.2705420000000001</v>
      </c>
      <c r="K121" s="1"/>
      <c r="L121" s="1">
        <f t="shared" si="30"/>
        <v>2009.5</v>
      </c>
      <c r="M121">
        <f t="shared" si="18"/>
        <v>0.99761100174016892</v>
      </c>
      <c r="N121">
        <f t="shared" si="19"/>
        <v>1.1754936345563782</v>
      </c>
      <c r="O121">
        <f t="shared" si="20"/>
        <v>2.0377160648414758</v>
      </c>
      <c r="P121">
        <f t="shared" si="21"/>
        <v>1.0036287496515923</v>
      </c>
      <c r="Q121">
        <f t="shared" si="22"/>
        <v>1.0044197262869858</v>
      </c>
      <c r="R121">
        <f t="shared" si="23"/>
        <v>1</v>
      </c>
      <c r="S121">
        <f t="shared" si="24"/>
        <v>0.11651909758672371</v>
      </c>
      <c r="T121">
        <f t="shared" si="25"/>
        <v>0.2806794522810348</v>
      </c>
      <c r="U121">
        <f t="shared" si="26"/>
        <v>0.2806794522810348</v>
      </c>
      <c r="V121">
        <f t="shared" si="27"/>
        <v>1.335388274663325</v>
      </c>
      <c r="W121">
        <f t="shared" si="28"/>
        <v>-1.2705420000000001</v>
      </c>
    </row>
    <row r="122" spans="1:23" x14ac:dyDescent="0.3">
      <c r="A122" s="1">
        <f t="shared" si="29"/>
        <v>2009.75</v>
      </c>
      <c r="B122" s="2">
        <v>-0.230773218712994</v>
      </c>
      <c r="C122" s="2">
        <v>16.840700740904801</v>
      </c>
      <c r="D122" s="2">
        <v>73.346512663609801</v>
      </c>
      <c r="E122" s="2">
        <v>0.43750515414791002</v>
      </c>
      <c r="F122" s="2">
        <v>0.57706348922798001</v>
      </c>
      <c r="G122" s="2">
        <v>9.9950561116004E-17</v>
      </c>
      <c r="H122" s="2">
        <f t="shared" si="16"/>
        <v>-214.94180882917749</v>
      </c>
      <c r="I122" s="2">
        <f t="shared" si="17"/>
        <v>-1.2397079999999998</v>
      </c>
      <c r="J122">
        <v>-1.239708</v>
      </c>
      <c r="K122" s="1"/>
      <c r="L122" s="1">
        <f t="shared" si="30"/>
        <v>2009.75</v>
      </c>
      <c r="M122">
        <f t="shared" si="18"/>
        <v>0.99769492857962128</v>
      </c>
      <c r="N122">
        <f t="shared" si="19"/>
        <v>1.1834181726057733</v>
      </c>
      <c r="O122">
        <f t="shared" si="20"/>
        <v>2.0822834970145285</v>
      </c>
      <c r="P122">
        <f t="shared" si="21"/>
        <v>1.0043846360519526</v>
      </c>
      <c r="Q122">
        <f t="shared" si="22"/>
        <v>1.0057873170793097</v>
      </c>
      <c r="R122">
        <f t="shared" si="23"/>
        <v>1</v>
      </c>
      <c r="S122">
        <f t="shared" si="24"/>
        <v>0.11655196099455888</v>
      </c>
      <c r="T122">
        <f t="shared" si="25"/>
        <v>0.28946873046891775</v>
      </c>
      <c r="U122">
        <f t="shared" si="26"/>
        <v>0.28946873046891769</v>
      </c>
      <c r="V122">
        <f t="shared" si="27"/>
        <v>1.390120512325745</v>
      </c>
      <c r="W122">
        <f t="shared" si="28"/>
        <v>-1.2397079999999998</v>
      </c>
    </row>
    <row r="123" spans="1:23" x14ac:dyDescent="0.3">
      <c r="A123" s="1">
        <f t="shared" si="29"/>
        <v>2010</v>
      </c>
      <c r="B123" s="2">
        <v>-0.22145830750755499</v>
      </c>
      <c r="C123" s="2">
        <v>16.949134503981099</v>
      </c>
      <c r="D123" s="2">
        <v>73.279840750021705</v>
      </c>
      <c r="E123" s="2">
        <v>0.41893147346028498</v>
      </c>
      <c r="F123" s="2">
        <v>0.75550818410148302</v>
      </c>
      <c r="G123" s="2">
        <v>1.5314782698013101E-16</v>
      </c>
      <c r="H123" s="2">
        <f t="shared" si="16"/>
        <v>-214.91365660405705</v>
      </c>
      <c r="I123" s="2">
        <f t="shared" si="17"/>
        <v>-1.2373170000000002</v>
      </c>
      <c r="J123">
        <v>-1.237317</v>
      </c>
      <c r="K123" s="1"/>
      <c r="L123" s="1">
        <f t="shared" si="30"/>
        <v>2010</v>
      </c>
      <c r="M123">
        <f t="shared" si="18"/>
        <v>0.99778786730483227</v>
      </c>
      <c r="N123">
        <f t="shared" si="19"/>
        <v>1.1847020934392942</v>
      </c>
      <c r="O123">
        <f t="shared" si="20"/>
        <v>2.0808956614604099</v>
      </c>
      <c r="P123">
        <f t="shared" si="21"/>
        <v>1.0041981021804158</v>
      </c>
      <c r="Q123">
        <f t="shared" si="22"/>
        <v>1.0075836934808664</v>
      </c>
      <c r="R123">
        <f t="shared" si="23"/>
        <v>1</v>
      </c>
      <c r="S123">
        <f t="shared" si="24"/>
        <v>0.11658477758408373</v>
      </c>
      <c r="T123">
        <f t="shared" si="25"/>
        <v>0.29016167829246692</v>
      </c>
      <c r="U123">
        <f t="shared" si="26"/>
        <v>0.29016167829246697</v>
      </c>
      <c r="V123">
        <f t="shared" si="27"/>
        <v>1.3917521954499019</v>
      </c>
      <c r="W123">
        <f t="shared" si="28"/>
        <v>-1.2373170000000002</v>
      </c>
    </row>
    <row r="124" spans="1:23" x14ac:dyDescent="0.3">
      <c r="A124" s="1">
        <f t="shared" si="29"/>
        <v>2010.25</v>
      </c>
      <c r="B124" s="2">
        <v>-0.212344086576015</v>
      </c>
      <c r="C124" s="2">
        <v>17.071267161740899</v>
      </c>
      <c r="D124" s="2">
        <v>73.892522852488298</v>
      </c>
      <c r="E124" s="2">
        <v>0.38545006111422597</v>
      </c>
      <c r="F124" s="2">
        <v>0.86445543922550105</v>
      </c>
      <c r="G124" s="2">
        <v>9.6166668624037601E-17</v>
      </c>
      <c r="H124" s="2">
        <f t="shared" si="16"/>
        <v>-214.88555142799288</v>
      </c>
      <c r="I124" s="2">
        <f t="shared" si="17"/>
        <v>-1.2288419999999998</v>
      </c>
      <c r="J124">
        <v>-1.228842</v>
      </c>
      <c r="K124" s="1"/>
      <c r="L124" s="1">
        <f t="shared" si="30"/>
        <v>2010.25</v>
      </c>
      <c r="M124">
        <f t="shared" si="18"/>
        <v>0.99787881203987561</v>
      </c>
      <c r="N124">
        <f t="shared" si="19"/>
        <v>1.1861498855260597</v>
      </c>
      <c r="O124">
        <f t="shared" si="20"/>
        <v>2.09368407289903</v>
      </c>
      <c r="P124">
        <f t="shared" si="21"/>
        <v>1.0038619387523255</v>
      </c>
      <c r="Q124">
        <f t="shared" si="22"/>
        <v>1.0086820264511638</v>
      </c>
      <c r="R124">
        <f t="shared" si="23"/>
        <v>1</v>
      </c>
      <c r="S124">
        <f t="shared" si="24"/>
        <v>0.11661754854604033</v>
      </c>
      <c r="T124">
        <f t="shared" si="25"/>
        <v>0.29263124853839495</v>
      </c>
      <c r="U124">
        <f t="shared" si="26"/>
        <v>0.29263124853839489</v>
      </c>
      <c r="V124">
        <f t="shared" si="27"/>
        <v>1.4068742842144957</v>
      </c>
      <c r="W124">
        <f t="shared" si="28"/>
        <v>-1.2288419999999998</v>
      </c>
    </row>
    <row r="125" spans="1:23" x14ac:dyDescent="0.3">
      <c r="A125" s="1">
        <f t="shared" si="29"/>
        <v>2010.5</v>
      </c>
      <c r="B125" s="2">
        <v>-0.20415373737369399</v>
      </c>
      <c r="C125" s="2">
        <v>16.850746138626999</v>
      </c>
      <c r="D125" s="2">
        <v>76.029607154644907</v>
      </c>
      <c r="E125" s="2">
        <v>0.40384844199241898</v>
      </c>
      <c r="F125" s="2">
        <v>0.75054426827161103</v>
      </c>
      <c r="G125" s="2">
        <v>2.67628613571634E-17</v>
      </c>
      <c r="H125" s="2">
        <f t="shared" si="16"/>
        <v>-214.85749226616224</v>
      </c>
      <c r="I125" s="2">
        <f t="shared" si="17"/>
        <v>-1.210269</v>
      </c>
      <c r="J125">
        <v>-1.210269</v>
      </c>
      <c r="K125" s="1"/>
      <c r="L125" s="1">
        <f t="shared" si="30"/>
        <v>2010.5</v>
      </c>
      <c r="M125">
        <f t="shared" si="18"/>
        <v>0.99796054514626542</v>
      </c>
      <c r="N125">
        <f t="shared" si="19"/>
        <v>1.1835370576390656</v>
      </c>
      <c r="O125">
        <f t="shared" si="20"/>
        <v>2.1389093969723003</v>
      </c>
      <c r="P125">
        <f t="shared" si="21"/>
        <v>1.0040466500867349</v>
      </c>
      <c r="Q125">
        <f t="shared" si="22"/>
        <v>1.0075336791157523</v>
      </c>
      <c r="R125">
        <f t="shared" si="23"/>
        <v>1</v>
      </c>
      <c r="S125">
        <f t="shared" si="24"/>
        <v>0.11665027504388556</v>
      </c>
      <c r="T125">
        <f t="shared" si="25"/>
        <v>0.29811707514968006</v>
      </c>
      <c r="U125">
        <f t="shared" si="26"/>
        <v>0.29811707514968006</v>
      </c>
      <c r="V125">
        <f t="shared" si="27"/>
        <v>1.4486376040040048</v>
      </c>
      <c r="W125">
        <f t="shared" si="28"/>
        <v>-1.210269</v>
      </c>
    </row>
    <row r="126" spans="1:23" x14ac:dyDescent="0.3">
      <c r="A126" s="1">
        <f t="shared" si="29"/>
        <v>2010.75</v>
      </c>
      <c r="B126" s="2">
        <v>-0.19719362191373299</v>
      </c>
      <c r="C126" s="2">
        <v>17.595271853790699</v>
      </c>
      <c r="D126" s="2">
        <v>76.513939980001894</v>
      </c>
      <c r="E126" s="2">
        <v>0.49588777821887198</v>
      </c>
      <c r="F126" s="2">
        <v>0.64887211735091399</v>
      </c>
      <c r="G126" s="2">
        <v>-3.5262854529597703E-17</v>
      </c>
      <c r="H126" s="2">
        <f t="shared" si="16"/>
        <v>-214.82947810744867</v>
      </c>
      <c r="I126" s="2">
        <f t="shared" si="17"/>
        <v>-1.1977270000000002</v>
      </c>
      <c r="J126">
        <v>-1.197727</v>
      </c>
      <c r="K126" s="1"/>
      <c r="L126" s="1">
        <f t="shared" si="30"/>
        <v>2010.75</v>
      </c>
      <c r="M126">
        <f t="shared" si="18"/>
        <v>0.99803000676972897</v>
      </c>
      <c r="N126">
        <f t="shared" si="19"/>
        <v>1.1923816797686495</v>
      </c>
      <c r="O126">
        <f t="shared" si="20"/>
        <v>2.1492939649222151</v>
      </c>
      <c r="P126">
        <f t="shared" si="21"/>
        <v>1.0049711933653602</v>
      </c>
      <c r="Q126">
        <f t="shared" si="22"/>
        <v>1.006509818531683</v>
      </c>
      <c r="R126">
        <f t="shared" si="23"/>
        <v>1</v>
      </c>
      <c r="S126">
        <f t="shared" si="24"/>
        <v>0.11668295821482008</v>
      </c>
      <c r="T126">
        <f t="shared" si="25"/>
        <v>0.30187960501004224</v>
      </c>
      <c r="U126">
        <f t="shared" si="26"/>
        <v>0.3018796050100423</v>
      </c>
      <c r="V126">
        <f t="shared" si="27"/>
        <v>1.4678696215724569</v>
      </c>
      <c r="W126">
        <f t="shared" si="28"/>
        <v>-1.1977270000000002</v>
      </c>
    </row>
    <row r="127" spans="1:23" x14ac:dyDescent="0.3">
      <c r="A127" s="1">
        <f t="shared" si="29"/>
        <v>2011</v>
      </c>
      <c r="B127" s="2">
        <v>-0.19137594616056</v>
      </c>
      <c r="C127" s="2">
        <v>17.821070082271302</v>
      </c>
      <c r="D127" s="2">
        <v>75.915523498052096</v>
      </c>
      <c r="E127" s="2">
        <v>0.53793423075928803</v>
      </c>
      <c r="F127" s="2">
        <v>0.77325609864529099</v>
      </c>
      <c r="G127" s="2">
        <v>2.54351993652711E-17</v>
      </c>
      <c r="H127" s="2">
        <f t="shared" si="16"/>
        <v>-214.80150796356742</v>
      </c>
      <c r="I127" s="2">
        <f t="shared" si="17"/>
        <v>-1.199451</v>
      </c>
      <c r="J127">
        <v>-1.199451</v>
      </c>
      <c r="K127" s="1"/>
      <c r="L127" s="1">
        <f t="shared" si="30"/>
        <v>2011</v>
      </c>
      <c r="M127">
        <f t="shared" si="18"/>
        <v>0.99808807060840876</v>
      </c>
      <c r="N127">
        <f t="shared" si="19"/>
        <v>1.1950770984368837</v>
      </c>
      <c r="O127">
        <f t="shared" si="20"/>
        <v>2.1364706422957869</v>
      </c>
      <c r="P127">
        <f t="shared" si="21"/>
        <v>1.0053938369483135</v>
      </c>
      <c r="Q127">
        <f t="shared" si="22"/>
        <v>1.0077625344435439</v>
      </c>
      <c r="R127">
        <f t="shared" si="23"/>
        <v>1</v>
      </c>
      <c r="S127">
        <f t="shared" si="24"/>
        <v>0.11671559917076606</v>
      </c>
      <c r="T127">
        <f t="shared" si="25"/>
        <v>0.30135961293296776</v>
      </c>
      <c r="U127">
        <f t="shared" si="26"/>
        <v>0.30135961293296776</v>
      </c>
      <c r="V127">
        <f t="shared" si="27"/>
        <v>1.459507781903703</v>
      </c>
      <c r="W127">
        <f t="shared" si="28"/>
        <v>-1.199451</v>
      </c>
    </row>
    <row r="128" spans="1:23" x14ac:dyDescent="0.3">
      <c r="A128" s="1">
        <f t="shared" si="29"/>
        <v>2011.25</v>
      </c>
      <c r="B128" s="2">
        <v>-0.18660066439608</v>
      </c>
      <c r="C128" s="2">
        <v>17.779438016017298</v>
      </c>
      <c r="D128" s="2">
        <v>77.097322644291395</v>
      </c>
      <c r="E128" s="2">
        <v>0.57950915887332299</v>
      </c>
      <c r="F128" s="2">
        <v>0.70711171344686796</v>
      </c>
      <c r="G128" s="2">
        <v>3.6001301710032199E-17</v>
      </c>
      <c r="H128" s="2">
        <f t="shared" si="16"/>
        <v>-214.77358086823278</v>
      </c>
      <c r="I128" s="2">
        <f t="shared" si="17"/>
        <v>-1.1879679999999999</v>
      </c>
      <c r="J128">
        <v>-1.1879679999999999</v>
      </c>
      <c r="K128" s="1"/>
      <c r="L128" s="1">
        <f t="shared" si="30"/>
        <v>2011.25</v>
      </c>
      <c r="M128">
        <f t="shared" si="18"/>
        <v>0.99813573326404192</v>
      </c>
      <c r="N128">
        <f t="shared" si="19"/>
        <v>1.1945796667002158</v>
      </c>
      <c r="O128">
        <f t="shared" si="20"/>
        <v>2.1618692185780959</v>
      </c>
      <c r="P128">
        <f t="shared" si="21"/>
        <v>1.0058119156152183</v>
      </c>
      <c r="Q128">
        <f t="shared" si="22"/>
        <v>1.0070961765143487</v>
      </c>
      <c r="R128">
        <f t="shared" si="23"/>
        <v>1</v>
      </c>
      <c r="S128">
        <f t="shared" si="24"/>
        <v>0.11674819899929759</v>
      </c>
      <c r="T128">
        <f t="shared" si="25"/>
        <v>0.30484007016936582</v>
      </c>
      <c r="U128">
        <f t="shared" si="26"/>
        <v>0.30484007016936582</v>
      </c>
      <c r="V128">
        <f t="shared" si="27"/>
        <v>1.484240909671219</v>
      </c>
      <c r="W128">
        <f t="shared" si="28"/>
        <v>-1.1879679999999999</v>
      </c>
    </row>
    <row r="129" spans="1:23" x14ac:dyDescent="0.3">
      <c r="A129" s="1">
        <f t="shared" si="29"/>
        <v>2011.5</v>
      </c>
      <c r="B129" s="2">
        <v>-0.182578822008478</v>
      </c>
      <c r="C129" s="2">
        <v>18.107325133368601</v>
      </c>
      <c r="D129" s="2">
        <v>76.681963380000298</v>
      </c>
      <c r="E129" s="2">
        <v>0.54662709313439295</v>
      </c>
      <c r="F129" s="2">
        <v>0.72755909187075796</v>
      </c>
      <c r="G129" s="2">
        <v>2.0121265102829099E-17</v>
      </c>
      <c r="H129" s="2">
        <f t="shared" si="16"/>
        <v>-214.74569587636557</v>
      </c>
      <c r="I129" s="2">
        <f t="shared" si="17"/>
        <v>-1.1886479999999999</v>
      </c>
      <c r="J129">
        <v>-1.1886479999999999</v>
      </c>
      <c r="K129" s="1"/>
      <c r="L129" s="1">
        <f t="shared" si="30"/>
        <v>2011.5</v>
      </c>
      <c r="M129">
        <f t="shared" si="18"/>
        <v>0.99817587751731207</v>
      </c>
      <c r="N129">
        <f t="shared" si="19"/>
        <v>1.1985029680186738</v>
      </c>
      <c r="O129">
        <f t="shared" si="20"/>
        <v>2.1529083173466215</v>
      </c>
      <c r="P129">
        <f t="shared" si="21"/>
        <v>1.0054812382496696</v>
      </c>
      <c r="Q129">
        <f t="shared" si="22"/>
        <v>1.0073021223351961</v>
      </c>
      <c r="R129">
        <f t="shared" si="23"/>
        <v>1</v>
      </c>
      <c r="S129">
        <f t="shared" si="24"/>
        <v>0.11678075876452662</v>
      </c>
      <c r="T129">
        <f t="shared" si="25"/>
        <v>0.30463284938470236</v>
      </c>
      <c r="U129">
        <f t="shared" si="26"/>
        <v>0.30463284938470236</v>
      </c>
      <c r="V129">
        <f t="shared" si="27"/>
        <v>1.4791512822319994</v>
      </c>
      <c r="W129">
        <f t="shared" si="28"/>
        <v>-1.1886479999999999</v>
      </c>
    </row>
    <row r="130" spans="1:23" x14ac:dyDescent="0.3">
      <c r="A130" s="1">
        <f t="shared" si="29"/>
        <v>2011.75</v>
      </c>
      <c r="B130" s="2">
        <v>-0.179164350983956</v>
      </c>
      <c r="C130" s="2">
        <v>17.8534985825588</v>
      </c>
      <c r="D130" s="2">
        <v>77.110244668326004</v>
      </c>
      <c r="E130" s="2">
        <v>0.43675442281356802</v>
      </c>
      <c r="F130" s="2">
        <v>0.79891874062405999</v>
      </c>
      <c r="G130" s="2">
        <v>1.2464723465034001E-16</v>
      </c>
      <c r="H130" s="2">
        <f t="shared" si="16"/>
        <v>-214.71785206333848</v>
      </c>
      <c r="I130" s="2">
        <f t="shared" si="17"/>
        <v>-1.186976</v>
      </c>
      <c r="J130">
        <v>-1.186976</v>
      </c>
      <c r="K130" s="1"/>
      <c r="L130" s="1">
        <f t="shared" si="30"/>
        <v>2011.75</v>
      </c>
      <c r="M130">
        <f t="shared" si="18"/>
        <v>0.99820996052529753</v>
      </c>
      <c r="N130">
        <f t="shared" si="19"/>
        <v>1.1954647068615889</v>
      </c>
      <c r="O130">
        <f t="shared" si="20"/>
        <v>2.1621485938882006</v>
      </c>
      <c r="P130">
        <f t="shared" si="21"/>
        <v>1.004377095850076</v>
      </c>
      <c r="Q130">
        <f t="shared" si="22"/>
        <v>1.0080211861217618</v>
      </c>
      <c r="R130">
        <f t="shared" si="23"/>
        <v>1</v>
      </c>
      <c r="S130">
        <f t="shared" si="24"/>
        <v>0.11681327950794602</v>
      </c>
      <c r="T130">
        <f t="shared" si="25"/>
        <v>0.30514262155965255</v>
      </c>
      <c r="U130">
        <f t="shared" si="26"/>
        <v>0.30514262155965255</v>
      </c>
      <c r="V130">
        <f t="shared" si="27"/>
        <v>1.4850348227548711</v>
      </c>
      <c r="W130">
        <f t="shared" si="28"/>
        <v>-1.186976</v>
      </c>
    </row>
    <row r="131" spans="1:23" x14ac:dyDescent="0.3">
      <c r="A131" s="1">
        <f t="shared" si="29"/>
        <v>2012</v>
      </c>
      <c r="B131" s="2">
        <v>-0.17639250603766399</v>
      </c>
      <c r="C131" s="2">
        <v>18.0207099138518</v>
      </c>
      <c r="D131" s="2">
        <v>76.142391687778598</v>
      </c>
      <c r="E131" s="2">
        <v>0.46136423559791601</v>
      </c>
      <c r="F131" s="2">
        <v>0.790475193067396</v>
      </c>
      <c r="G131" s="2">
        <v>1.2179792482507501E-16</v>
      </c>
      <c r="H131" s="2">
        <f t="shared" si="16"/>
        <v>-214.69004852425803</v>
      </c>
      <c r="I131" s="2">
        <f t="shared" si="17"/>
        <v>-1.194515</v>
      </c>
      <c r="J131">
        <v>-1.194515</v>
      </c>
      <c r="K131" s="1"/>
      <c r="L131" s="1">
        <f t="shared" si="30"/>
        <v>2012</v>
      </c>
      <c r="M131">
        <f t="shared" si="18"/>
        <v>0.99823762974111385</v>
      </c>
      <c r="N131">
        <f t="shared" si="19"/>
        <v>1.1974653314824621</v>
      </c>
      <c r="O131">
        <f t="shared" si="20"/>
        <v>2.1413231168453115</v>
      </c>
      <c r="P131">
        <f t="shared" si="21"/>
        <v>1.0046243015902008</v>
      </c>
      <c r="Q131">
        <f t="shared" si="22"/>
        <v>1.007936076966697</v>
      </c>
      <c r="R131">
        <f t="shared" si="23"/>
        <v>1</v>
      </c>
      <c r="S131">
        <f t="shared" si="24"/>
        <v>0.11684576224923174</v>
      </c>
      <c r="T131">
        <f t="shared" si="25"/>
        <v>0.30285080120744634</v>
      </c>
      <c r="U131">
        <f t="shared" si="26"/>
        <v>0.30285080120744634</v>
      </c>
      <c r="V131">
        <f t="shared" si="27"/>
        <v>1.466432218875017</v>
      </c>
      <c r="W131">
        <f t="shared" si="28"/>
        <v>-1.194515</v>
      </c>
    </row>
    <row r="132" spans="1:23" x14ac:dyDescent="0.3">
      <c r="A132" s="1">
        <f t="shared" si="29"/>
        <v>2012.25</v>
      </c>
      <c r="B132" s="2">
        <v>-0.174227579097751</v>
      </c>
      <c r="C132" s="2">
        <v>17.870686798401302</v>
      </c>
      <c r="D132" s="2">
        <v>76.877613744420401</v>
      </c>
      <c r="E132" s="2">
        <v>0.40033589181357498</v>
      </c>
      <c r="F132" s="2">
        <v>0.66467551774308697</v>
      </c>
      <c r="G132" s="2">
        <v>8.9612562831863501E-17</v>
      </c>
      <c r="H132" s="2">
        <f t="shared" ref="H132:H141" si="31">J132*100-SUM(B132:G132)</f>
        <v>-214.66228437328061</v>
      </c>
      <c r="I132" s="2">
        <f t="shared" ref="I132:I141" si="32">SUM(B132:H132)/100</f>
        <v>-1.190232</v>
      </c>
      <c r="J132">
        <v>-1.190232</v>
      </c>
      <c r="K132" s="1"/>
      <c r="L132" s="1">
        <f t="shared" si="30"/>
        <v>2012.25</v>
      </c>
      <c r="M132">
        <f t="shared" ref="M132:M141" si="33">EXP(B132/100)</f>
        <v>0.99825924109041864</v>
      </c>
      <c r="N132">
        <f t="shared" ref="N132:N141" si="34">EXP(C132/100)</f>
        <v>1.1956702035758286</v>
      </c>
      <c r="O132">
        <f t="shared" ref="O132:O141" si="35">EXP(D132/100)</f>
        <v>2.1571246135696382</v>
      </c>
      <c r="P132">
        <f t="shared" ref="P132:P141" si="36">EXP(E132/100)</f>
        <v>1.0040113830637212</v>
      </c>
      <c r="Q132">
        <f t="shared" ref="Q132:Q141" si="37">EXP(F132/100)</f>
        <v>1.0066688938776178</v>
      </c>
      <c r="R132">
        <f t="shared" ref="R132:R141" si="38">EXP(G132/100)</f>
        <v>1</v>
      </c>
      <c r="S132">
        <f t="shared" ref="S132:S141" si="39">EXP(H132/100)</f>
        <v>0.11687820798700672</v>
      </c>
      <c r="T132">
        <f t="shared" ref="T132:T141" si="40">EXP(I132)</f>
        <v>0.30415069292001012</v>
      </c>
      <c r="U132">
        <f t="shared" ref="U132:U141" si="41">EXP(J132)</f>
        <v>0.30415069292001012</v>
      </c>
      <c r="V132">
        <f t="shared" ref="V132:V141" si="42">SUM(M132:S132)-6</f>
        <v>1.478612543164231</v>
      </c>
      <c r="W132">
        <f t="shared" ref="W132:W141" si="43">(SUM(B132:H132)/100)</f>
        <v>-1.190232</v>
      </c>
    </row>
    <row r="133" spans="1:23" x14ac:dyDescent="0.3">
      <c r="A133" s="1">
        <f t="shared" ref="A133:A141" si="44">A132+0.25</f>
        <v>2012.5</v>
      </c>
      <c r="B133" s="2">
        <v>-0.17273645359871201</v>
      </c>
      <c r="C133" s="2">
        <v>17.819387092728299</v>
      </c>
      <c r="D133" s="2">
        <v>77.533617688943494</v>
      </c>
      <c r="E133" s="2">
        <v>0.39441444371546502</v>
      </c>
      <c r="F133" s="2">
        <v>0.46207597117244997</v>
      </c>
      <c r="G133" s="2">
        <v>2.1070042367262099E-17</v>
      </c>
      <c r="H133" s="2">
        <f t="shared" si="31"/>
        <v>-214.63455874296099</v>
      </c>
      <c r="I133" s="2">
        <f t="shared" si="32"/>
        <v>-1.185978</v>
      </c>
      <c r="J133">
        <v>-1.185978</v>
      </c>
      <c r="K133" s="1"/>
      <c r="L133" s="1">
        <f t="shared" ref="L133:L141" si="45">L132+0.25</f>
        <v>2012.5</v>
      </c>
      <c r="M133">
        <f t="shared" si="33"/>
        <v>0.99827412649948877</v>
      </c>
      <c r="N133">
        <f t="shared" si="34"/>
        <v>1.1950569855835351</v>
      </c>
      <c r="O133">
        <f t="shared" si="35"/>
        <v>2.1713219527613639</v>
      </c>
      <c r="P133">
        <f t="shared" si="36"/>
        <v>1.0039519328109492</v>
      </c>
      <c r="Q133">
        <f t="shared" si="37"/>
        <v>1.004631451884191</v>
      </c>
      <c r="R133">
        <f t="shared" si="38"/>
        <v>1</v>
      </c>
      <c r="S133">
        <f t="shared" si="39"/>
        <v>0.11691061769956831</v>
      </c>
      <c r="T133">
        <f t="shared" si="40"/>
        <v>0.3054473059081701</v>
      </c>
      <c r="U133">
        <f t="shared" si="41"/>
        <v>0.3054473059081701</v>
      </c>
      <c r="V133">
        <f t="shared" si="42"/>
        <v>1.4901470672390973</v>
      </c>
      <c r="W133">
        <f t="shared" si="43"/>
        <v>-1.185978</v>
      </c>
    </row>
    <row r="134" spans="1:23" x14ac:dyDescent="0.3">
      <c r="A134" s="1">
        <f t="shared" si="44"/>
        <v>2012.75</v>
      </c>
      <c r="B134" s="2">
        <v>-0.17164402113559801</v>
      </c>
      <c r="C134" s="2">
        <v>17.7983853064462</v>
      </c>
      <c r="D134" s="2">
        <v>76.562773360316697</v>
      </c>
      <c r="E134" s="2">
        <v>0.43212636743955002</v>
      </c>
      <c r="F134" s="2">
        <v>0.30852977056458503</v>
      </c>
      <c r="G134" s="2">
        <v>2.2854052674179399E-17</v>
      </c>
      <c r="H134" s="2">
        <f t="shared" si="31"/>
        <v>-214.60687078363145</v>
      </c>
      <c r="I134" s="2">
        <f t="shared" si="32"/>
        <v>-1.1967670000000001</v>
      </c>
      <c r="J134">
        <v>-1.1967669999999999</v>
      </c>
      <c r="K134" s="1"/>
      <c r="L134" s="1">
        <f t="shared" si="45"/>
        <v>2012.75</v>
      </c>
      <c r="M134">
        <f t="shared" si="33"/>
        <v>0.99828503202968522</v>
      </c>
      <c r="N134">
        <f t="shared" si="34"/>
        <v>1.1948060286231184</v>
      </c>
      <c r="O134">
        <f t="shared" si="35"/>
        <v>2.1503437941308712</v>
      </c>
      <c r="P134">
        <f t="shared" si="36"/>
        <v>1.0043306137975319</v>
      </c>
      <c r="Q134">
        <f t="shared" si="37"/>
        <v>1.0030900621352465</v>
      </c>
      <c r="R134">
        <f t="shared" si="38"/>
        <v>1</v>
      </c>
      <c r="S134">
        <f t="shared" si="39"/>
        <v>0.11694299234558148</v>
      </c>
      <c r="T134">
        <f t="shared" si="40"/>
        <v>0.30216954858149853</v>
      </c>
      <c r="U134">
        <f t="shared" si="41"/>
        <v>0.30216954858149864</v>
      </c>
      <c r="V134">
        <f t="shared" si="42"/>
        <v>1.4677985230620347</v>
      </c>
      <c r="W134">
        <f t="shared" si="43"/>
        <v>-1.1967670000000001</v>
      </c>
    </row>
    <row r="135" spans="1:23" x14ac:dyDescent="0.3">
      <c r="A135" s="1">
        <f t="shared" si="44"/>
        <v>2013</v>
      </c>
      <c r="B135" s="2">
        <v>-0.17066782374943401</v>
      </c>
      <c r="C135" s="2">
        <v>17.9014414350507</v>
      </c>
      <c r="D135" s="2">
        <v>76.316373250756101</v>
      </c>
      <c r="E135" s="2">
        <v>0.42500510385058499</v>
      </c>
      <c r="F135" s="2">
        <v>0.27676769690267999</v>
      </c>
      <c r="G135" s="2">
        <v>2.06444297639828E-17</v>
      </c>
      <c r="H135" s="2">
        <f t="shared" si="31"/>
        <v>-214.5792196628106</v>
      </c>
      <c r="I135" s="2">
        <f t="shared" si="32"/>
        <v>-1.1983029999999999</v>
      </c>
      <c r="J135">
        <v>-1.1983029999999999</v>
      </c>
      <c r="K135" s="1"/>
      <c r="L135" s="1">
        <f t="shared" si="45"/>
        <v>2013</v>
      </c>
      <c r="M135">
        <f t="shared" si="33"/>
        <v>0.99829477730964089</v>
      </c>
      <c r="N135">
        <f t="shared" si="34"/>
        <v>1.1960379841543549</v>
      </c>
      <c r="O135">
        <f t="shared" si="35"/>
        <v>2.1450518670007335</v>
      </c>
      <c r="P135">
        <f t="shared" si="36"/>
        <v>1.0042590953137587</v>
      </c>
      <c r="Q135">
        <f t="shared" si="37"/>
        <v>1.0027715105227928</v>
      </c>
      <c r="R135">
        <f t="shared" si="38"/>
        <v>1</v>
      </c>
      <c r="S135">
        <f t="shared" si="39"/>
        <v>0.11697533286473843</v>
      </c>
      <c r="T135">
        <f t="shared" si="40"/>
        <v>0.30170577242614682</v>
      </c>
      <c r="U135">
        <f t="shared" si="41"/>
        <v>0.30170577242614682</v>
      </c>
      <c r="V135">
        <f t="shared" si="42"/>
        <v>1.4633905671660203</v>
      </c>
      <c r="W135">
        <f t="shared" si="43"/>
        <v>-1.1983029999999999</v>
      </c>
    </row>
    <row r="136" spans="1:23" x14ac:dyDescent="0.3">
      <c r="A136" s="1">
        <f t="shared" si="44"/>
        <v>2013.25</v>
      </c>
      <c r="B136" s="2">
        <v>-0.16983036291027701</v>
      </c>
      <c r="C136" s="2">
        <v>17.942838692394801</v>
      </c>
      <c r="D136" s="2">
        <v>77.674569868210199</v>
      </c>
      <c r="E136" s="2">
        <v>0.40389794208991803</v>
      </c>
      <c r="F136" s="2">
        <v>0.242828424855001</v>
      </c>
      <c r="G136" s="2">
        <v>6.9093697608023101E-18</v>
      </c>
      <c r="H136" s="2">
        <f t="shared" si="31"/>
        <v>-214.55160456463966</v>
      </c>
      <c r="I136" s="2">
        <f t="shared" si="32"/>
        <v>-1.1845730000000001</v>
      </c>
      <c r="J136">
        <v>-1.1845730000000001</v>
      </c>
      <c r="K136" s="1"/>
      <c r="L136" s="1">
        <f t="shared" si="45"/>
        <v>2013.25</v>
      </c>
      <c r="M136">
        <f t="shared" si="33"/>
        <v>0.99830313767246748</v>
      </c>
      <c r="N136">
        <f t="shared" si="34"/>
        <v>1.1965332135752149</v>
      </c>
      <c r="O136">
        <f t="shared" si="35"/>
        <v>2.1743846363252248</v>
      </c>
      <c r="P136">
        <f t="shared" si="36"/>
        <v>1.0040471470909287</v>
      </c>
      <c r="Q136">
        <f t="shared" si="37"/>
        <v>1.0024312349186177</v>
      </c>
      <c r="R136">
        <f t="shared" si="38"/>
        <v>1</v>
      </c>
      <c r="S136">
        <f t="shared" si="39"/>
        <v>0.11700764017838769</v>
      </c>
      <c r="T136">
        <f t="shared" si="40"/>
        <v>0.30587676099452299</v>
      </c>
      <c r="U136">
        <f t="shared" si="41"/>
        <v>0.30587676099452299</v>
      </c>
      <c r="V136">
        <f t="shared" si="42"/>
        <v>1.4927070097608413</v>
      </c>
      <c r="W136">
        <f t="shared" si="43"/>
        <v>-1.1845730000000001</v>
      </c>
    </row>
    <row r="137" spans="1:23" x14ac:dyDescent="0.3">
      <c r="A137" s="1">
        <f t="shared" si="44"/>
        <v>2013.5</v>
      </c>
      <c r="B137" s="2">
        <v>-0.16917358924199299</v>
      </c>
      <c r="C137" s="2">
        <v>18.312138023127901</v>
      </c>
      <c r="D137" s="2">
        <v>78.140020109136202</v>
      </c>
      <c r="E137" s="2">
        <v>0.37860548096739099</v>
      </c>
      <c r="F137" s="2">
        <v>0.221134665355326</v>
      </c>
      <c r="G137" s="2">
        <v>2.2719152968083E-17</v>
      </c>
      <c r="H137" s="2">
        <f t="shared" si="31"/>
        <v>-214.5240246893448</v>
      </c>
      <c r="I137" s="2">
        <f t="shared" si="32"/>
        <v>-1.1764129999999997</v>
      </c>
      <c r="J137">
        <v>-1.1764129999999999</v>
      </c>
      <c r="K137" s="1"/>
      <c r="L137" s="1">
        <f t="shared" si="45"/>
        <v>2013.5</v>
      </c>
      <c r="M137">
        <f t="shared" si="33"/>
        <v>0.99830969428613647</v>
      </c>
      <c r="N137">
        <f t="shared" si="34"/>
        <v>1.2009601720576604</v>
      </c>
      <c r="O137">
        <f t="shared" si="35"/>
        <v>2.1845289048005765</v>
      </c>
      <c r="P137">
        <f t="shared" si="36"/>
        <v>1.0037932309687707</v>
      </c>
      <c r="Q137">
        <f t="shared" si="37"/>
        <v>1.0022137934838287</v>
      </c>
      <c r="R137">
        <f t="shared" si="38"/>
        <v>1</v>
      </c>
      <c r="S137">
        <f t="shared" si="39"/>
        <v>0.11703991519013374</v>
      </c>
      <c r="T137">
        <f t="shared" si="40"/>
        <v>0.30838292661376854</v>
      </c>
      <c r="U137">
        <f t="shared" si="41"/>
        <v>0.30838292661376848</v>
      </c>
      <c r="V137">
        <f t="shared" si="42"/>
        <v>1.5068457107871076</v>
      </c>
      <c r="W137">
        <f t="shared" si="43"/>
        <v>-1.1764129999999997</v>
      </c>
    </row>
    <row r="138" spans="1:23" x14ac:dyDescent="0.3">
      <c r="A138" s="1">
        <f t="shared" si="44"/>
        <v>2013.75</v>
      </c>
      <c r="B138" s="2">
        <v>-0.168627832254968</v>
      </c>
      <c r="C138" s="2">
        <v>18.466165223426799</v>
      </c>
      <c r="D138" s="2">
        <v>79.081964271582706</v>
      </c>
      <c r="E138" s="2">
        <v>0.39436832675210798</v>
      </c>
      <c r="F138" s="2">
        <v>3.1209263218556601E-2</v>
      </c>
      <c r="G138" s="2">
        <v>-3.2669760929898101E-18</v>
      </c>
      <c r="H138" s="2">
        <f t="shared" si="31"/>
        <v>-214.49647925272518</v>
      </c>
      <c r="I138" s="2">
        <f t="shared" si="32"/>
        <v>-1.1669139999999998</v>
      </c>
      <c r="J138">
        <v>-1.166914</v>
      </c>
      <c r="K138" s="1"/>
      <c r="L138" s="1">
        <f t="shared" si="45"/>
        <v>2013.75</v>
      </c>
      <c r="M138">
        <f t="shared" si="33"/>
        <v>0.99831514264591259</v>
      </c>
      <c r="N138">
        <f t="shared" si="34"/>
        <v>1.2028114027207724</v>
      </c>
      <c r="O138">
        <f t="shared" si="35"/>
        <v>2.2052031644255372</v>
      </c>
      <c r="P138">
        <f t="shared" si="36"/>
        <v>1.0039514698189109</v>
      </c>
      <c r="Q138">
        <f t="shared" si="37"/>
        <v>1.0003121413381579</v>
      </c>
      <c r="R138">
        <f t="shared" si="38"/>
        <v>1</v>
      </c>
      <c r="S138">
        <f t="shared" si="39"/>
        <v>0.11707215878640795</v>
      </c>
      <c r="T138">
        <f t="shared" si="40"/>
        <v>0.31132621304128677</v>
      </c>
      <c r="U138">
        <f t="shared" si="41"/>
        <v>0.31132621304128671</v>
      </c>
      <c r="V138">
        <f t="shared" si="42"/>
        <v>1.5276654797356999</v>
      </c>
      <c r="W138">
        <f t="shared" si="43"/>
        <v>-1.1669139999999998</v>
      </c>
    </row>
    <row r="139" spans="1:23" x14ac:dyDescent="0.3">
      <c r="A139" s="1">
        <f t="shared" si="44"/>
        <v>2014</v>
      </c>
      <c r="B139" s="2">
        <v>-0.16831856568224901</v>
      </c>
      <c r="C139" s="2">
        <v>18.329823863115401</v>
      </c>
      <c r="D139" s="2">
        <v>79.583217822601299</v>
      </c>
      <c r="E139" s="2">
        <v>0.368315488141707</v>
      </c>
      <c r="F139" s="2">
        <v>0.17512887748796899</v>
      </c>
      <c r="G139" s="2">
        <v>3.0706362957010898E-17</v>
      </c>
      <c r="H139" s="2">
        <f t="shared" si="31"/>
        <v>-214.46896748566411</v>
      </c>
      <c r="I139" s="2">
        <f t="shared" si="32"/>
        <v>-1.161808</v>
      </c>
      <c r="J139">
        <v>-1.161808</v>
      </c>
      <c r="K139" s="1"/>
      <c r="L139" s="1">
        <f t="shared" si="45"/>
        <v>2014</v>
      </c>
      <c r="M139">
        <f t="shared" si="33"/>
        <v>0.99831823010571341</v>
      </c>
      <c r="N139">
        <f t="shared" si="34"/>
        <v>1.2011725907354642</v>
      </c>
      <c r="O139">
        <f t="shared" si="35"/>
        <v>2.2162845733701504</v>
      </c>
      <c r="P139">
        <f t="shared" si="36"/>
        <v>1.0036899460314168</v>
      </c>
      <c r="Q139">
        <f t="shared" si="37"/>
        <v>1.0017528231766624</v>
      </c>
      <c r="R139">
        <f t="shared" si="38"/>
        <v>1</v>
      </c>
      <c r="S139">
        <f t="shared" si="39"/>
        <v>0.11710437183701312</v>
      </c>
      <c r="T139">
        <f t="shared" si="40"/>
        <v>0.31291990993076524</v>
      </c>
      <c r="U139">
        <f t="shared" si="41"/>
        <v>0.31291990993076524</v>
      </c>
      <c r="V139">
        <f t="shared" si="42"/>
        <v>1.5383225352564205</v>
      </c>
      <c r="W139">
        <f t="shared" si="43"/>
        <v>-1.161808</v>
      </c>
    </row>
    <row r="140" spans="1:23" x14ac:dyDescent="0.3">
      <c r="A140" s="1">
        <f t="shared" si="44"/>
        <v>2014.25</v>
      </c>
      <c r="B140" s="2">
        <v>-0.16834191508153601</v>
      </c>
      <c r="C140" s="2">
        <v>18.168950239245799</v>
      </c>
      <c r="D140" s="2">
        <v>81.045356837599201</v>
      </c>
      <c r="E140" s="2">
        <v>0.37038173397369001</v>
      </c>
      <c r="F140" s="2">
        <v>4.84417379253093E-2</v>
      </c>
      <c r="G140" s="2">
        <v>7.7776170260950907E-18</v>
      </c>
      <c r="H140" s="2">
        <f t="shared" si="31"/>
        <v>-214.44148863366246</v>
      </c>
      <c r="I140" s="2">
        <f t="shared" si="32"/>
        <v>-1.149767</v>
      </c>
      <c r="J140">
        <v>-1.149767</v>
      </c>
      <c r="K140" s="1"/>
      <c r="L140" s="1">
        <f t="shared" si="45"/>
        <v>2014.25</v>
      </c>
      <c r="M140">
        <f t="shared" si="33"/>
        <v>0.99831799700443091</v>
      </c>
      <c r="N140">
        <f t="shared" si="34"/>
        <v>1.1992417743633716</v>
      </c>
      <c r="O140">
        <f t="shared" si="35"/>
        <v>2.2489277979109472</v>
      </c>
      <c r="P140">
        <f t="shared" si="36"/>
        <v>1.0037106849473505</v>
      </c>
      <c r="Q140">
        <f t="shared" si="37"/>
        <v>1.0004845347282996</v>
      </c>
      <c r="R140">
        <f t="shared" si="38"/>
        <v>1</v>
      </c>
      <c r="S140">
        <f t="shared" si="39"/>
        <v>0.11713655519564392</v>
      </c>
      <c r="T140">
        <f t="shared" si="40"/>
        <v>0.3167105543419329</v>
      </c>
      <c r="U140">
        <f t="shared" si="41"/>
        <v>0.3167105543419329</v>
      </c>
      <c r="V140">
        <f t="shared" si="42"/>
        <v>1.5678193441500428</v>
      </c>
      <c r="W140">
        <f t="shared" si="43"/>
        <v>-1.149767</v>
      </c>
    </row>
    <row r="141" spans="1:23" x14ac:dyDescent="0.3">
      <c r="A141" s="1">
        <f t="shared" si="44"/>
        <v>2014.5</v>
      </c>
      <c r="B141" s="2">
        <v>-0.168739111663438</v>
      </c>
      <c r="C141" s="2">
        <v>18.082072406610301</v>
      </c>
      <c r="D141" s="2">
        <v>80.899752553554094</v>
      </c>
      <c r="E141" s="2">
        <v>0.337867538497233</v>
      </c>
      <c r="F141" s="2">
        <v>-0.119311430604124</v>
      </c>
      <c r="G141" s="2">
        <v>1.16984695228975E-17</v>
      </c>
      <c r="H141" s="2">
        <f t="shared" si="31"/>
        <v>-214.41404195639404</v>
      </c>
      <c r="I141" s="2">
        <f t="shared" si="32"/>
        <v>-1.1538239999999997</v>
      </c>
      <c r="J141">
        <v>-1.153824</v>
      </c>
      <c r="K141" s="1"/>
      <c r="L141" s="1">
        <f t="shared" si="45"/>
        <v>2014.5</v>
      </c>
      <c r="M141">
        <f t="shared" si="33"/>
        <v>0.99831403172734523</v>
      </c>
      <c r="N141">
        <f t="shared" si="34"/>
        <v>1.198200351550033</v>
      </c>
      <c r="O141">
        <f t="shared" si="35"/>
        <v>2.2456556454672736</v>
      </c>
      <c r="P141">
        <f t="shared" si="36"/>
        <v>1.0033843895422661</v>
      </c>
      <c r="Q141">
        <f t="shared" si="37"/>
        <v>0.99880759717184608</v>
      </c>
      <c r="R141">
        <f t="shared" si="38"/>
        <v>1</v>
      </c>
      <c r="S141">
        <f t="shared" si="39"/>
        <v>0.11716870970038153</v>
      </c>
      <c r="T141">
        <f t="shared" si="40"/>
        <v>0.31542826251074357</v>
      </c>
      <c r="U141">
        <f t="shared" si="41"/>
        <v>0.31542826251074352</v>
      </c>
      <c r="V141">
        <f t="shared" si="42"/>
        <v>1.5615307251591455</v>
      </c>
      <c r="W141">
        <f t="shared" si="43"/>
        <v>-1.1538239999999997</v>
      </c>
    </row>
    <row r="142" spans="1:23" x14ac:dyDescent="0.3">
      <c r="A142">
        <v>2014.75</v>
      </c>
      <c r="L142">
        <v>2014.75</v>
      </c>
    </row>
    <row r="143" spans="1:23" x14ac:dyDescent="0.3">
      <c r="A143">
        <v>2015</v>
      </c>
      <c r="L14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7</vt:i4>
      </vt:variant>
    </vt:vector>
  </HeadingPairs>
  <TitlesOfParts>
    <vt:vector size="14" baseType="lpstr">
      <vt:lpstr>Var_No</vt:lpstr>
      <vt:lpstr>EXIMR</vt:lpstr>
      <vt:lpstr>XMY</vt:lpstr>
      <vt:lpstr>exp(XMY)ADJ</vt:lpstr>
      <vt:lpstr>EXIMRxXMY</vt:lpstr>
      <vt:lpstr>Exclusion</vt:lpstr>
      <vt:lpstr>Sheet2</vt:lpstr>
      <vt:lpstr>EXIMRF1</vt:lpstr>
      <vt:lpstr>XMYF1</vt:lpstr>
      <vt:lpstr>RTBYF1</vt:lpstr>
      <vt:lpstr>RTBYF2</vt:lpstr>
      <vt:lpstr>EXIMRxXMYF1</vt:lpstr>
      <vt:lpstr>ExclusionF1</vt:lpstr>
      <vt:lpstr>RTBY_excludingF2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cp:lastPrinted>2018-12-10T03:14:10Z</cp:lastPrinted>
  <dcterms:created xsi:type="dcterms:W3CDTF">2018-12-03T03:45:29Z</dcterms:created>
  <dcterms:modified xsi:type="dcterms:W3CDTF">2021-06-08T06:17:22Z</dcterms:modified>
</cp:coreProperties>
</file>