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ndro\Desktop\"/>
    </mc:Choice>
  </mc:AlternateContent>
  <xr:revisionPtr revIDLastSave="0" documentId="13_ncr:1_{50CDCF7B-E397-42A3-8397-B41721668709}" xr6:coauthVersionLast="45" xr6:coauthVersionMax="45" xr10:uidLastSave="{00000000-0000-0000-0000-000000000000}"/>
  <bookViews>
    <workbookView xWindow="-120" yWindow="-120" windowWidth="29040" windowHeight="15840" xr2:uid="{393999AE-3DFF-4E7D-8BA6-AC300E30D6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O11" i="1"/>
  <c r="N11" i="1" l="1"/>
  <c r="I14" i="1"/>
  <c r="Q11" i="1" l="1"/>
  <c r="F18" i="1" l="1"/>
  <c r="N10" i="1" l="1"/>
  <c r="N15" i="1" s="1"/>
  <c r="P10" i="1"/>
  <c r="O10" i="1"/>
  <c r="O9" i="1" s="1"/>
  <c r="Q10" i="1"/>
  <c r="N12" i="1" l="1"/>
  <c r="V9" i="1" s="1"/>
  <c r="O15" i="1"/>
  <c r="N9" i="1"/>
  <c r="P12" i="1"/>
  <c r="V12" i="1" s="1"/>
  <c r="P9" i="1"/>
  <c r="P15" i="1"/>
  <c r="V22" i="1" s="1"/>
  <c r="Q15" i="1"/>
  <c r="V23" i="1" s="1"/>
  <c r="V19" i="1"/>
  <c r="N16" i="1"/>
  <c r="O12" i="1"/>
  <c r="V11" i="1" s="1"/>
  <c r="Q9" i="1"/>
  <c r="Q12" i="1"/>
  <c r="V20" i="1" l="1"/>
  <c r="V21" i="1"/>
  <c r="V13" i="1"/>
  <c r="V10" i="1"/>
  <c r="V24" i="1" l="1"/>
  <c r="V14" i="1"/>
</calcChain>
</file>

<file path=xl/sharedStrings.xml><?xml version="1.0" encoding="utf-8"?>
<sst xmlns="http://schemas.openxmlformats.org/spreadsheetml/2006/main" count="71" uniqueCount="31">
  <si>
    <t>PARAMETERS</t>
  </si>
  <si>
    <t>SYRINGE TOTAL ACTIVITY:</t>
  </si>
  <si>
    <t>SYRINGE VOLUME:</t>
  </si>
  <si>
    <t>PHANTOM VOLUMES:</t>
  </si>
  <si>
    <t>MBq</t>
  </si>
  <si>
    <t>ml</t>
  </si>
  <si>
    <t>W</t>
  </si>
  <si>
    <t>F18</t>
  </si>
  <si>
    <t>TOTAL</t>
  </si>
  <si>
    <t>DESIRED ACTIVITY LEVELS:</t>
  </si>
  <si>
    <t>SYRINGE CONCENTRATION:</t>
  </si>
  <si>
    <t>CONCENTRATION</t>
  </si>
  <si>
    <t>ACTIVITY</t>
  </si>
  <si>
    <t>TOTAL F18</t>
  </si>
  <si>
    <t>F18 DILUTION</t>
  </si>
  <si>
    <t>MEASURE SIMULATION</t>
  </si>
  <si>
    <t>V1</t>
  </si>
  <si>
    <t>V2</t>
  </si>
  <si>
    <t>V3</t>
  </si>
  <si>
    <t>BACKROUND</t>
  </si>
  <si>
    <t>VOLUME</t>
  </si>
  <si>
    <t>HIGH</t>
  </si>
  <si>
    <t>MEDIUM</t>
  </si>
  <si>
    <t>LOW</t>
  </si>
  <si>
    <t>CONCENTRATION 1HR</t>
  </si>
  <si>
    <t>MEASURE SIMULATION 1 HR</t>
  </si>
  <si>
    <t>MBq/ml</t>
  </si>
  <si>
    <t>∆F18</t>
  </si>
  <si>
    <t>BORDER</t>
  </si>
  <si>
    <t>VERY LOW</t>
  </si>
  <si>
    <t>∆W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</si>
</sst>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E40CB6"/>
      <name val="Calibri"/>
      <family val="2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40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9C9E-9F76-4FFD-8506-0A7C49872E07}">
  <dimension ref="E7:W24"/>
  <sheetViews>
    <sheetView tabSelected="1" topLeftCell="C1" workbookViewId="0">
      <selection activeCell="V11" sqref="V11"/>
    </sheetView>
  </sheetViews>
  <sheetFormatPr defaultRowHeight="15" x14ac:dyDescent="0.25"/>
  <cols>
    <col min="4" max="4" width="9.140625" customWidth="1"/>
    <col min="5" max="5" width="24.85546875" customWidth="1"/>
    <col min="6" max="6" width="9.140625" customWidth="1"/>
    <col min="9" max="9" width="9.7109375" bestFit="1" customWidth="1"/>
    <col min="12" max="12" width="8.7109375" customWidth="1"/>
    <col min="13" max="13" width="20.85546875" customWidth="1"/>
    <col min="15" max="15" width="10.28515625" customWidth="1"/>
    <col min="17" max="17" width="10.140625" customWidth="1"/>
    <col min="19" max="19" width="26.5703125" customWidth="1"/>
    <col min="21" max="21" width="11.140625" customWidth="1"/>
  </cols>
  <sheetData>
    <row r="7" spans="5:23" x14ac:dyDescent="0.25">
      <c r="M7" s="5" t="s">
        <v>14</v>
      </c>
      <c r="S7" s="5" t="s">
        <v>15</v>
      </c>
    </row>
    <row r="8" spans="5:23" x14ac:dyDescent="0.25">
      <c r="E8" s="5" t="s">
        <v>0</v>
      </c>
      <c r="F8" s="2"/>
      <c r="G8" s="2"/>
      <c r="H8" s="2"/>
      <c r="I8" s="2"/>
      <c r="J8" s="2"/>
      <c r="K8" s="2"/>
      <c r="L8" s="2"/>
      <c r="M8" s="6"/>
      <c r="N8" s="7" t="s">
        <v>21</v>
      </c>
      <c r="O8" s="8" t="s">
        <v>22</v>
      </c>
      <c r="P8" s="9" t="s">
        <v>23</v>
      </c>
      <c r="Q8" s="9" t="s">
        <v>29</v>
      </c>
      <c r="T8" s="4" t="s">
        <v>20</v>
      </c>
      <c r="V8" s="4" t="s">
        <v>12</v>
      </c>
    </row>
    <row r="9" spans="5:23" x14ac:dyDescent="0.25">
      <c r="F9" s="2"/>
      <c r="G9" s="2"/>
      <c r="H9" s="2"/>
      <c r="I9" s="2"/>
      <c r="J9" s="2"/>
      <c r="K9" s="2"/>
      <c r="L9" s="2"/>
      <c r="M9" s="6" t="s">
        <v>6</v>
      </c>
      <c r="N9" s="6">
        <f>N11-N10</f>
        <v>4.3713938758988515</v>
      </c>
      <c r="O9" s="6">
        <f>O11-O10</f>
        <v>4.651907233677794</v>
      </c>
      <c r="P9" s="6">
        <f>P11-P10</f>
        <v>13.091314753965356</v>
      </c>
      <c r="Q9" s="6">
        <f>Q11-Q10</f>
        <v>44.758001703784835</v>
      </c>
      <c r="R9" t="s">
        <v>5</v>
      </c>
      <c r="S9" s="1" t="s">
        <v>16</v>
      </c>
      <c r="T9" s="6">
        <v>2</v>
      </c>
      <c r="U9" s="2" t="s">
        <v>5</v>
      </c>
      <c r="V9" s="6">
        <f>T9*N12</f>
        <v>2.6086956521739131</v>
      </c>
      <c r="W9" t="s">
        <v>4</v>
      </c>
    </row>
    <row r="10" spans="5:23" x14ac:dyDescent="0.25">
      <c r="E10" s="3" t="s">
        <v>1</v>
      </c>
      <c r="F10" s="2">
        <v>91.3</v>
      </c>
      <c r="G10" s="2" t="s">
        <v>4</v>
      </c>
      <c r="H10" s="2"/>
      <c r="I10" s="2"/>
      <c r="J10" s="2"/>
      <c r="K10" s="2"/>
      <c r="L10" s="2"/>
      <c r="M10" s="6" t="s">
        <v>7</v>
      </c>
      <c r="N10" s="6">
        <f>(F16/AVERAGE(F14:H14))*N11/F18</f>
        <v>0.72860612410114767</v>
      </c>
      <c r="O10" s="6">
        <f>(G16/AVERAGE(F14:H14))*O11/F18</f>
        <v>0.44809276632220585</v>
      </c>
      <c r="P10" s="6">
        <f>(I16/I14)*P11/F18</f>
        <v>0.90868524603464362</v>
      </c>
      <c r="Q10" s="6">
        <f>(H16/J14)*Q11/F18</f>
        <v>0.74199829621516378</v>
      </c>
      <c r="R10" t="s">
        <v>5</v>
      </c>
      <c r="S10" s="1" t="s">
        <v>17</v>
      </c>
      <c r="T10" s="6">
        <v>2</v>
      </c>
      <c r="U10" s="2" t="s">
        <v>5</v>
      </c>
      <c r="V10" s="6">
        <f>T10*O12</f>
        <v>1.6043478260869566</v>
      </c>
      <c r="W10" t="s">
        <v>4</v>
      </c>
    </row>
    <row r="11" spans="5:23" x14ac:dyDescent="0.25">
      <c r="E11" s="4"/>
      <c r="F11" s="2"/>
      <c r="G11" s="2"/>
      <c r="H11" s="2"/>
      <c r="I11" s="2"/>
      <c r="J11" s="2"/>
      <c r="K11" s="2"/>
      <c r="L11" s="2"/>
      <c r="M11" s="1" t="s">
        <v>8</v>
      </c>
      <c r="N11" s="6">
        <f>SUM(F14:H14)+0.5</f>
        <v>5.0999999999999996</v>
      </c>
      <c r="O11" s="6">
        <f>SUM(F14:H14)+0.5</f>
        <v>5.0999999999999996</v>
      </c>
      <c r="P11" s="6">
        <f>SUM(I14)+0.5</f>
        <v>14</v>
      </c>
      <c r="Q11" s="6">
        <f>SUM(J14)+0.5</f>
        <v>45.5</v>
      </c>
      <c r="R11" t="s">
        <v>5</v>
      </c>
      <c r="S11" s="1" t="s">
        <v>18</v>
      </c>
      <c r="T11" s="6">
        <v>0.6</v>
      </c>
      <c r="U11" s="2" t="s">
        <v>5</v>
      </c>
      <c r="V11" s="6">
        <f>T11*O12</f>
        <v>0.48130434782608694</v>
      </c>
      <c r="W11" t="s">
        <v>4</v>
      </c>
    </row>
    <row r="12" spans="5:23" x14ac:dyDescent="0.25">
      <c r="E12" s="3" t="s">
        <v>2</v>
      </c>
      <c r="F12" s="2">
        <v>10</v>
      </c>
      <c r="G12" s="2" t="s">
        <v>5</v>
      </c>
      <c r="H12" s="2"/>
      <c r="I12" s="2"/>
      <c r="J12" s="2"/>
      <c r="K12" s="2"/>
      <c r="L12" s="2"/>
      <c r="M12" s="10" t="s">
        <v>11</v>
      </c>
      <c r="N12" s="6">
        <f>(N10*F18)/N11</f>
        <v>1.3043478260869565</v>
      </c>
      <c r="O12" s="6">
        <f>(O10*F18)/O11</f>
        <v>0.80217391304347829</v>
      </c>
      <c r="P12" s="6">
        <f>(P10*F18)/P11</f>
        <v>0.59259259259259256</v>
      </c>
      <c r="Q12" s="6">
        <f>(Q10*F18)/Q11</f>
        <v>0.1488888888888889</v>
      </c>
      <c r="R12" t="s">
        <v>26</v>
      </c>
      <c r="S12" s="1" t="s">
        <v>28</v>
      </c>
      <c r="T12" s="6">
        <v>0</v>
      </c>
      <c r="U12" s="2" t="s">
        <v>5</v>
      </c>
      <c r="V12" s="6">
        <f>T12*P12</f>
        <v>0</v>
      </c>
      <c r="W12" t="s">
        <v>4</v>
      </c>
    </row>
    <row r="13" spans="5:23" ht="16.5" x14ac:dyDescent="0.3">
      <c r="E13" s="4"/>
      <c r="F13" s="2"/>
      <c r="G13" s="2"/>
      <c r="H13" s="2"/>
      <c r="I13" s="2"/>
      <c r="J13" s="2"/>
      <c r="K13" s="2"/>
      <c r="L13" s="2"/>
      <c r="M13" s="11" t="s">
        <v>27</v>
      </c>
      <c r="N13" s="6"/>
      <c r="O13" s="6"/>
      <c r="P13" s="6"/>
      <c r="Q13" s="6">
        <v>0</v>
      </c>
      <c r="R13" t="s">
        <v>5</v>
      </c>
      <c r="S13" s="1" t="s">
        <v>19</v>
      </c>
      <c r="T13" s="6">
        <v>45</v>
      </c>
      <c r="U13" s="2" t="s">
        <v>5</v>
      </c>
      <c r="V13" s="6">
        <f>T13*Q12</f>
        <v>6.7000000000000011</v>
      </c>
      <c r="W13" t="s">
        <v>4</v>
      </c>
    </row>
    <row r="14" spans="5:23" ht="16.5" x14ac:dyDescent="0.3">
      <c r="E14" s="3" t="s">
        <v>3</v>
      </c>
      <c r="F14" s="2">
        <v>2</v>
      </c>
      <c r="G14" s="2">
        <v>2</v>
      </c>
      <c r="H14" s="2">
        <v>0.6</v>
      </c>
      <c r="I14">
        <f>3*3.5+3</f>
        <v>13.5</v>
      </c>
      <c r="J14" s="2">
        <v>45</v>
      </c>
      <c r="K14" s="2" t="s">
        <v>5</v>
      </c>
      <c r="L14" s="2"/>
      <c r="M14" s="11" t="s">
        <v>30</v>
      </c>
      <c r="N14" s="1">
        <v>0.5</v>
      </c>
      <c r="O14" s="1">
        <v>0.5</v>
      </c>
      <c r="P14" s="1">
        <v>0</v>
      </c>
      <c r="Q14" s="1">
        <v>0</v>
      </c>
      <c r="R14" t="s">
        <v>5</v>
      </c>
      <c r="S14" s="1" t="s">
        <v>8</v>
      </c>
      <c r="T14" s="2"/>
      <c r="U14" s="2"/>
      <c r="V14" s="6">
        <f>SUM(V9:V13)</f>
        <v>11.394347826086957</v>
      </c>
      <c r="W14" t="s">
        <v>4</v>
      </c>
    </row>
    <row r="15" spans="5:23" x14ac:dyDescent="0.25">
      <c r="M15" s="10" t="s">
        <v>24</v>
      </c>
      <c r="N15" s="6">
        <f>(EXP(-LN(2)/109*60)*F18*(N10+N13)/(N11+N13+N14))</f>
        <v>0.81109361577411099</v>
      </c>
      <c r="O15" s="6">
        <f>(EXP(-LN(2)/109*60)*F18*(O10+O13)/(O11+O13+O14))</f>
        <v>0.4988225737010783</v>
      </c>
      <c r="P15" s="6">
        <f>(EXP(-LN(2)/109*60)*F18*(P10+P13)/(P11+P13+P14))</f>
        <v>0.40462399501023671</v>
      </c>
      <c r="Q15" s="6">
        <f>(EXP(-LN(2)/109*60)*F18*(Q10+Q13)/(Q11+Q13+Q14))</f>
        <v>0.10166177874632197</v>
      </c>
      <c r="R15" t="s">
        <v>26</v>
      </c>
    </row>
    <row r="16" spans="5:23" x14ac:dyDescent="0.25">
      <c r="E16" s="3" t="s">
        <v>9</v>
      </c>
      <c r="F16">
        <v>2</v>
      </c>
      <c r="G16">
        <v>1.23</v>
      </c>
      <c r="H16">
        <v>6.7</v>
      </c>
      <c r="I16">
        <v>8</v>
      </c>
      <c r="J16" t="s">
        <v>4</v>
      </c>
      <c r="M16" s="6" t="s">
        <v>13</v>
      </c>
      <c r="N16" s="6">
        <f>SUM(N10:Q10)+SUM(N13:Q13)</f>
        <v>2.8273824326731609</v>
      </c>
      <c r="O16" t="s">
        <v>5</v>
      </c>
    </row>
    <row r="17" spans="5:23" x14ac:dyDescent="0.25">
      <c r="S17" s="5" t="s">
        <v>25</v>
      </c>
    </row>
    <row r="18" spans="5:23" x14ac:dyDescent="0.25">
      <c r="E18" s="4" t="s">
        <v>10</v>
      </c>
      <c r="F18">
        <f>F10/F12</f>
        <v>9.129999999999999</v>
      </c>
      <c r="T18" s="4" t="s">
        <v>20</v>
      </c>
      <c r="V18" s="4" t="s">
        <v>12</v>
      </c>
    </row>
    <row r="19" spans="5:23" x14ac:dyDescent="0.25">
      <c r="S19" s="1" t="s">
        <v>16</v>
      </c>
      <c r="T19" s="6">
        <v>2</v>
      </c>
      <c r="U19" s="2" t="s">
        <v>5</v>
      </c>
      <c r="V19" s="6">
        <f>T19*N15</f>
        <v>1.622187231548222</v>
      </c>
      <c r="W19" t="s">
        <v>4</v>
      </c>
    </row>
    <row r="20" spans="5:23" x14ac:dyDescent="0.25">
      <c r="S20" s="1" t="s">
        <v>17</v>
      </c>
      <c r="T20" s="6">
        <v>2</v>
      </c>
      <c r="U20" s="2" t="s">
        <v>5</v>
      </c>
      <c r="V20" s="6">
        <f>T20*O15</f>
        <v>0.9976451474021566</v>
      </c>
      <c r="W20" t="s">
        <v>4</v>
      </c>
    </row>
    <row r="21" spans="5:23" x14ac:dyDescent="0.25">
      <c r="S21" s="1" t="s">
        <v>18</v>
      </c>
      <c r="T21" s="6">
        <v>0.6</v>
      </c>
      <c r="U21" s="2" t="s">
        <v>5</v>
      </c>
      <c r="V21" s="6">
        <f>T21*O15</f>
        <v>0.29929354422064697</v>
      </c>
      <c r="W21" t="s">
        <v>4</v>
      </c>
    </row>
    <row r="22" spans="5:23" x14ac:dyDescent="0.25">
      <c r="S22" s="1" t="s">
        <v>28</v>
      </c>
      <c r="T22" s="6">
        <v>13.5</v>
      </c>
      <c r="U22" s="2" t="s">
        <v>5</v>
      </c>
      <c r="V22" s="6">
        <f>T22*P15</f>
        <v>5.4624239326381954</v>
      </c>
      <c r="W22" t="s">
        <v>4</v>
      </c>
    </row>
    <row r="23" spans="5:23" x14ac:dyDescent="0.25">
      <c r="S23" s="1" t="s">
        <v>19</v>
      </c>
      <c r="T23" s="6">
        <v>45</v>
      </c>
      <c r="U23" s="2" t="s">
        <v>5</v>
      </c>
      <c r="V23" s="6">
        <f>T23*Q15</f>
        <v>4.5747800435844885</v>
      </c>
      <c r="W23" t="s">
        <v>4</v>
      </c>
    </row>
    <row r="24" spans="5:23" x14ac:dyDescent="0.25">
      <c r="S24" s="1" t="s">
        <v>8</v>
      </c>
      <c r="T24" s="2"/>
      <c r="U24" s="2"/>
      <c r="V24" s="6">
        <f>SUM(V19:V23)</f>
        <v>12.956329899393708</v>
      </c>
      <c r="W2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Alesandro</dc:creator>
  <cp:lastModifiedBy>Alesandro</cp:lastModifiedBy>
  <dcterms:created xsi:type="dcterms:W3CDTF">2019-12-02T12:13:12Z</dcterms:created>
  <dcterms:modified xsi:type="dcterms:W3CDTF">2019-12-19T14:42:30Z</dcterms:modified>
</cp:coreProperties>
</file>