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b48bf9c967e633/Documenti/Politecnico/Dottorato/Progetti/LSTM/"/>
    </mc:Choice>
  </mc:AlternateContent>
  <xr:revisionPtr revIDLastSave="775" documentId="13_ncr:1_{FB32F81F-CD38-44AB-AC63-FF635C598138}" xr6:coauthVersionLast="47" xr6:coauthVersionMax="47" xr10:uidLastSave="{E36EF2FD-7664-4338-BB8D-0764901196ED}"/>
  <bookViews>
    <workbookView xWindow="-108" yWindow="-108" windowWidth="23256" windowHeight="12456" activeTab="5" xr2:uid="{64831A47-98F3-47BC-9403-EACDBF24A4F6}"/>
  </bookViews>
  <sheets>
    <sheet name="Foglio1" sheetId="1" r:id="rId1"/>
    <sheet name="Sheet1" sheetId="2" r:id="rId2"/>
    <sheet name="Foglio2" sheetId="3" r:id="rId3"/>
    <sheet name="Foglio3" sheetId="4" r:id="rId4"/>
    <sheet name="Sheet2" sheetId="5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6" l="1"/>
  <c r="B12" i="6"/>
  <c r="B16" i="6"/>
  <c r="H24" i="6"/>
  <c r="B24" i="6"/>
  <c r="B21" i="6"/>
  <c r="C21" i="6"/>
  <c r="B22" i="6"/>
  <c r="B23" i="6"/>
  <c r="B20" i="6"/>
  <c r="B19" i="6"/>
  <c r="B18" i="6"/>
  <c r="B9" i="6"/>
  <c r="H14" i="6"/>
  <c r="I4" i="6"/>
  <c r="J4" i="6"/>
  <c r="K4" i="6"/>
  <c r="H4" i="6"/>
  <c r="C16" i="1"/>
  <c r="I2" i="6"/>
  <c r="H2" i="6"/>
  <c r="C12" i="1"/>
  <c r="C13" i="1"/>
  <c r="H3" i="6"/>
  <c r="C14" i="1"/>
  <c r="C15" i="1"/>
  <c r="C17" i="1"/>
  <c r="C18" i="1"/>
  <c r="C19" i="1"/>
  <c r="C20" i="1"/>
  <c r="G4" i="1" s="1"/>
  <c r="C21" i="1"/>
  <c r="C22" i="1"/>
  <c r="C23" i="1"/>
  <c r="G5" i="1"/>
  <c r="J2" i="6"/>
  <c r="K2" i="6"/>
  <c r="I3" i="6"/>
  <c r="H10" i="6" s="1"/>
  <c r="J3" i="6"/>
  <c r="H12" i="6" s="1"/>
  <c r="K3" i="6"/>
  <c r="H19" i="6" s="1"/>
  <c r="I1" i="6"/>
  <c r="H9" i="6" s="1"/>
  <c r="J1" i="6"/>
  <c r="K1" i="6"/>
  <c r="H1" i="6"/>
  <c r="B14" i="6"/>
  <c r="B13" i="6"/>
  <c r="B10" i="6"/>
  <c r="B15" i="6" s="1"/>
  <c r="C2" i="5"/>
  <c r="D8" i="5" s="1"/>
  <c r="B2" i="5"/>
  <c r="G2" i="5"/>
  <c r="E7" i="5"/>
  <c r="D7" i="5"/>
  <c r="C3" i="5"/>
  <c r="D9" i="5" s="1"/>
  <c r="B3" i="5"/>
  <c r="B4" i="5"/>
  <c r="C4" i="5" s="1"/>
  <c r="B1" i="5"/>
  <c r="C1" i="5" s="1"/>
  <c r="C4" i="1"/>
  <c r="C6" i="1"/>
  <c r="C5" i="1"/>
  <c r="M80" i="1"/>
  <c r="C125" i="1"/>
  <c r="C124" i="1"/>
  <c r="C123" i="1"/>
  <c r="C122" i="1"/>
  <c r="C121" i="1"/>
  <c r="C120" i="1"/>
  <c r="C119" i="1"/>
  <c r="C118" i="1"/>
  <c r="G117" i="1"/>
  <c r="F117" i="1"/>
  <c r="H117" i="1" s="1"/>
  <c r="C117" i="1"/>
  <c r="H116" i="1"/>
  <c r="G116" i="1"/>
  <c r="F116" i="1"/>
  <c r="I116" i="1" s="1"/>
  <c r="C116" i="1"/>
  <c r="F115" i="1"/>
  <c r="I115" i="1" s="1"/>
  <c r="C115" i="1"/>
  <c r="G115" i="1" s="1"/>
  <c r="I114" i="1"/>
  <c r="J114" i="1" s="1"/>
  <c r="F114" i="1"/>
  <c r="H114" i="1" s="1"/>
  <c r="C114" i="1"/>
  <c r="G114" i="1" s="1"/>
  <c r="B113" i="1"/>
  <c r="B111" i="1"/>
  <c r="C108" i="1"/>
  <c r="C107" i="1"/>
  <c r="C106" i="1"/>
  <c r="C105" i="1"/>
  <c r="C104" i="1"/>
  <c r="C103" i="1"/>
  <c r="C102" i="1"/>
  <c r="C101" i="1"/>
  <c r="G100" i="1"/>
  <c r="F100" i="1"/>
  <c r="I100" i="1" s="1"/>
  <c r="C100" i="1"/>
  <c r="G99" i="1"/>
  <c r="F99" i="1"/>
  <c r="H99" i="1" s="1"/>
  <c r="C99" i="1"/>
  <c r="F98" i="1"/>
  <c r="I98" i="1" s="1"/>
  <c r="C98" i="1"/>
  <c r="G98" i="1" s="1"/>
  <c r="I97" i="1"/>
  <c r="H97" i="1"/>
  <c r="F97" i="1"/>
  <c r="C97" i="1"/>
  <c r="G97" i="1" s="1"/>
  <c r="B96" i="1"/>
  <c r="B94" i="1"/>
  <c r="C91" i="1"/>
  <c r="C90" i="1"/>
  <c r="C89" i="1"/>
  <c r="C88" i="1"/>
  <c r="C87" i="1"/>
  <c r="C86" i="1"/>
  <c r="C85" i="1"/>
  <c r="C84" i="1"/>
  <c r="G83" i="1"/>
  <c r="F83" i="1"/>
  <c r="I83" i="1" s="1"/>
  <c r="C83" i="1"/>
  <c r="F82" i="1"/>
  <c r="I82" i="1" s="1"/>
  <c r="C82" i="1"/>
  <c r="G82" i="1" s="1"/>
  <c r="F81" i="1"/>
  <c r="I81" i="1" s="1"/>
  <c r="C81" i="1"/>
  <c r="G81" i="1" s="1"/>
  <c r="F80" i="1"/>
  <c r="I80" i="1" s="1"/>
  <c r="C80" i="1"/>
  <c r="G80" i="1" s="1"/>
  <c r="B79" i="1"/>
  <c r="B77" i="1"/>
  <c r="C74" i="1"/>
  <c r="C73" i="1"/>
  <c r="C72" i="1"/>
  <c r="C71" i="1"/>
  <c r="C70" i="1"/>
  <c r="C69" i="1"/>
  <c r="C68" i="1"/>
  <c r="C67" i="1"/>
  <c r="G66" i="1"/>
  <c r="F66" i="1"/>
  <c r="I66" i="1" s="1"/>
  <c r="C66" i="1"/>
  <c r="F65" i="1"/>
  <c r="H65" i="1" s="1"/>
  <c r="C65" i="1"/>
  <c r="G65" i="1" s="1"/>
  <c r="H64" i="1"/>
  <c r="F64" i="1"/>
  <c r="I64" i="1" s="1"/>
  <c r="C64" i="1"/>
  <c r="G64" i="1" s="1"/>
  <c r="F63" i="1"/>
  <c r="I63" i="1" s="1"/>
  <c r="C63" i="1"/>
  <c r="G63" i="1" s="1"/>
  <c r="B62" i="1"/>
  <c r="B60" i="1"/>
  <c r="I6" i="1"/>
  <c r="H6" i="1"/>
  <c r="F6" i="1"/>
  <c r="H21" i="3"/>
  <c r="H24" i="3"/>
  <c r="J15" i="3"/>
  <c r="Q2" i="4"/>
  <c r="Q3" i="4"/>
  <c r="Q4" i="4"/>
  <c r="Q1" i="4"/>
  <c r="Q20" i="3"/>
  <c r="H14" i="3"/>
  <c r="H19" i="3" s="1"/>
  <c r="I19" i="3" s="1"/>
  <c r="J22" i="3" s="1"/>
  <c r="H15" i="3"/>
  <c r="H10" i="3"/>
  <c r="H9" i="3"/>
  <c r="H13" i="3" s="1"/>
  <c r="I13" i="3" s="1"/>
  <c r="J16" i="3" s="1"/>
  <c r="H8" i="3"/>
  <c r="H7" i="3"/>
  <c r="H6" i="3"/>
  <c r="H11" i="3" s="1"/>
  <c r="H5" i="3"/>
  <c r="E12" i="4"/>
  <c r="E11" i="4"/>
  <c r="E13" i="4"/>
  <c r="E10" i="4"/>
  <c r="E15" i="4"/>
  <c r="E16" i="4" s="1"/>
  <c r="A15" i="4"/>
  <c r="A16" i="4" s="1"/>
  <c r="E6" i="4"/>
  <c r="E7" i="4" s="1"/>
  <c r="E8" i="4" s="1"/>
  <c r="C10" i="1"/>
  <c r="C11" i="1"/>
  <c r="C6" i="4"/>
  <c r="C7" i="4" s="1"/>
  <c r="C8" i="4" s="1"/>
  <c r="H15" i="4"/>
  <c r="G15" i="4"/>
  <c r="F15" i="4"/>
  <c r="F16" i="4" s="1"/>
  <c r="D15" i="4"/>
  <c r="C15" i="4"/>
  <c r="B15" i="4"/>
  <c r="B16" i="4" s="1"/>
  <c r="A6" i="4"/>
  <c r="A7" i="4" s="1"/>
  <c r="A8" i="4" s="1"/>
  <c r="F6" i="4"/>
  <c r="B7" i="4"/>
  <c r="B8" i="4" s="1"/>
  <c r="F7" i="4"/>
  <c r="F8" i="4" s="1"/>
  <c r="F4" i="1"/>
  <c r="B6" i="4"/>
  <c r="G6" i="4"/>
  <c r="G7" i="4" s="1"/>
  <c r="G8" i="4" s="1"/>
  <c r="C8" i="1"/>
  <c r="J6" i="2"/>
  <c r="J5" i="2"/>
  <c r="K5" i="2" s="1"/>
  <c r="J4" i="2"/>
  <c r="I4" i="1"/>
  <c r="C11" i="2"/>
  <c r="C10" i="2"/>
  <c r="G6" i="2" s="1"/>
  <c r="H6" i="2" s="1"/>
  <c r="C9" i="2"/>
  <c r="G5" i="2" s="1"/>
  <c r="H5" i="2" s="1"/>
  <c r="C8" i="2"/>
  <c r="G4" i="2" s="1"/>
  <c r="H4" i="2" s="1"/>
  <c r="C7" i="2"/>
  <c r="C6" i="2"/>
  <c r="E6" i="2" s="1"/>
  <c r="F6" i="2" s="1"/>
  <c r="I6" i="2" s="1"/>
  <c r="C5" i="2"/>
  <c r="E5" i="2" s="1"/>
  <c r="F5" i="2" s="1"/>
  <c r="I5" i="2" s="1"/>
  <c r="C4" i="2"/>
  <c r="E4" i="2" s="1"/>
  <c r="F4" i="2" s="1"/>
  <c r="I4" i="2" s="1"/>
  <c r="C12" i="2"/>
  <c r="C13" i="2"/>
  <c r="C14" i="2"/>
  <c r="C15" i="2"/>
  <c r="C57" i="1"/>
  <c r="C56" i="1"/>
  <c r="C55" i="1"/>
  <c r="C54" i="1"/>
  <c r="C53" i="1"/>
  <c r="C52" i="1"/>
  <c r="C51" i="1"/>
  <c r="C50" i="1"/>
  <c r="C49" i="1"/>
  <c r="C48" i="1"/>
  <c r="C47" i="1"/>
  <c r="C46" i="1"/>
  <c r="S3" i="1"/>
  <c r="S4" i="1"/>
  <c r="S2" i="1"/>
  <c r="Q3" i="1"/>
  <c r="R3" i="1" s="1"/>
  <c r="Q4" i="1"/>
  <c r="R4" i="1" s="1"/>
  <c r="Q2" i="1"/>
  <c r="R2" i="1" s="1"/>
  <c r="C29" i="1"/>
  <c r="C40" i="1"/>
  <c r="C39" i="1"/>
  <c r="C38" i="1"/>
  <c r="C37" i="1"/>
  <c r="C36" i="1"/>
  <c r="C35" i="1"/>
  <c r="C34" i="1"/>
  <c r="C33" i="1"/>
  <c r="C32" i="1"/>
  <c r="C31" i="1"/>
  <c r="C30" i="1"/>
  <c r="F7" i="1"/>
  <c r="I7" i="1" s="1"/>
  <c r="F5" i="1"/>
  <c r="H5" i="1" s="1"/>
  <c r="C9" i="1"/>
  <c r="C7" i="1"/>
  <c r="H13" i="6" l="1"/>
  <c r="H17" i="6" s="1"/>
  <c r="I17" i="6" s="1"/>
  <c r="H18" i="6"/>
  <c r="H21" i="6" s="1"/>
  <c r="I21" i="6" s="1"/>
  <c r="H11" i="6"/>
  <c r="H16" i="6" s="1"/>
  <c r="I16" i="6" s="1"/>
  <c r="B17" i="6"/>
  <c r="H15" i="6"/>
  <c r="I15" i="6" s="1"/>
  <c r="E8" i="5"/>
  <c r="E9" i="5"/>
  <c r="L114" i="1"/>
  <c r="K114" i="1"/>
  <c r="I117" i="1"/>
  <c r="H115" i="1"/>
  <c r="H100" i="1"/>
  <c r="H98" i="1"/>
  <c r="I99" i="1"/>
  <c r="J97" i="1" s="1"/>
  <c r="J80" i="1"/>
  <c r="H83" i="1"/>
  <c r="H80" i="1"/>
  <c r="H81" i="1"/>
  <c r="H82" i="1"/>
  <c r="H66" i="1"/>
  <c r="H63" i="1"/>
  <c r="I65" i="1"/>
  <c r="J63" i="1" s="1"/>
  <c r="I11" i="3"/>
  <c r="J14" i="3" s="1"/>
  <c r="H18" i="3" s="1"/>
  <c r="I24" i="3" s="1"/>
  <c r="J27" i="3" s="1"/>
  <c r="H30" i="3" s="1"/>
  <c r="H12" i="3"/>
  <c r="I12" i="3" s="1"/>
  <c r="O16" i="3" s="1"/>
  <c r="H4" i="1"/>
  <c r="G6" i="1"/>
  <c r="H7" i="1"/>
  <c r="I5" i="1"/>
  <c r="J4" i="1" s="1"/>
  <c r="G7" i="1"/>
  <c r="H20" i="6" l="1"/>
  <c r="H22" i="6" s="1"/>
  <c r="I22" i="6" s="1"/>
  <c r="M114" i="1"/>
  <c r="L97" i="1"/>
  <c r="M97" i="1" s="1"/>
  <c r="K97" i="1"/>
  <c r="L80" i="1"/>
  <c r="K80" i="1"/>
  <c r="L63" i="1"/>
  <c r="M63" i="1" s="1"/>
  <c r="K63" i="1"/>
  <c r="M16" i="3"/>
  <c r="H6" i="4"/>
  <c r="H7" i="4" s="1"/>
  <c r="H8" i="4" s="1"/>
  <c r="K4" i="1"/>
  <c r="L4" i="1"/>
  <c r="M4" i="1" s="1"/>
  <c r="B28" i="1" s="1"/>
  <c r="B26" i="1"/>
  <c r="F46" i="1" l="1"/>
  <c r="G49" i="1"/>
  <c r="F49" i="1"/>
  <c r="F48" i="1"/>
  <c r="F47" i="1"/>
  <c r="G46" i="1"/>
  <c r="G48" i="1"/>
  <c r="G47" i="1"/>
  <c r="F30" i="1"/>
  <c r="I30" i="1" s="1"/>
  <c r="G31" i="1"/>
  <c r="G30" i="1"/>
  <c r="G32" i="1"/>
  <c r="G29" i="1"/>
  <c r="F31" i="1"/>
  <c r="I31" i="1" s="1"/>
  <c r="F32" i="1"/>
  <c r="I32" i="1" s="1"/>
  <c r="F29" i="1"/>
  <c r="I29" i="1" s="1"/>
  <c r="H30" i="1" l="1"/>
  <c r="I47" i="1"/>
  <c r="H47" i="1"/>
  <c r="I48" i="1"/>
  <c r="H48" i="1"/>
  <c r="I49" i="1"/>
  <c r="H49" i="1"/>
  <c r="H32" i="1"/>
  <c r="H31" i="1"/>
  <c r="H29" i="1"/>
  <c r="I46" i="1"/>
  <c r="H46" i="1"/>
  <c r="J29" i="1"/>
  <c r="L29" i="1" l="1"/>
  <c r="M29" i="1" s="1"/>
  <c r="B45" i="1" s="1"/>
  <c r="B43" i="1"/>
  <c r="J46" i="1" s="1"/>
  <c r="K29" i="1"/>
  <c r="L46" i="1" l="1"/>
  <c r="M46" i="1" s="1"/>
  <c r="K46" i="1"/>
  <c r="D6" i="4"/>
  <c r="D7" i="4" s="1"/>
  <c r="D8" i="4" s="1"/>
</calcChain>
</file>

<file path=xl/sharedStrings.xml><?xml version="1.0" encoding="utf-8"?>
<sst xmlns="http://schemas.openxmlformats.org/spreadsheetml/2006/main" count="250" uniqueCount="111">
  <si>
    <t>c</t>
  </si>
  <si>
    <t>x</t>
  </si>
  <si>
    <t>h</t>
  </si>
  <si>
    <t>wx0</t>
  </si>
  <si>
    <t>wx1</t>
  </si>
  <si>
    <t>wx2</t>
  </si>
  <si>
    <t>wx3</t>
  </si>
  <si>
    <t>hx0</t>
  </si>
  <si>
    <t>hx1</t>
  </si>
  <si>
    <t>hx2</t>
  </si>
  <si>
    <t>hx3</t>
  </si>
  <si>
    <t>b0</t>
  </si>
  <si>
    <t>b1</t>
  </si>
  <si>
    <t>b2</t>
  </si>
  <si>
    <t>b3</t>
  </si>
  <si>
    <t>Ct</t>
  </si>
  <si>
    <t>Ht</t>
  </si>
  <si>
    <t>A</t>
  </si>
  <si>
    <t>B</t>
  </si>
  <si>
    <t>C</t>
  </si>
  <si>
    <t>O</t>
  </si>
  <si>
    <t>X</t>
  </si>
  <si>
    <t>Wxb</t>
  </si>
  <si>
    <t>Bxb</t>
  </si>
  <si>
    <t>Wxc</t>
  </si>
  <si>
    <t>Bxc</t>
  </si>
  <si>
    <t>op</t>
  </si>
  <si>
    <t>fma</t>
  </si>
  <si>
    <t>Wxa</t>
  </si>
  <si>
    <t>Bxa</t>
  </si>
  <si>
    <t>H</t>
  </si>
  <si>
    <t>Whb</t>
  </si>
  <si>
    <t>Bhb</t>
  </si>
  <si>
    <t>Whc</t>
  </si>
  <si>
    <t>Bhc</t>
  </si>
  <si>
    <t>Wha</t>
  </si>
  <si>
    <t>Bha</t>
  </si>
  <si>
    <t>L</t>
  </si>
  <si>
    <t>sum</t>
  </si>
  <si>
    <t>WxbX + Bxb</t>
  </si>
  <si>
    <t>WhbX + Bhb</t>
  </si>
  <si>
    <t>WxcX + Bxc</t>
  </si>
  <si>
    <t>WhcX + Bhc</t>
  </si>
  <si>
    <t>WxaX + Bxa</t>
  </si>
  <si>
    <t>WhaX + Bha</t>
  </si>
  <si>
    <t>WxbX + Bxb + WhbX + Bhb</t>
  </si>
  <si>
    <t>LUTu</t>
  </si>
  <si>
    <t>WxcX + Bxc + WhcX + Bhc</t>
  </si>
  <si>
    <t>LUTc</t>
  </si>
  <si>
    <t>WxaX + Bxa + WhaX + Bha</t>
  </si>
  <si>
    <t>Wxd</t>
  </si>
  <si>
    <t>Whd</t>
  </si>
  <si>
    <t>Bxd</t>
  </si>
  <si>
    <t>Bhd</t>
  </si>
  <si>
    <t>mul</t>
  </si>
  <si>
    <t>STATE</t>
  </si>
  <si>
    <t>RST</t>
  </si>
  <si>
    <t>IDLE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</si>
  <si>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</si>
  <si>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</si>
  <si>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</si>
  <si>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</si>
  <si>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</si>
  <si>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</si>
  <si>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</si>
  <si>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</si>
  <si>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</si>
  <si>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</si>
  <si>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</si>
  <si>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</si>
  <si>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</si>
  <si>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</si>
  <si>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</si>
  <si>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</si>
  <si>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</si>
  <si>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</si>
  <si>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</si>
  <si>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</si>
  <si>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</si>
  <si>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</si>
  <si>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LUTu * LUTc</t>
  </si>
  <si>
    <t>WxdX + Bxd</t>
  </si>
  <si>
    <t>WhdX + Bhd</t>
  </si>
  <si>
    <t>LUTi</t>
  </si>
  <si>
    <t>LUTcnew</t>
  </si>
  <si>
    <t>WxdX + Bxd + WhdX + Bhd</t>
  </si>
  <si>
    <t>LUTo</t>
  </si>
  <si>
    <t>LUTcnew*LUTo</t>
  </si>
  <si>
    <t>S23</t>
  </si>
  <si>
    <t>S24</t>
  </si>
  <si>
    <t>S25</t>
  </si>
  <si>
    <t>C0</t>
  </si>
  <si>
    <t>C1</t>
  </si>
  <si>
    <t>32.5</t>
  </si>
  <si>
    <t>C1*16+32.5</t>
  </si>
  <si>
    <t>LUTc1</t>
  </si>
  <si>
    <t>S26</t>
  </si>
  <si>
    <t>S27</t>
  </si>
  <si>
    <t>3F3713CA</t>
  </si>
  <si>
    <t>bx0</t>
  </si>
  <si>
    <t>bx1</t>
  </si>
  <si>
    <t>bx2</t>
  </si>
  <si>
    <t>bx3</t>
  </si>
  <si>
    <t>bh0</t>
  </si>
  <si>
    <t>bh1</t>
  </si>
  <si>
    <t>bh2</t>
  </si>
  <si>
    <t>bh3</t>
  </si>
  <si>
    <t>Wx</t>
  </si>
  <si>
    <t>Bx</t>
  </si>
  <si>
    <t>Wh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</si>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</sst>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0" borderId="0" xfId="0" applyFon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BFBB-62AA-48AC-8F6D-44D30FF3E4D3}">
  <dimension ref="A1:S125"/>
  <sheetViews>
    <sheetView workbookViewId="0">
      <selection activeCell="C17" sqref="C17"/>
    </sheetView>
  </sheetViews>
  <sheetFormatPr defaultRowHeight="14.4" x14ac:dyDescent="0.3"/>
  <cols>
    <col min="2" max="2" width="10.5546875" bestFit="1" customWidth="1"/>
    <col min="3" max="3" width="12.21875" bestFit="1" customWidth="1"/>
    <col min="4" max="4" width="12.6640625" bestFit="1" customWidth="1"/>
    <col min="8" max="9" width="12.21875" bestFit="1" customWidth="1"/>
    <col min="10" max="10" width="8.88671875" style="2"/>
    <col min="11" max="11" width="10.5546875" bestFit="1" customWidth="1"/>
    <col min="13" max="13" width="10.5546875" style="2" bestFit="1" customWidth="1"/>
  </cols>
  <sheetData>
    <row r="1" spans="1:19" x14ac:dyDescent="0.3">
      <c r="A1" t="s">
        <v>0</v>
      </c>
      <c r="B1">
        <v>0</v>
      </c>
      <c r="G1" s="1"/>
    </row>
    <row r="2" spans="1:19" x14ac:dyDescent="0.3">
      <c r="A2" t="s">
        <v>1</v>
      </c>
      <c r="B2">
        <v>1</v>
      </c>
      <c r="G2" s="1"/>
      <c r="J2" s="2" t="s">
        <v>15</v>
      </c>
      <c r="M2" s="2" t="s">
        <v>16</v>
      </c>
      <c r="O2">
        <v>-2</v>
      </c>
      <c r="P2">
        <v>-5</v>
      </c>
      <c r="Q2">
        <f>MAX(P2,0)</f>
        <v>0</v>
      </c>
      <c r="R2">
        <f>O2*Q2</f>
        <v>0</v>
      </c>
      <c r="S2">
        <f>MAX(P2*O2,0)</f>
        <v>10</v>
      </c>
    </row>
    <row r="3" spans="1:19" x14ac:dyDescent="0.3">
      <c r="A3" t="s">
        <v>2</v>
      </c>
      <c r="B3">
        <v>0</v>
      </c>
      <c r="G3" s="1"/>
      <c r="O3">
        <v>-2</v>
      </c>
      <c r="P3">
        <v>0</v>
      </c>
      <c r="Q3">
        <f t="shared" ref="Q3:Q4" si="0">MAX(P3,0)</f>
        <v>0</v>
      </c>
      <c r="R3">
        <f t="shared" ref="R3:R4" si="1">O3*Q3</f>
        <v>0</v>
      </c>
      <c r="S3">
        <f t="shared" ref="S3:S4" si="2">MAX(P3*O3,0)</f>
        <v>0</v>
      </c>
    </row>
    <row r="4" spans="1:19" x14ac:dyDescent="0.3">
      <c r="A4" t="s">
        <v>3</v>
      </c>
      <c r="B4">
        <v>0.28729650000000001</v>
      </c>
      <c r="C4" s="1">
        <f>B4*16</f>
        <v>4.5967440000000002</v>
      </c>
      <c r="D4" s="1">
        <v>4.5967440000000002</v>
      </c>
      <c r="F4">
        <f t="shared" ref="F4:G7" si="3">B4*$B$2+B20+$B$3*B8</f>
        <v>1.2411318</v>
      </c>
      <c r="G4">
        <f t="shared" si="3"/>
        <v>51.858108800000004</v>
      </c>
      <c r="H4">
        <f>TRUNC(F4*16+32,0)</f>
        <v>51</v>
      </c>
      <c r="I4">
        <f>1/(1+EXP(-F4))</f>
        <v>0.77576095899598696</v>
      </c>
      <c r="J4" s="2">
        <f>I4*B1+(I5*I6)</f>
        <v>0.50227499235472584</v>
      </c>
      <c r="K4">
        <f>J4*16+32</f>
        <v>40.036399877675613</v>
      </c>
      <c r="L4">
        <f>TANH(J4)</f>
        <v>0.46390443776525991</v>
      </c>
      <c r="M4" s="3">
        <f>L4*I7</f>
        <v>0.44492378112297337</v>
      </c>
      <c r="O4">
        <v>-2</v>
      </c>
      <c r="P4">
        <v>5</v>
      </c>
      <c r="Q4">
        <f t="shared" si="0"/>
        <v>5</v>
      </c>
      <c r="R4">
        <f t="shared" si="1"/>
        <v>-10</v>
      </c>
      <c r="S4">
        <f t="shared" si="2"/>
        <v>0</v>
      </c>
    </row>
    <row r="5" spans="1:19" x14ac:dyDescent="0.3">
      <c r="A5" t="s">
        <v>4</v>
      </c>
      <c r="B5">
        <v>4.6591260000000002E-2</v>
      </c>
      <c r="C5" s="1">
        <f>B5*16</f>
        <v>0.74546016000000004</v>
      </c>
      <c r="D5" s="1">
        <v>0.74546016000000004</v>
      </c>
      <c r="F5">
        <f t="shared" si="3"/>
        <v>0.81748766000000006</v>
      </c>
      <c r="G5">
        <f>C5*$B$2+C21+$B$3*C9</f>
        <v>45.079802559999997</v>
      </c>
      <c r="H5">
        <f t="shared" ref="H5:H7" si="4">TRUNC(F5*16+32,0)</f>
        <v>45</v>
      </c>
      <c r="I5">
        <f>1/(1+EXP(-F5))</f>
        <v>0.69370277996792995</v>
      </c>
      <c r="L5" s="1"/>
      <c r="M5" s="3"/>
    </row>
    <row r="6" spans="1:19" x14ac:dyDescent="0.3">
      <c r="A6" t="s">
        <v>5</v>
      </c>
      <c r="B6">
        <v>0.52032279999999997</v>
      </c>
      <c r="C6" s="1">
        <f>B6*16</f>
        <v>8.3251647999999996</v>
      </c>
      <c r="D6" s="1">
        <v>8.3251647999999996</v>
      </c>
      <c r="F6">
        <f>B6*$B$2+B22+$B$3*B10</f>
        <v>0.9161043499999999</v>
      </c>
      <c r="G6">
        <f t="shared" si="3"/>
        <v>46.657669600000006</v>
      </c>
      <c r="H6">
        <f>TRUNC(F6*16+32,0)</f>
        <v>46</v>
      </c>
      <c r="I6">
        <f>TANH(F6)</f>
        <v>0.72404927132906416</v>
      </c>
      <c r="L6" s="1"/>
      <c r="M6" s="3"/>
    </row>
    <row r="7" spans="1:19" x14ac:dyDescent="0.3">
      <c r="A7" t="s">
        <v>6</v>
      </c>
      <c r="B7">
        <v>0.28992200000000001</v>
      </c>
      <c r="C7" s="1">
        <f t="shared" ref="C5:C9" si="5">B7*16</f>
        <v>4.6387520000000002</v>
      </c>
      <c r="D7" s="1">
        <v>4.6387520000000002</v>
      </c>
      <c r="F7">
        <f t="shared" si="3"/>
        <v>3.1544825999999997</v>
      </c>
      <c r="G7">
        <f t="shared" si="3"/>
        <v>82.471721599999995</v>
      </c>
      <c r="H7">
        <f t="shared" si="4"/>
        <v>82</v>
      </c>
      <c r="I7">
        <f>1/(1+EXP(-F7))</f>
        <v>0.9590849858351842</v>
      </c>
      <c r="L7" s="1"/>
      <c r="M7" s="3"/>
    </row>
    <row r="8" spans="1:19" x14ac:dyDescent="0.3">
      <c r="A8" t="s">
        <v>7</v>
      </c>
      <c r="B8">
        <v>1.0143404</v>
      </c>
      <c r="C8" s="1">
        <f>B8*16</f>
        <v>16.2294464</v>
      </c>
      <c r="D8" s="1">
        <v>16.2294464</v>
      </c>
      <c r="G8" s="1"/>
    </row>
    <row r="9" spans="1:19" x14ac:dyDescent="0.3">
      <c r="A9" t="s">
        <v>8</v>
      </c>
      <c r="B9">
        <v>-0.61552393000000005</v>
      </c>
      <c r="C9" s="1">
        <f t="shared" si="5"/>
        <v>-9.8483828800000008</v>
      </c>
      <c r="D9" s="1">
        <v>-9.8483828800000008</v>
      </c>
      <c r="G9" s="1"/>
    </row>
    <row r="10" spans="1:19" x14ac:dyDescent="0.3">
      <c r="A10" t="s">
        <v>9</v>
      </c>
      <c r="B10">
        <v>-1.6145319</v>
      </c>
      <c r="C10" s="1">
        <f>B10*16</f>
        <v>-25.8325104</v>
      </c>
      <c r="D10" s="1">
        <v>-25.8325104</v>
      </c>
      <c r="G10" s="1"/>
    </row>
    <row r="11" spans="1:19" x14ac:dyDescent="0.3">
      <c r="A11" t="s">
        <v>10</v>
      </c>
      <c r="B11">
        <v>1.0288881999999999</v>
      </c>
      <c r="C11" s="1">
        <f>B11*16</f>
        <v>16.462211199999999</v>
      </c>
      <c r="D11" s="1">
        <v>16.462211199999999</v>
      </c>
      <c r="G11" s="1"/>
    </row>
    <row r="12" spans="1:19" x14ac:dyDescent="0.3">
      <c r="A12" t="s">
        <v>99</v>
      </c>
      <c r="B12">
        <v>0.43777066469192499</v>
      </c>
      <c r="C12" s="1">
        <f>16*B12+64</f>
        <v>71.004330635070801</v>
      </c>
      <c r="D12" s="1"/>
      <c r="G12" s="1"/>
    </row>
    <row r="13" spans="1:19" x14ac:dyDescent="0.3">
      <c r="A13" t="s">
        <v>100</v>
      </c>
      <c r="B13">
        <v>0.72029572725295998</v>
      </c>
      <c r="C13" s="1">
        <f>16*B13+64</f>
        <v>75.524731636047363</v>
      </c>
      <c r="D13" s="1"/>
      <c r="G13" s="1"/>
    </row>
    <row r="14" spans="1:19" x14ac:dyDescent="0.3">
      <c r="A14" t="s">
        <v>101</v>
      </c>
      <c r="B14">
        <v>8.9313626289367606E-2</v>
      </c>
      <c r="C14" s="1">
        <f t="shared" ref="C13:C15" si="6">16*B14+64</f>
        <v>65.429018020629883</v>
      </c>
      <c r="D14" s="1"/>
      <c r="G14" s="1"/>
    </row>
    <row r="15" spans="1:19" x14ac:dyDescent="0.3">
      <c r="A15" t="s">
        <v>102</v>
      </c>
      <c r="B15">
        <v>1.41752386093139</v>
      </c>
      <c r="C15" s="1">
        <f t="shared" si="6"/>
        <v>86.680381774902244</v>
      </c>
      <c r="D15" s="1"/>
      <c r="G15" s="1"/>
    </row>
    <row r="16" spans="1:19" x14ac:dyDescent="0.3">
      <c r="A16" t="s">
        <v>103</v>
      </c>
      <c r="B16">
        <v>0.51606464385986295</v>
      </c>
      <c r="C16" s="1">
        <f>16*B16+64.5</f>
        <v>72.757034301757813</v>
      </c>
      <c r="D16" s="1"/>
      <c r="G16" s="1"/>
    </row>
    <row r="17" spans="1:13" x14ac:dyDescent="0.3">
      <c r="A17" t="s">
        <v>104</v>
      </c>
      <c r="B17">
        <v>5.0600636750459602E-2</v>
      </c>
      <c r="C17" s="1">
        <f>16*B17+64.5</f>
        <v>65.309610188007355</v>
      </c>
      <c r="D17" s="1"/>
      <c r="G17" s="1"/>
    </row>
    <row r="18" spans="1:13" x14ac:dyDescent="0.3">
      <c r="A18" t="s">
        <v>105</v>
      </c>
      <c r="B18">
        <v>0.30646792054176297</v>
      </c>
      <c r="C18" s="1">
        <f t="shared" ref="C18:C19" si="7">16*B18+64.5</f>
        <v>69.403486728668213</v>
      </c>
      <c r="D18" s="1"/>
      <c r="G18" s="1"/>
    </row>
    <row r="19" spans="1:13" x14ac:dyDescent="0.3">
      <c r="A19" t="s">
        <v>106</v>
      </c>
      <c r="B19">
        <v>1.4470367431640601</v>
      </c>
      <c r="C19" s="1">
        <f t="shared" si="7"/>
        <v>87.652587890624957</v>
      </c>
      <c r="D19" s="1"/>
      <c r="G19" s="1"/>
    </row>
    <row r="20" spans="1:13" x14ac:dyDescent="0.3">
      <c r="A20" t="s">
        <v>11</v>
      </c>
      <c r="B20">
        <v>0.95383530000000005</v>
      </c>
      <c r="C20" s="1">
        <f>B20*16+32</f>
        <v>47.261364800000003</v>
      </c>
      <c r="D20" s="1">
        <v>47.261364800000003</v>
      </c>
      <c r="G20" s="1"/>
    </row>
    <row r="21" spans="1:13" x14ac:dyDescent="0.3">
      <c r="A21" t="s">
        <v>12</v>
      </c>
      <c r="B21">
        <v>0.77089640000000004</v>
      </c>
      <c r="C21" s="1">
        <f>B21*16+32</f>
        <v>44.334342399999997</v>
      </c>
      <c r="D21" s="1">
        <v>44.334342399999997</v>
      </c>
      <c r="G21" s="1"/>
    </row>
    <row r="22" spans="1:13" x14ac:dyDescent="0.3">
      <c r="A22" t="s">
        <v>13</v>
      </c>
      <c r="B22">
        <v>0.39578154999999998</v>
      </c>
      <c r="C22" s="1">
        <f>B22*16+32</f>
        <v>38.332504800000002</v>
      </c>
      <c r="D22" s="1">
        <v>38.332504800000002</v>
      </c>
      <c r="G22" s="1"/>
    </row>
    <row r="23" spans="1:13" x14ac:dyDescent="0.3">
      <c r="A23" t="s">
        <v>14</v>
      </c>
      <c r="B23">
        <v>2.8645605999999999</v>
      </c>
      <c r="C23" s="1">
        <f>B23*16+32</f>
        <v>77.832969599999998</v>
      </c>
      <c r="D23" s="1">
        <v>77.832969599999998</v>
      </c>
      <c r="G23" s="1"/>
    </row>
    <row r="24" spans="1:13" x14ac:dyDescent="0.3">
      <c r="G24" s="1"/>
    </row>
    <row r="26" spans="1:13" x14ac:dyDescent="0.3">
      <c r="A26" t="s">
        <v>0</v>
      </c>
      <c r="B26">
        <f>J4</f>
        <v>0.50227499235472584</v>
      </c>
      <c r="G26" s="1"/>
    </row>
    <row r="27" spans="1:13" x14ac:dyDescent="0.3">
      <c r="A27" t="s">
        <v>1</v>
      </c>
      <c r="B27">
        <v>1</v>
      </c>
      <c r="G27" s="1"/>
    </row>
    <row r="28" spans="1:13" x14ac:dyDescent="0.3">
      <c r="A28" t="s">
        <v>2</v>
      </c>
      <c r="B28" s="1">
        <f>M4</f>
        <v>0.44492378112297337</v>
      </c>
      <c r="G28" s="1"/>
    </row>
    <row r="29" spans="1:13" x14ac:dyDescent="0.3">
      <c r="A29" t="s">
        <v>3</v>
      </c>
      <c r="B29">
        <v>0.28729650000000001</v>
      </c>
      <c r="C29" s="1">
        <f>B29*16</f>
        <v>4.5967440000000002</v>
      </c>
      <c r="D29" s="1">
        <v>4.5967440000000002</v>
      </c>
      <c r="F29">
        <f t="shared" ref="F29:G32" si="8">B29*$B$2+B37+$B$28*B33</f>
        <v>1.6924359661137893</v>
      </c>
      <c r="G29">
        <f t="shared" si="8"/>
        <v>59.078975457820633</v>
      </c>
      <c r="H29">
        <f>TRUNC(F29*16+32,0)</f>
        <v>59</v>
      </c>
      <c r="I29">
        <f>1/(1+EXP(-F29))</f>
        <v>0.84454424456152877</v>
      </c>
      <c r="J29" s="2">
        <f>I29*B26+(I30*I31)</f>
        <v>0.54770195079951178</v>
      </c>
      <c r="K29">
        <f>J29*16+32</f>
        <v>40.763231212792192</v>
      </c>
      <c r="L29">
        <f>TANH(J29)</f>
        <v>0.49879589006931002</v>
      </c>
      <c r="M29" s="3">
        <f>L29*I32</f>
        <v>0.48568681716291345</v>
      </c>
    </row>
    <row r="30" spans="1:13" x14ac:dyDescent="0.3">
      <c r="A30" t="s">
        <v>4</v>
      </c>
      <c r="B30">
        <v>4.6591260000000002E-2</v>
      </c>
      <c r="C30" s="1">
        <f t="shared" ref="C30:C36" si="9">B30*16</f>
        <v>0.74546016000000004</v>
      </c>
      <c r="D30" s="1">
        <v>0.74546016000000004</v>
      </c>
      <c r="F30">
        <f t="shared" si="8"/>
        <v>0.54362642569272768</v>
      </c>
      <c r="G30">
        <f t="shared" si="8"/>
        <v>40.698022811083639</v>
      </c>
      <c r="H30">
        <f t="shared" ref="H30:H32" si="10">TRUNC(F30*16+32,0)</f>
        <v>40</v>
      </c>
      <c r="I30">
        <f>1/(1+EXP(-F30))</f>
        <v>0.63265561279923699</v>
      </c>
      <c r="L30" s="1"/>
      <c r="M30" s="3"/>
    </row>
    <row r="31" spans="1:13" x14ac:dyDescent="0.3">
      <c r="A31" t="s">
        <v>5</v>
      </c>
      <c r="B31">
        <v>0.52032279999999997</v>
      </c>
      <c r="C31" s="1">
        <f t="shared" si="9"/>
        <v>8.3251647999999996</v>
      </c>
      <c r="D31" s="1">
        <v>8.3251647999999996</v>
      </c>
      <c r="F31">
        <f t="shared" si="8"/>
        <v>0.19776071230834158</v>
      </c>
      <c r="G31">
        <f t="shared" si="8"/>
        <v>35.164171396933469</v>
      </c>
      <c r="H31">
        <f t="shared" si="10"/>
        <v>35</v>
      </c>
      <c r="I31">
        <f>TANH(F31)</f>
        <v>0.19522232051758576</v>
      </c>
      <c r="L31" s="1"/>
      <c r="M31" s="3"/>
    </row>
    <row r="32" spans="1:13" x14ac:dyDescent="0.3">
      <c r="A32" t="s">
        <v>6</v>
      </c>
      <c r="B32">
        <v>0.28992200000000001</v>
      </c>
      <c r="C32" s="1">
        <f t="shared" si="9"/>
        <v>4.6387520000000002</v>
      </c>
      <c r="D32" s="1">
        <v>4.6387520000000002</v>
      </c>
      <c r="F32">
        <f t="shared" si="8"/>
        <v>3.6122594282968095</v>
      </c>
      <c r="G32">
        <f t="shared" si="8"/>
        <v>89.796150852748951</v>
      </c>
      <c r="H32">
        <f t="shared" si="10"/>
        <v>89</v>
      </c>
      <c r="I32">
        <f>1/(1+EXP(-F32))</f>
        <v>0.97371856270793455</v>
      </c>
      <c r="L32" s="1"/>
      <c r="M32" s="3"/>
    </row>
    <row r="33" spans="1:13" x14ac:dyDescent="0.3">
      <c r="A33" t="s">
        <v>7</v>
      </c>
      <c r="B33">
        <v>1.0143404</v>
      </c>
      <c r="C33" s="1">
        <f t="shared" si="9"/>
        <v>16.2294464</v>
      </c>
      <c r="D33" s="1">
        <v>16.2294464</v>
      </c>
      <c r="G33" s="1"/>
    </row>
    <row r="34" spans="1:13" x14ac:dyDescent="0.3">
      <c r="A34" t="s">
        <v>8</v>
      </c>
      <c r="B34">
        <v>-0.61552393000000005</v>
      </c>
      <c r="C34" s="1">
        <f t="shared" si="9"/>
        <v>-9.8483828800000008</v>
      </c>
      <c r="D34" s="1">
        <v>-9.8483828800000008</v>
      </c>
      <c r="G34" s="1"/>
    </row>
    <row r="35" spans="1:13" x14ac:dyDescent="0.3">
      <c r="A35" t="s">
        <v>9</v>
      </c>
      <c r="B35">
        <v>-1.6145319</v>
      </c>
      <c r="C35" s="1">
        <f t="shared" si="9"/>
        <v>-25.8325104</v>
      </c>
      <c r="D35" s="1">
        <v>-25.8325104</v>
      </c>
      <c r="G35" s="1"/>
    </row>
    <row r="36" spans="1:13" x14ac:dyDescent="0.3">
      <c r="A36" t="s">
        <v>10</v>
      </c>
      <c r="B36">
        <v>1.0288881999999999</v>
      </c>
      <c r="C36" s="1">
        <f t="shared" si="9"/>
        <v>16.462211199999999</v>
      </c>
      <c r="D36" s="1">
        <v>16.462211199999999</v>
      </c>
      <c r="G36" s="1"/>
    </row>
    <row r="37" spans="1:13" x14ac:dyDescent="0.3">
      <c r="A37" t="s">
        <v>11</v>
      </c>
      <c r="B37">
        <v>0.95383530000000005</v>
      </c>
      <c r="C37" s="1">
        <f>B37*16+32</f>
        <v>47.261364800000003</v>
      </c>
      <c r="D37" s="1">
        <v>47.261364800000003</v>
      </c>
      <c r="G37" s="1"/>
    </row>
    <row r="38" spans="1:13" x14ac:dyDescent="0.3">
      <c r="A38" t="s">
        <v>12</v>
      </c>
      <c r="B38">
        <v>0.77089640000000004</v>
      </c>
      <c r="C38" s="1">
        <f>B38*16+32</f>
        <v>44.334342399999997</v>
      </c>
      <c r="D38" s="1">
        <v>44.334342399999997</v>
      </c>
      <c r="G38" s="1"/>
    </row>
    <row r="39" spans="1:13" x14ac:dyDescent="0.3">
      <c r="A39" t="s">
        <v>13</v>
      </c>
      <c r="B39">
        <v>0.39578154999999998</v>
      </c>
      <c r="C39" s="1">
        <f>B39*16+32</f>
        <v>38.332504800000002</v>
      </c>
      <c r="D39" s="1">
        <v>38.332504800000002</v>
      </c>
      <c r="G39" s="1"/>
    </row>
    <row r="40" spans="1:13" x14ac:dyDescent="0.3">
      <c r="A40" t="s">
        <v>14</v>
      </c>
      <c r="B40">
        <v>2.8645605999999999</v>
      </c>
      <c r="C40" s="1">
        <f>B40*16+32</f>
        <v>77.832969599999998</v>
      </c>
      <c r="D40" s="1">
        <v>77.832969599999998</v>
      </c>
      <c r="G40" s="1"/>
    </row>
    <row r="43" spans="1:13" x14ac:dyDescent="0.3">
      <c r="A43" t="s">
        <v>0</v>
      </c>
      <c r="B43">
        <f>J29</f>
        <v>0.54770195079951178</v>
      </c>
      <c r="G43" s="1"/>
    </row>
    <row r="44" spans="1:13" x14ac:dyDescent="0.3">
      <c r="A44" t="s">
        <v>1</v>
      </c>
      <c r="B44">
        <v>1</v>
      </c>
      <c r="G44" s="1"/>
    </row>
    <row r="45" spans="1:13" x14ac:dyDescent="0.3">
      <c r="A45" t="s">
        <v>2</v>
      </c>
      <c r="B45" s="1">
        <f>M29</f>
        <v>0.48568681716291345</v>
      </c>
      <c r="G45" s="1"/>
    </row>
    <row r="46" spans="1:13" x14ac:dyDescent="0.3">
      <c r="A46" t="s">
        <v>3</v>
      </c>
      <c r="B46">
        <v>0.28729650000000001</v>
      </c>
      <c r="C46" s="1">
        <f>B46*16</f>
        <v>4.5967440000000002</v>
      </c>
      <c r="D46" s="1">
        <v>4.5967440000000002</v>
      </c>
      <c r="F46">
        <f t="shared" ref="F46:G49" si="11">B46*$B$2+B54+$B$28*B50</f>
        <v>1.6924359661137893</v>
      </c>
      <c r="G46">
        <f t="shared" si="11"/>
        <v>59.078975457820633</v>
      </c>
      <c r="H46">
        <f>TRUNC(F46*16+32,0)</f>
        <v>59</v>
      </c>
      <c r="I46">
        <f>1/(1+EXP(-F46))</f>
        <v>0.84454424456152877</v>
      </c>
      <c r="J46" s="2">
        <f>I46*B43+(I47*I48)</f>
        <v>0.58606702710199154</v>
      </c>
      <c r="K46">
        <f>J46*16+32</f>
        <v>41.377072433631866</v>
      </c>
      <c r="L46">
        <f>TANH(J46)</f>
        <v>0.52706107882513775</v>
      </c>
      <c r="M46" s="3">
        <f>L46*I49</f>
        <v>0.51320915613290652</v>
      </c>
    </row>
    <row r="47" spans="1:13" x14ac:dyDescent="0.3">
      <c r="A47" t="s">
        <v>4</v>
      </c>
      <c r="B47">
        <v>4.6591260000000002E-2</v>
      </c>
      <c r="C47" s="1">
        <f t="shared" ref="C47:C53" si="12">B47*16</f>
        <v>0.74546016000000004</v>
      </c>
      <c r="D47" s="1">
        <v>0.74546016000000004</v>
      </c>
      <c r="F47">
        <f t="shared" si="11"/>
        <v>0.54362642569272768</v>
      </c>
      <c r="G47">
        <f t="shared" si="11"/>
        <v>40.698022811083639</v>
      </c>
      <c r="H47">
        <f t="shared" ref="H47:H49" si="13">TRUNC(F47*16+32,0)</f>
        <v>40</v>
      </c>
      <c r="I47">
        <f>1/(1+EXP(-F47))</f>
        <v>0.63265561279923699</v>
      </c>
      <c r="L47" s="1"/>
      <c r="M47" s="3"/>
    </row>
    <row r="48" spans="1:13" x14ac:dyDescent="0.3">
      <c r="A48" t="s">
        <v>5</v>
      </c>
      <c r="B48">
        <v>0.52032279999999997</v>
      </c>
      <c r="C48" s="1">
        <f t="shared" si="12"/>
        <v>8.3251647999999996</v>
      </c>
      <c r="D48" s="1">
        <v>8.3251647999999996</v>
      </c>
      <c r="F48">
        <f t="shared" si="11"/>
        <v>0.19776071230834158</v>
      </c>
      <c r="G48">
        <f t="shared" si="11"/>
        <v>35.164171396933469</v>
      </c>
      <c r="H48">
        <f t="shared" si="13"/>
        <v>35</v>
      </c>
      <c r="I48">
        <f>TANH(F48)</f>
        <v>0.19522232051758576</v>
      </c>
      <c r="L48" s="1"/>
      <c r="M48" s="3"/>
    </row>
    <row r="49" spans="1:13" x14ac:dyDescent="0.3">
      <c r="A49" t="s">
        <v>6</v>
      </c>
      <c r="B49">
        <v>0.28992200000000001</v>
      </c>
      <c r="C49" s="1">
        <f t="shared" si="12"/>
        <v>4.6387520000000002</v>
      </c>
      <c r="D49" s="1">
        <v>4.6387520000000002</v>
      </c>
      <c r="F49">
        <f t="shared" si="11"/>
        <v>3.6122594282968095</v>
      </c>
      <c r="G49">
        <f t="shared" si="11"/>
        <v>89.796150852748951</v>
      </c>
      <c r="H49">
        <f t="shared" si="13"/>
        <v>89</v>
      </c>
      <c r="I49">
        <f>1/(1+EXP(-F49))</f>
        <v>0.97371856270793455</v>
      </c>
      <c r="L49" s="1"/>
      <c r="M49" s="3"/>
    </row>
    <row r="50" spans="1:13" x14ac:dyDescent="0.3">
      <c r="A50" t="s">
        <v>7</v>
      </c>
      <c r="B50">
        <v>1.0143404</v>
      </c>
      <c r="C50" s="1">
        <f t="shared" si="12"/>
        <v>16.2294464</v>
      </c>
      <c r="D50" s="1">
        <v>16.2294464</v>
      </c>
      <c r="G50" s="1"/>
    </row>
    <row r="51" spans="1:13" x14ac:dyDescent="0.3">
      <c r="A51" t="s">
        <v>8</v>
      </c>
      <c r="B51">
        <v>-0.61552393000000005</v>
      </c>
      <c r="C51" s="1">
        <f t="shared" si="12"/>
        <v>-9.8483828800000008</v>
      </c>
      <c r="D51" s="1">
        <v>-9.8483828800000008</v>
      </c>
      <c r="G51" s="1"/>
    </row>
    <row r="52" spans="1:13" x14ac:dyDescent="0.3">
      <c r="A52" t="s">
        <v>9</v>
      </c>
      <c r="B52">
        <v>-1.6145319</v>
      </c>
      <c r="C52" s="1">
        <f t="shared" si="12"/>
        <v>-25.8325104</v>
      </c>
      <c r="D52" s="1">
        <v>-25.8325104</v>
      </c>
      <c r="G52" s="1"/>
    </row>
    <row r="53" spans="1:13" x14ac:dyDescent="0.3">
      <c r="A53" t="s">
        <v>10</v>
      </c>
      <c r="B53">
        <v>1.0288881999999999</v>
      </c>
      <c r="C53" s="1">
        <f t="shared" si="12"/>
        <v>16.462211199999999</v>
      </c>
      <c r="D53" s="1">
        <v>16.462211199999999</v>
      </c>
      <c r="G53" s="1"/>
    </row>
    <row r="54" spans="1:13" x14ac:dyDescent="0.3">
      <c r="A54" t="s">
        <v>11</v>
      </c>
      <c r="B54">
        <v>0.95383530000000005</v>
      </c>
      <c r="C54" s="1">
        <f>B54*16+32</f>
        <v>47.261364800000003</v>
      </c>
      <c r="D54" s="1">
        <v>47.261364800000003</v>
      </c>
      <c r="G54" s="1"/>
    </row>
    <row r="55" spans="1:13" x14ac:dyDescent="0.3">
      <c r="A55" t="s">
        <v>12</v>
      </c>
      <c r="B55">
        <v>0.77089640000000004</v>
      </c>
      <c r="C55" s="1">
        <f>B55*16+32</f>
        <v>44.334342399999997</v>
      </c>
      <c r="D55" s="1">
        <v>44.334342399999997</v>
      </c>
      <c r="G55" s="1"/>
    </row>
    <row r="56" spans="1:13" x14ac:dyDescent="0.3">
      <c r="A56" t="s">
        <v>13</v>
      </c>
      <c r="B56">
        <v>0.39578154999999998</v>
      </c>
      <c r="C56" s="1">
        <f>B56*16+32</f>
        <v>38.332504800000002</v>
      </c>
      <c r="D56" s="1">
        <v>38.332504800000002</v>
      </c>
      <c r="G56" s="1"/>
    </row>
    <row r="57" spans="1:13" x14ac:dyDescent="0.3">
      <c r="A57" t="s">
        <v>14</v>
      </c>
      <c r="B57">
        <v>2.8645605999999999</v>
      </c>
      <c r="C57" s="1">
        <f>B57*16+32</f>
        <v>77.832969599999998</v>
      </c>
      <c r="D57" s="1">
        <v>77.832969599999998</v>
      </c>
      <c r="G57" s="1"/>
    </row>
    <row r="60" spans="1:13" x14ac:dyDescent="0.3">
      <c r="A60" t="s">
        <v>0</v>
      </c>
      <c r="B60">
        <f>J46</f>
        <v>0.58606702710199154</v>
      </c>
      <c r="G60" s="1"/>
    </row>
    <row r="61" spans="1:13" x14ac:dyDescent="0.3">
      <c r="A61" t="s">
        <v>1</v>
      </c>
      <c r="B61">
        <v>1</v>
      </c>
      <c r="G61" s="1"/>
    </row>
    <row r="62" spans="1:13" x14ac:dyDescent="0.3">
      <c r="A62" t="s">
        <v>2</v>
      </c>
      <c r="B62" s="1">
        <f>M46</f>
        <v>0.51320915613290652</v>
      </c>
      <c r="G62" s="1"/>
    </row>
    <row r="63" spans="1:13" x14ac:dyDescent="0.3">
      <c r="A63" t="s">
        <v>3</v>
      </c>
      <c r="B63">
        <v>0.28729650000000001</v>
      </c>
      <c r="C63" s="1">
        <f>B63*16</f>
        <v>4.5967440000000002</v>
      </c>
      <c r="D63" s="1">
        <v>4.5967440000000002</v>
      </c>
      <c r="F63">
        <f t="shared" ref="F63:F66" si="14">B63*$B$2+B71+$B$28*B67</f>
        <v>1.6924359661137893</v>
      </c>
      <c r="G63">
        <f t="shared" ref="G63:G66" si="15">C63*$B$2+C71+$B$28*C67</f>
        <v>59.078975457820633</v>
      </c>
      <c r="H63">
        <f>TRUNC(F63*16+32,0)</f>
        <v>59</v>
      </c>
      <c r="I63">
        <f>1/(1+EXP(-F63))</f>
        <v>0.84454424456152877</v>
      </c>
      <c r="J63" s="2">
        <f>I63*B60+(I64*I65)</f>
        <v>0.61846803148541474</v>
      </c>
      <c r="K63">
        <f>J63*16+32</f>
        <v>41.895488503766636</v>
      </c>
      <c r="L63">
        <f>TANH(J63)</f>
        <v>0.55006048285801601</v>
      </c>
      <c r="M63" s="3">
        <f>L63*I66</f>
        <v>0.53560410277093984</v>
      </c>
    </row>
    <row r="64" spans="1:13" x14ac:dyDescent="0.3">
      <c r="A64" t="s">
        <v>4</v>
      </c>
      <c r="B64">
        <v>4.6591260000000002E-2</v>
      </c>
      <c r="C64" s="1">
        <f t="shared" ref="C64:C70" si="16">B64*16</f>
        <v>0.74546016000000004</v>
      </c>
      <c r="D64" s="1">
        <v>0.74546016000000004</v>
      </c>
      <c r="F64">
        <f t="shared" si="14"/>
        <v>0.54362642569272768</v>
      </c>
      <c r="G64">
        <f t="shared" si="15"/>
        <v>40.698022811083639</v>
      </c>
      <c r="H64">
        <f t="shared" ref="H64:H66" si="17">TRUNC(F64*16+32,0)</f>
        <v>40</v>
      </c>
      <c r="I64">
        <f>1/(1+EXP(-F64))</f>
        <v>0.63265561279923699</v>
      </c>
      <c r="L64" s="1"/>
      <c r="M64" s="3"/>
    </row>
    <row r="65" spans="1:13" x14ac:dyDescent="0.3">
      <c r="A65" t="s">
        <v>5</v>
      </c>
      <c r="B65">
        <v>0.52032279999999997</v>
      </c>
      <c r="C65" s="1">
        <f t="shared" si="16"/>
        <v>8.3251647999999996</v>
      </c>
      <c r="D65" s="1">
        <v>8.3251647999999996</v>
      </c>
      <c r="F65">
        <f t="shared" si="14"/>
        <v>0.19776071230834158</v>
      </c>
      <c r="G65">
        <f t="shared" si="15"/>
        <v>35.164171396933469</v>
      </c>
      <c r="H65">
        <f t="shared" si="17"/>
        <v>35</v>
      </c>
      <c r="I65">
        <f>TANH(F65)</f>
        <v>0.19522232051758576</v>
      </c>
      <c r="L65" s="1"/>
      <c r="M65" s="3"/>
    </row>
    <row r="66" spans="1:13" x14ac:dyDescent="0.3">
      <c r="A66" t="s">
        <v>6</v>
      </c>
      <c r="B66">
        <v>0.28992200000000001</v>
      </c>
      <c r="C66" s="1">
        <f t="shared" si="16"/>
        <v>4.6387520000000002</v>
      </c>
      <c r="D66" s="1">
        <v>4.6387520000000002</v>
      </c>
      <c r="F66">
        <f t="shared" si="14"/>
        <v>3.6122594282968095</v>
      </c>
      <c r="G66">
        <f t="shared" si="15"/>
        <v>89.796150852748951</v>
      </c>
      <c r="H66">
        <f t="shared" si="17"/>
        <v>89</v>
      </c>
      <c r="I66">
        <f>1/(1+EXP(-F66))</f>
        <v>0.97371856270793455</v>
      </c>
      <c r="L66" s="1"/>
      <c r="M66" s="3"/>
    </row>
    <row r="67" spans="1:13" x14ac:dyDescent="0.3">
      <c r="A67" t="s">
        <v>7</v>
      </c>
      <c r="B67">
        <v>1.0143404</v>
      </c>
      <c r="C67" s="1">
        <f t="shared" si="16"/>
        <v>16.2294464</v>
      </c>
      <c r="D67" s="1">
        <v>16.2294464</v>
      </c>
      <c r="G67" s="1"/>
    </row>
    <row r="68" spans="1:13" x14ac:dyDescent="0.3">
      <c r="A68" t="s">
        <v>8</v>
      </c>
      <c r="B68">
        <v>-0.61552393000000005</v>
      </c>
      <c r="C68" s="1">
        <f t="shared" si="16"/>
        <v>-9.8483828800000008</v>
      </c>
      <c r="D68" s="1">
        <v>-9.8483828800000008</v>
      </c>
      <c r="G68" s="1"/>
    </row>
    <row r="69" spans="1:13" x14ac:dyDescent="0.3">
      <c r="A69" t="s">
        <v>9</v>
      </c>
      <c r="B69">
        <v>-1.6145319</v>
      </c>
      <c r="C69" s="1">
        <f t="shared" si="16"/>
        <v>-25.8325104</v>
      </c>
      <c r="D69" s="1">
        <v>-25.8325104</v>
      </c>
      <c r="G69" s="1"/>
    </row>
    <row r="70" spans="1:13" x14ac:dyDescent="0.3">
      <c r="A70" t="s">
        <v>10</v>
      </c>
      <c r="B70">
        <v>1.0288881999999999</v>
      </c>
      <c r="C70" s="1">
        <f t="shared" si="16"/>
        <v>16.462211199999999</v>
      </c>
      <c r="D70" s="1">
        <v>16.462211199999999</v>
      </c>
      <c r="G70" s="1"/>
    </row>
    <row r="71" spans="1:13" x14ac:dyDescent="0.3">
      <c r="A71" t="s">
        <v>11</v>
      </c>
      <c r="B71">
        <v>0.95383530000000005</v>
      </c>
      <c r="C71" s="1">
        <f>B71*16+32</f>
        <v>47.261364800000003</v>
      </c>
      <c r="D71" s="1">
        <v>47.261364800000003</v>
      </c>
      <c r="G71" s="1"/>
    </row>
    <row r="72" spans="1:13" x14ac:dyDescent="0.3">
      <c r="A72" t="s">
        <v>12</v>
      </c>
      <c r="B72">
        <v>0.77089640000000004</v>
      </c>
      <c r="C72" s="1">
        <f>B72*16+32</f>
        <v>44.334342399999997</v>
      </c>
      <c r="D72" s="1">
        <v>44.334342399999997</v>
      </c>
      <c r="G72" s="1"/>
    </row>
    <row r="73" spans="1:13" x14ac:dyDescent="0.3">
      <c r="A73" t="s">
        <v>13</v>
      </c>
      <c r="B73">
        <v>0.39578154999999998</v>
      </c>
      <c r="C73" s="1">
        <f>B73*16+32</f>
        <v>38.332504800000002</v>
      </c>
      <c r="D73" s="1">
        <v>38.332504800000002</v>
      </c>
      <c r="G73" s="1"/>
    </row>
    <row r="74" spans="1:13" x14ac:dyDescent="0.3">
      <c r="A74" t="s">
        <v>14</v>
      </c>
      <c r="B74">
        <v>2.8645605999999999</v>
      </c>
      <c r="C74" s="1">
        <f>B74*16+32</f>
        <v>77.832969599999998</v>
      </c>
      <c r="D74" s="1">
        <v>77.832969599999998</v>
      </c>
      <c r="G74" s="1"/>
    </row>
    <row r="77" spans="1:13" x14ac:dyDescent="0.3">
      <c r="A77" t="s">
        <v>0</v>
      </c>
      <c r="B77">
        <f>J63</f>
        <v>0.61846803148541474</v>
      </c>
      <c r="G77" s="1"/>
    </row>
    <row r="78" spans="1:13" x14ac:dyDescent="0.3">
      <c r="A78" t="s">
        <v>1</v>
      </c>
      <c r="B78">
        <v>1</v>
      </c>
      <c r="G78" s="1"/>
    </row>
    <row r="79" spans="1:13" x14ac:dyDescent="0.3">
      <c r="A79" t="s">
        <v>2</v>
      </c>
      <c r="B79" s="1">
        <f>M63</f>
        <v>0.53560410277093984</v>
      </c>
      <c r="G79" s="1"/>
    </row>
    <row r="80" spans="1:13" x14ac:dyDescent="0.3">
      <c r="A80" t="s">
        <v>3</v>
      </c>
      <c r="B80">
        <v>0.28729650000000001</v>
      </c>
      <c r="C80" s="1">
        <f>B80*16</f>
        <v>4.5967440000000002</v>
      </c>
      <c r="D80" s="1">
        <v>4.5967440000000002</v>
      </c>
      <c r="F80">
        <f t="shared" ref="F80:F83" si="18">B80*$B$2+B88+$B$28*B84</f>
        <v>1.6924359661137893</v>
      </c>
      <c r="G80">
        <f t="shared" ref="G80:G83" si="19">C80*$B$2+C88+$B$28*C84</f>
        <v>59.078975457820633</v>
      </c>
      <c r="H80">
        <f>TRUNC(F80*16+32,0)</f>
        <v>59</v>
      </c>
      <c r="I80">
        <f>1/(1+EXP(-F80))</f>
        <v>0.84454424456152877</v>
      </c>
      <c r="J80" s="2">
        <f>I80*B77+(I81*I82)</f>
        <v>0.64583211325544765</v>
      </c>
      <c r="K80">
        <f>J80*16+32</f>
        <v>42.333313812087162</v>
      </c>
      <c r="L80">
        <f>TANH(J80)</f>
        <v>0.56885748714538931</v>
      </c>
      <c r="M80" s="3">
        <f>L80*I83</f>
        <v>0.5539070947688558</v>
      </c>
    </row>
    <row r="81" spans="1:13" x14ac:dyDescent="0.3">
      <c r="A81" t="s">
        <v>4</v>
      </c>
      <c r="B81">
        <v>4.6591260000000002E-2</v>
      </c>
      <c r="C81" s="1">
        <f t="shared" ref="C81:C87" si="20">B81*16</f>
        <v>0.74546016000000004</v>
      </c>
      <c r="D81" s="1">
        <v>0.74546016000000004</v>
      </c>
      <c r="F81">
        <f t="shared" si="18"/>
        <v>0.54362642569272768</v>
      </c>
      <c r="G81">
        <f t="shared" si="19"/>
        <v>40.698022811083639</v>
      </c>
      <c r="H81">
        <f t="shared" ref="H81:H83" si="21">TRUNC(F81*16+32,0)</f>
        <v>40</v>
      </c>
      <c r="I81">
        <f>1/(1+EXP(-F81))</f>
        <v>0.63265561279923699</v>
      </c>
      <c r="L81" s="1"/>
      <c r="M81" s="3"/>
    </row>
    <row r="82" spans="1:13" x14ac:dyDescent="0.3">
      <c r="A82" t="s">
        <v>5</v>
      </c>
      <c r="B82">
        <v>0.52032279999999997</v>
      </c>
      <c r="C82" s="1">
        <f t="shared" si="20"/>
        <v>8.3251647999999996</v>
      </c>
      <c r="D82" s="1">
        <v>8.3251647999999996</v>
      </c>
      <c r="F82">
        <f t="shared" si="18"/>
        <v>0.19776071230834158</v>
      </c>
      <c r="G82">
        <f t="shared" si="19"/>
        <v>35.164171396933469</v>
      </c>
      <c r="H82">
        <f t="shared" si="21"/>
        <v>35</v>
      </c>
      <c r="I82">
        <f>TANH(F82)</f>
        <v>0.19522232051758576</v>
      </c>
      <c r="L82" s="1"/>
      <c r="M82" s="3"/>
    </row>
    <row r="83" spans="1:13" x14ac:dyDescent="0.3">
      <c r="A83" t="s">
        <v>6</v>
      </c>
      <c r="B83">
        <v>0.28992200000000001</v>
      </c>
      <c r="C83" s="1">
        <f t="shared" si="20"/>
        <v>4.6387520000000002</v>
      </c>
      <c r="D83" s="1">
        <v>4.6387520000000002</v>
      </c>
      <c r="F83">
        <f t="shared" si="18"/>
        <v>3.6122594282968095</v>
      </c>
      <c r="G83">
        <f t="shared" si="19"/>
        <v>89.796150852748951</v>
      </c>
      <c r="H83">
        <f t="shared" si="21"/>
        <v>89</v>
      </c>
      <c r="I83">
        <f>1/(1+EXP(-F83))</f>
        <v>0.97371856270793455</v>
      </c>
      <c r="L83" s="1"/>
      <c r="M83" s="3"/>
    </row>
    <row r="84" spans="1:13" x14ac:dyDescent="0.3">
      <c r="A84" t="s">
        <v>7</v>
      </c>
      <c r="B84">
        <v>1.0143404</v>
      </c>
      <c r="C84" s="1">
        <f t="shared" si="20"/>
        <v>16.2294464</v>
      </c>
      <c r="D84" s="1">
        <v>16.2294464</v>
      </c>
      <c r="G84" s="1"/>
    </row>
    <row r="85" spans="1:13" x14ac:dyDescent="0.3">
      <c r="A85" t="s">
        <v>8</v>
      </c>
      <c r="B85">
        <v>-0.61552393000000005</v>
      </c>
      <c r="C85" s="1">
        <f t="shared" si="20"/>
        <v>-9.8483828800000008</v>
      </c>
      <c r="D85" s="1">
        <v>-9.8483828800000008</v>
      </c>
      <c r="G85" s="1"/>
    </row>
    <row r="86" spans="1:13" x14ac:dyDescent="0.3">
      <c r="A86" t="s">
        <v>9</v>
      </c>
      <c r="B86">
        <v>-1.6145319</v>
      </c>
      <c r="C86" s="1">
        <f t="shared" si="20"/>
        <v>-25.8325104</v>
      </c>
      <c r="D86" s="1">
        <v>-25.8325104</v>
      </c>
      <c r="G86" s="1"/>
    </row>
    <row r="87" spans="1:13" x14ac:dyDescent="0.3">
      <c r="A87" t="s">
        <v>10</v>
      </c>
      <c r="B87">
        <v>1.0288881999999999</v>
      </c>
      <c r="C87" s="1">
        <f t="shared" si="20"/>
        <v>16.462211199999999</v>
      </c>
      <c r="D87" s="1">
        <v>16.462211199999999</v>
      </c>
      <c r="G87" s="1"/>
    </row>
    <row r="88" spans="1:13" x14ac:dyDescent="0.3">
      <c r="A88" t="s">
        <v>11</v>
      </c>
      <c r="B88">
        <v>0.95383530000000005</v>
      </c>
      <c r="C88" s="1">
        <f>B88*16+32</f>
        <v>47.261364800000003</v>
      </c>
      <c r="D88" s="1">
        <v>47.261364800000003</v>
      </c>
      <c r="G88" s="1"/>
    </row>
    <row r="89" spans="1:13" x14ac:dyDescent="0.3">
      <c r="A89" t="s">
        <v>12</v>
      </c>
      <c r="B89">
        <v>0.77089640000000004</v>
      </c>
      <c r="C89" s="1">
        <f>B89*16+32</f>
        <v>44.334342399999997</v>
      </c>
      <c r="D89" s="1">
        <v>44.334342399999997</v>
      </c>
      <c r="G89" s="1"/>
    </row>
    <row r="90" spans="1:13" x14ac:dyDescent="0.3">
      <c r="A90" t="s">
        <v>13</v>
      </c>
      <c r="B90">
        <v>0.39578154999999998</v>
      </c>
      <c r="C90" s="1">
        <f>B90*16+32</f>
        <v>38.332504800000002</v>
      </c>
      <c r="D90" s="1">
        <v>38.332504800000002</v>
      </c>
      <c r="G90" s="1"/>
    </row>
    <row r="91" spans="1:13" x14ac:dyDescent="0.3">
      <c r="A91" t="s">
        <v>14</v>
      </c>
      <c r="B91">
        <v>2.8645605999999999</v>
      </c>
      <c r="C91" s="1">
        <f>B91*16+32</f>
        <v>77.832969599999998</v>
      </c>
      <c r="D91" s="1">
        <v>77.832969599999998</v>
      </c>
      <c r="G91" s="1"/>
    </row>
    <row r="94" spans="1:13" x14ac:dyDescent="0.3">
      <c r="A94" t="s">
        <v>0</v>
      </c>
      <c r="B94">
        <f>J80</f>
        <v>0.64583211325544765</v>
      </c>
      <c r="G94" s="1"/>
    </row>
    <row r="95" spans="1:13" x14ac:dyDescent="0.3">
      <c r="A95" t="s">
        <v>1</v>
      </c>
      <c r="B95">
        <v>1</v>
      </c>
      <c r="G95" s="1"/>
    </row>
    <row r="96" spans="1:13" x14ac:dyDescent="0.3">
      <c r="A96" t="s">
        <v>2</v>
      </c>
      <c r="B96" s="1">
        <f>M80</f>
        <v>0.5539070947688558</v>
      </c>
      <c r="G96" s="1"/>
    </row>
    <row r="97" spans="1:13" x14ac:dyDescent="0.3">
      <c r="A97" t="s">
        <v>3</v>
      </c>
      <c r="B97">
        <v>0.28729650000000001</v>
      </c>
      <c r="C97" s="1">
        <f>B97*16</f>
        <v>4.5967440000000002</v>
      </c>
      <c r="D97" s="1">
        <v>4.5967440000000002</v>
      </c>
      <c r="F97">
        <f t="shared" ref="F97:F100" si="22">B97*$B$2+B105+$B$28*B101</f>
        <v>1.6924359661137893</v>
      </c>
      <c r="G97">
        <f t="shared" ref="G97:G100" si="23">C97*$B$2+C105+$B$28*C101</f>
        <v>59.078975457820633</v>
      </c>
      <c r="H97">
        <f>TRUNC(F97*16+32,0)</f>
        <v>59</v>
      </c>
      <c r="I97">
        <f>1/(1+EXP(-F97))</f>
        <v>0.84454424456152877</v>
      </c>
      <c r="J97" s="2">
        <f>I97*B94+(I98*I99)</f>
        <v>0.66894229102203995</v>
      </c>
      <c r="K97">
        <f>J97*16+32</f>
        <v>42.703076656352636</v>
      </c>
      <c r="L97">
        <f>TANH(J97)</f>
        <v>0.58428369296298477</v>
      </c>
      <c r="M97" s="3">
        <f>L97*I100</f>
        <v>0.56892787772560172</v>
      </c>
    </row>
    <row r="98" spans="1:13" x14ac:dyDescent="0.3">
      <c r="A98" t="s">
        <v>4</v>
      </c>
      <c r="B98">
        <v>4.6591260000000002E-2</v>
      </c>
      <c r="C98" s="1">
        <f t="shared" ref="C98:C104" si="24">B98*16</f>
        <v>0.74546016000000004</v>
      </c>
      <c r="D98" s="1">
        <v>0.74546016000000004</v>
      </c>
      <c r="F98">
        <f t="shared" si="22"/>
        <v>0.54362642569272768</v>
      </c>
      <c r="G98">
        <f t="shared" si="23"/>
        <v>40.698022811083639</v>
      </c>
      <c r="H98">
        <f t="shared" ref="H98:H100" si="25">TRUNC(F98*16+32,0)</f>
        <v>40</v>
      </c>
      <c r="I98">
        <f>1/(1+EXP(-F98))</f>
        <v>0.63265561279923699</v>
      </c>
      <c r="L98" s="1"/>
      <c r="M98" s="3"/>
    </row>
    <row r="99" spans="1:13" x14ac:dyDescent="0.3">
      <c r="A99" t="s">
        <v>5</v>
      </c>
      <c r="B99">
        <v>0.52032279999999997</v>
      </c>
      <c r="C99" s="1">
        <f t="shared" si="24"/>
        <v>8.3251647999999996</v>
      </c>
      <c r="D99" s="1">
        <v>8.3251647999999996</v>
      </c>
      <c r="F99">
        <f t="shared" si="22"/>
        <v>0.19776071230834158</v>
      </c>
      <c r="G99">
        <f t="shared" si="23"/>
        <v>35.164171396933469</v>
      </c>
      <c r="H99">
        <f t="shared" si="25"/>
        <v>35</v>
      </c>
      <c r="I99">
        <f>TANH(F99)</f>
        <v>0.19522232051758576</v>
      </c>
      <c r="L99" s="1"/>
      <c r="M99" s="3"/>
    </row>
    <row r="100" spans="1:13" x14ac:dyDescent="0.3">
      <c r="A100" t="s">
        <v>6</v>
      </c>
      <c r="B100">
        <v>0.28992200000000001</v>
      </c>
      <c r="C100" s="1">
        <f t="shared" si="24"/>
        <v>4.6387520000000002</v>
      </c>
      <c r="D100" s="1">
        <v>4.6387520000000002</v>
      </c>
      <c r="F100">
        <f t="shared" si="22"/>
        <v>3.6122594282968095</v>
      </c>
      <c r="G100">
        <f t="shared" si="23"/>
        <v>89.796150852748951</v>
      </c>
      <c r="H100">
        <f t="shared" si="25"/>
        <v>89</v>
      </c>
      <c r="I100">
        <f>1/(1+EXP(-F100))</f>
        <v>0.97371856270793455</v>
      </c>
      <c r="L100" s="1"/>
      <c r="M100" s="3"/>
    </row>
    <row r="101" spans="1:13" x14ac:dyDescent="0.3">
      <c r="A101" t="s">
        <v>7</v>
      </c>
      <c r="B101">
        <v>1.0143404</v>
      </c>
      <c r="C101" s="1">
        <f t="shared" si="24"/>
        <v>16.2294464</v>
      </c>
      <c r="D101" s="1">
        <v>16.2294464</v>
      </c>
      <c r="G101" s="1"/>
    </row>
    <row r="102" spans="1:13" x14ac:dyDescent="0.3">
      <c r="A102" t="s">
        <v>8</v>
      </c>
      <c r="B102">
        <v>-0.61552393000000005</v>
      </c>
      <c r="C102" s="1">
        <f t="shared" si="24"/>
        <v>-9.8483828800000008</v>
      </c>
      <c r="D102" s="1">
        <v>-9.8483828800000008</v>
      </c>
      <c r="G102" s="1"/>
    </row>
    <row r="103" spans="1:13" x14ac:dyDescent="0.3">
      <c r="A103" t="s">
        <v>9</v>
      </c>
      <c r="B103">
        <v>-1.6145319</v>
      </c>
      <c r="C103" s="1">
        <f t="shared" si="24"/>
        <v>-25.8325104</v>
      </c>
      <c r="D103" s="1">
        <v>-25.8325104</v>
      </c>
      <c r="G103" s="1"/>
    </row>
    <row r="104" spans="1:13" x14ac:dyDescent="0.3">
      <c r="A104" t="s">
        <v>10</v>
      </c>
      <c r="B104">
        <v>1.0288881999999999</v>
      </c>
      <c r="C104" s="1">
        <f t="shared" si="24"/>
        <v>16.462211199999999</v>
      </c>
      <c r="D104" s="1">
        <v>16.462211199999999</v>
      </c>
      <c r="G104" s="1"/>
    </row>
    <row r="105" spans="1:13" x14ac:dyDescent="0.3">
      <c r="A105" t="s">
        <v>11</v>
      </c>
      <c r="B105">
        <v>0.95383530000000005</v>
      </c>
      <c r="C105" s="1">
        <f>B105*16+32</f>
        <v>47.261364800000003</v>
      </c>
      <c r="D105" s="1">
        <v>47.261364800000003</v>
      </c>
      <c r="G105" s="1"/>
    </row>
    <row r="106" spans="1:13" x14ac:dyDescent="0.3">
      <c r="A106" t="s">
        <v>12</v>
      </c>
      <c r="B106">
        <v>0.77089640000000004</v>
      </c>
      <c r="C106" s="1">
        <f>B106*16+32</f>
        <v>44.334342399999997</v>
      </c>
      <c r="D106" s="1">
        <v>44.334342399999997</v>
      </c>
      <c r="G106" s="1"/>
    </row>
    <row r="107" spans="1:13" x14ac:dyDescent="0.3">
      <c r="A107" t="s">
        <v>13</v>
      </c>
      <c r="B107">
        <v>0.39578154999999998</v>
      </c>
      <c r="C107" s="1">
        <f>B107*16+32</f>
        <v>38.332504800000002</v>
      </c>
      <c r="D107" s="1">
        <v>38.332504800000002</v>
      </c>
      <c r="G107" s="1"/>
    </row>
    <row r="108" spans="1:13" x14ac:dyDescent="0.3">
      <c r="A108" t="s">
        <v>14</v>
      </c>
      <c r="B108">
        <v>2.8645605999999999</v>
      </c>
      <c r="C108" s="1">
        <f>B108*16+32</f>
        <v>77.832969599999998</v>
      </c>
      <c r="D108" s="1">
        <v>77.832969599999998</v>
      </c>
      <c r="G108" s="1"/>
    </row>
    <row r="111" spans="1:13" x14ac:dyDescent="0.3">
      <c r="A111" t="s">
        <v>0</v>
      </c>
      <c r="B111">
        <f>J97</f>
        <v>0.66894229102203995</v>
      </c>
      <c r="G111" s="1"/>
    </row>
    <row r="112" spans="1:13" x14ac:dyDescent="0.3">
      <c r="A112" t="s">
        <v>1</v>
      </c>
      <c r="B112">
        <v>1</v>
      </c>
      <c r="G112" s="1"/>
    </row>
    <row r="113" spans="1:13" x14ac:dyDescent="0.3">
      <c r="A113" t="s">
        <v>2</v>
      </c>
      <c r="B113" s="1">
        <f>M97</f>
        <v>0.56892787772560172</v>
      </c>
      <c r="G113" s="1"/>
    </row>
    <row r="114" spans="1:13" x14ac:dyDescent="0.3">
      <c r="A114" t="s">
        <v>3</v>
      </c>
      <c r="B114">
        <v>0.28729650000000001</v>
      </c>
      <c r="C114" s="1">
        <f>B114*16</f>
        <v>4.5967440000000002</v>
      </c>
      <c r="D114" s="1">
        <v>4.5967440000000002</v>
      </c>
      <c r="F114">
        <f t="shared" ref="F114:F117" si="26">B114*$B$2+B122+$B$28*B118</f>
        <v>1.6924359661137893</v>
      </c>
      <c r="G114">
        <f t="shared" ref="G114:G117" si="27">C114*$B$2+C122+$B$28*C118</f>
        <v>59.078975457820633</v>
      </c>
      <c r="H114">
        <f>TRUNC(F114*16+32,0)</f>
        <v>59</v>
      </c>
      <c r="I114">
        <f>1/(1+EXP(-F114))</f>
        <v>0.84454424456152877</v>
      </c>
      <c r="J114" s="2">
        <f>I114*B111+(I115*I116)</f>
        <v>0.68845985864560943</v>
      </c>
      <c r="K114">
        <f>J114*16+32</f>
        <v>43.015357738329755</v>
      </c>
      <c r="L114">
        <f>TANH(J114)</f>
        <v>0.59699167541529519</v>
      </c>
      <c r="M114" s="3">
        <f>L114*I117</f>
        <v>0.58130187613398299</v>
      </c>
    </row>
    <row r="115" spans="1:13" x14ac:dyDescent="0.3">
      <c r="A115" t="s">
        <v>4</v>
      </c>
      <c r="B115">
        <v>4.6591260000000002E-2</v>
      </c>
      <c r="C115" s="1">
        <f t="shared" ref="C115:C121" si="28">B115*16</f>
        <v>0.74546016000000004</v>
      </c>
      <c r="D115" s="1">
        <v>0.74546016000000004</v>
      </c>
      <c r="F115">
        <f t="shared" si="26"/>
        <v>0.54362642569272768</v>
      </c>
      <c r="G115">
        <f t="shared" si="27"/>
        <v>40.698022811083639</v>
      </c>
      <c r="H115">
        <f t="shared" ref="H115:H117" si="29">TRUNC(F115*16+32,0)</f>
        <v>40</v>
      </c>
      <c r="I115">
        <f>1/(1+EXP(-F115))</f>
        <v>0.63265561279923699</v>
      </c>
      <c r="L115" s="1"/>
      <c r="M115" s="3"/>
    </row>
    <row r="116" spans="1:13" x14ac:dyDescent="0.3">
      <c r="A116" t="s">
        <v>5</v>
      </c>
      <c r="B116">
        <v>0.52032279999999997</v>
      </c>
      <c r="C116" s="1">
        <f t="shared" si="28"/>
        <v>8.3251647999999996</v>
      </c>
      <c r="D116" s="1">
        <v>8.3251647999999996</v>
      </c>
      <c r="F116">
        <f t="shared" si="26"/>
        <v>0.19776071230834158</v>
      </c>
      <c r="G116">
        <f t="shared" si="27"/>
        <v>35.164171396933469</v>
      </c>
      <c r="H116">
        <f t="shared" si="29"/>
        <v>35</v>
      </c>
      <c r="I116">
        <f>TANH(F116)</f>
        <v>0.19522232051758576</v>
      </c>
      <c r="L116" s="1"/>
      <c r="M116" s="3"/>
    </row>
    <row r="117" spans="1:13" x14ac:dyDescent="0.3">
      <c r="A117" t="s">
        <v>6</v>
      </c>
      <c r="B117">
        <v>0.28992200000000001</v>
      </c>
      <c r="C117" s="1">
        <f t="shared" si="28"/>
        <v>4.6387520000000002</v>
      </c>
      <c r="D117" s="1">
        <v>4.6387520000000002</v>
      </c>
      <c r="F117">
        <f t="shared" si="26"/>
        <v>3.6122594282968095</v>
      </c>
      <c r="G117">
        <f t="shared" si="27"/>
        <v>89.796150852748951</v>
      </c>
      <c r="H117">
        <f t="shared" si="29"/>
        <v>89</v>
      </c>
      <c r="I117">
        <f>1/(1+EXP(-F117))</f>
        <v>0.97371856270793455</v>
      </c>
      <c r="L117" s="1"/>
      <c r="M117" s="3"/>
    </row>
    <row r="118" spans="1:13" x14ac:dyDescent="0.3">
      <c r="A118" t="s">
        <v>7</v>
      </c>
      <c r="B118">
        <v>1.0143404</v>
      </c>
      <c r="C118" s="1">
        <f t="shared" si="28"/>
        <v>16.2294464</v>
      </c>
      <c r="D118" s="1">
        <v>16.2294464</v>
      </c>
      <c r="G118" s="1"/>
    </row>
    <row r="119" spans="1:13" x14ac:dyDescent="0.3">
      <c r="A119" t="s">
        <v>8</v>
      </c>
      <c r="B119">
        <v>-0.61552393000000005</v>
      </c>
      <c r="C119" s="1">
        <f t="shared" si="28"/>
        <v>-9.8483828800000008</v>
      </c>
      <c r="D119" s="1">
        <v>-9.8483828800000008</v>
      </c>
      <c r="G119" s="1"/>
    </row>
    <row r="120" spans="1:13" x14ac:dyDescent="0.3">
      <c r="A120" t="s">
        <v>9</v>
      </c>
      <c r="B120">
        <v>-1.6145319</v>
      </c>
      <c r="C120" s="1">
        <f t="shared" si="28"/>
        <v>-25.8325104</v>
      </c>
      <c r="D120" s="1">
        <v>-25.8325104</v>
      </c>
      <c r="G120" s="1"/>
    </row>
    <row r="121" spans="1:13" x14ac:dyDescent="0.3">
      <c r="A121" t="s">
        <v>10</v>
      </c>
      <c r="B121">
        <v>1.0288881999999999</v>
      </c>
      <c r="C121" s="1">
        <f t="shared" si="28"/>
        <v>16.462211199999999</v>
      </c>
      <c r="D121" s="1">
        <v>16.462211199999999</v>
      </c>
      <c r="G121" s="1"/>
    </row>
    <row r="122" spans="1:13" x14ac:dyDescent="0.3">
      <c r="A122" t="s">
        <v>11</v>
      </c>
      <c r="B122">
        <v>0.95383530000000005</v>
      </c>
      <c r="C122" s="1">
        <f>B122*16+32</f>
        <v>47.261364800000003</v>
      </c>
      <c r="D122" s="1">
        <v>47.261364800000003</v>
      </c>
      <c r="G122" s="1"/>
    </row>
    <row r="123" spans="1:13" x14ac:dyDescent="0.3">
      <c r="A123" t="s">
        <v>12</v>
      </c>
      <c r="B123">
        <v>0.77089640000000004</v>
      </c>
      <c r="C123" s="1">
        <f>B123*16+32</f>
        <v>44.334342399999997</v>
      </c>
      <c r="D123" s="1">
        <v>44.334342399999997</v>
      </c>
      <c r="G123" s="1"/>
    </row>
    <row r="124" spans="1:13" x14ac:dyDescent="0.3">
      <c r="A124" t="s">
        <v>13</v>
      </c>
      <c r="B124">
        <v>0.39578154999999998</v>
      </c>
      <c r="C124" s="1">
        <f>B124*16+32</f>
        <v>38.332504800000002</v>
      </c>
      <c r="D124" s="1">
        <v>38.332504800000002</v>
      </c>
      <c r="G124" s="1"/>
    </row>
    <row r="125" spans="1:13" x14ac:dyDescent="0.3">
      <c r="A125" t="s">
        <v>14</v>
      </c>
      <c r="B125">
        <v>2.8645605999999999</v>
      </c>
      <c r="C125" s="1">
        <f>B125*16+32</f>
        <v>77.832969599999998</v>
      </c>
      <c r="D125" s="1">
        <v>77.832969599999998</v>
      </c>
      <c r="G12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4D57-6730-4211-9A5F-AE1AD71B4DFA}">
  <dimension ref="A1:K15"/>
  <sheetViews>
    <sheetView workbookViewId="0">
      <selection activeCell="G4" sqref="G4"/>
    </sheetView>
  </sheetViews>
  <sheetFormatPr defaultRowHeight="14.4" x14ac:dyDescent="0.3"/>
  <cols>
    <col min="8" max="8" width="11" bestFit="1" customWidth="1"/>
  </cols>
  <sheetData>
    <row r="1" spans="1:11" x14ac:dyDescent="0.3">
      <c r="A1" t="s">
        <v>0</v>
      </c>
      <c r="B1">
        <v>0</v>
      </c>
      <c r="C1">
        <v>0</v>
      </c>
    </row>
    <row r="2" spans="1:11" x14ac:dyDescent="0.3">
      <c r="A2" t="s">
        <v>2</v>
      </c>
      <c r="B2">
        <v>0</v>
      </c>
      <c r="C2">
        <v>0</v>
      </c>
    </row>
    <row r="3" spans="1:11" x14ac:dyDescent="0.3">
      <c r="A3" t="s">
        <v>1</v>
      </c>
      <c r="B3">
        <v>1</v>
      </c>
      <c r="C3">
        <v>1</v>
      </c>
    </row>
    <row r="4" spans="1:11" x14ac:dyDescent="0.3">
      <c r="A4" t="s">
        <v>3</v>
      </c>
      <c r="B4">
        <v>0.28729650000000001</v>
      </c>
      <c r="C4">
        <f t="shared" ref="C4:C11" si="0">B4*16</f>
        <v>4.5967440000000002</v>
      </c>
      <c r="E4">
        <f>C4*$C$3</f>
        <v>4.5967440000000002</v>
      </c>
      <c r="F4">
        <f>E4+C12</f>
        <v>52.358108800000004</v>
      </c>
      <c r="G4">
        <f>C8*$C$2</f>
        <v>0</v>
      </c>
      <c r="H4">
        <f>G4+F4</f>
        <v>52.358108800000004</v>
      </c>
      <c r="I4">
        <f>TRUNC(F4,0)</f>
        <v>52</v>
      </c>
      <c r="J4">
        <f>1/(1+EXP(-B4*$B$3-B12))</f>
        <v>0.77576095899598696</v>
      </c>
    </row>
    <row r="5" spans="1:11" x14ac:dyDescent="0.3">
      <c r="A5" t="s">
        <v>4</v>
      </c>
      <c r="B5">
        <v>4.6591260000000002E-2</v>
      </c>
      <c r="C5">
        <f t="shared" si="0"/>
        <v>0.74546016000000004</v>
      </c>
      <c r="E5">
        <f t="shared" ref="E5:E6" si="1">C5*$C$3</f>
        <v>0.74546016000000004</v>
      </c>
      <c r="F5">
        <f t="shared" ref="F5:F6" si="2">E5+C13</f>
        <v>45.579802559999997</v>
      </c>
      <c r="G5">
        <f>C9*$C$2</f>
        <v>0</v>
      </c>
      <c r="H5">
        <f t="shared" ref="H5:H6" si="3">G5+F5</f>
        <v>45.579802559999997</v>
      </c>
      <c r="I5">
        <f>TRUNC(F5,0)</f>
        <v>45</v>
      </c>
      <c r="J5">
        <f>1/(1+EXP(-B5*$B$3-B13))</f>
        <v>0.69370277996792995</v>
      </c>
      <c r="K5">
        <f>J5*J6</f>
        <v>0.50227499235472584</v>
      </c>
    </row>
    <row r="6" spans="1:11" x14ac:dyDescent="0.3">
      <c r="A6" t="s">
        <v>5</v>
      </c>
      <c r="B6">
        <v>0.52032279999999997</v>
      </c>
      <c r="C6">
        <f t="shared" si="0"/>
        <v>8.3251647999999996</v>
      </c>
      <c r="E6">
        <f t="shared" si="1"/>
        <v>8.3251647999999996</v>
      </c>
      <c r="F6">
        <f t="shared" si="2"/>
        <v>47.157669600000006</v>
      </c>
      <c r="G6">
        <f>C10*$C$2</f>
        <v>0</v>
      </c>
      <c r="H6">
        <f t="shared" si="3"/>
        <v>47.157669600000006</v>
      </c>
      <c r="I6">
        <f>TRUNC(F6,0)</f>
        <v>47</v>
      </c>
      <c r="J6">
        <f>TANH(B6*$B$3+B14)</f>
        <v>0.72404927132906416</v>
      </c>
    </row>
    <row r="7" spans="1:11" x14ac:dyDescent="0.3">
      <c r="A7" t="s">
        <v>6</v>
      </c>
      <c r="B7">
        <v>0.28992200000000001</v>
      </c>
      <c r="C7">
        <f t="shared" si="0"/>
        <v>4.6387520000000002</v>
      </c>
    </row>
    <row r="8" spans="1:11" x14ac:dyDescent="0.3">
      <c r="A8" t="s">
        <v>7</v>
      </c>
      <c r="B8">
        <v>1.0143404</v>
      </c>
      <c r="C8">
        <f t="shared" si="0"/>
        <v>16.2294464</v>
      </c>
    </row>
    <row r="9" spans="1:11" x14ac:dyDescent="0.3">
      <c r="A9" t="s">
        <v>8</v>
      </c>
      <c r="B9">
        <v>-0.61552393000000005</v>
      </c>
      <c r="C9">
        <f t="shared" si="0"/>
        <v>-9.8483828800000008</v>
      </c>
    </row>
    <row r="10" spans="1:11" x14ac:dyDescent="0.3">
      <c r="A10" t="s">
        <v>9</v>
      </c>
      <c r="B10">
        <v>-1.6145319</v>
      </c>
      <c r="C10">
        <f t="shared" si="0"/>
        <v>-25.8325104</v>
      </c>
    </row>
    <row r="11" spans="1:11" x14ac:dyDescent="0.3">
      <c r="A11" t="s">
        <v>10</v>
      </c>
      <c r="B11">
        <v>1.0288881999999999</v>
      </c>
      <c r="C11">
        <f t="shared" si="0"/>
        <v>16.462211199999999</v>
      </c>
    </row>
    <row r="12" spans="1:11" x14ac:dyDescent="0.3">
      <c r="A12" t="s">
        <v>11</v>
      </c>
      <c r="B12">
        <v>0.95383530000000005</v>
      </c>
      <c r="C12">
        <f t="shared" ref="C12:C15" si="4">B12*16+32.5</f>
        <v>47.761364800000003</v>
      </c>
    </row>
    <row r="13" spans="1:11" x14ac:dyDescent="0.3">
      <c r="A13" t="s">
        <v>12</v>
      </c>
      <c r="B13">
        <v>0.77089640000000004</v>
      </c>
      <c r="C13">
        <f t="shared" si="4"/>
        <v>44.834342399999997</v>
      </c>
    </row>
    <row r="14" spans="1:11" x14ac:dyDescent="0.3">
      <c r="A14" t="s">
        <v>13</v>
      </c>
      <c r="B14">
        <v>0.39578154999999998</v>
      </c>
      <c r="C14">
        <f t="shared" si="4"/>
        <v>38.832504800000002</v>
      </c>
    </row>
    <row r="15" spans="1:11" x14ac:dyDescent="0.3">
      <c r="A15" t="s">
        <v>14</v>
      </c>
      <c r="B15">
        <v>2.8645605999999999</v>
      </c>
      <c r="C15">
        <f t="shared" si="4"/>
        <v>78.332969599999998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D3B0-9661-4CAC-BD07-7C2F047E4A1F}">
  <dimension ref="A1:R30"/>
  <sheetViews>
    <sheetView workbookViewId="0">
      <selection activeCell="H22" sqref="H22"/>
    </sheetView>
  </sheetViews>
  <sheetFormatPr defaultRowHeight="14.4" x14ac:dyDescent="0.3"/>
  <cols>
    <col min="2" max="2" width="10" bestFit="1" customWidth="1"/>
    <col min="3" max="3" width="10.44140625" bestFit="1" customWidth="1"/>
    <col min="4" max="4" width="10.6640625" bestFit="1" customWidth="1"/>
    <col min="6" max="6" width="21.44140625" bestFit="1" customWidth="1"/>
  </cols>
  <sheetData>
    <row r="1" spans="1:16" s="4" customFormat="1" x14ac:dyDescent="0.3">
      <c r="A1" s="4" t="s">
        <v>55</v>
      </c>
      <c r="B1" s="4" t="s">
        <v>17</v>
      </c>
      <c r="C1" s="4" t="s">
        <v>18</v>
      </c>
      <c r="D1" s="4" t="s">
        <v>19</v>
      </c>
      <c r="E1" s="4" t="s">
        <v>26</v>
      </c>
      <c r="F1" s="4" t="s">
        <v>20</v>
      </c>
      <c r="G1" s="4" t="s">
        <v>37</v>
      </c>
    </row>
    <row r="2" spans="1:16" x14ac:dyDescent="0.3">
      <c r="A2" t="s">
        <v>56</v>
      </c>
      <c r="M2">
        <v>1</v>
      </c>
      <c r="N2">
        <v>0</v>
      </c>
      <c r="O2">
        <v>0</v>
      </c>
    </row>
    <row r="3" spans="1:16" x14ac:dyDescent="0.3">
      <c r="A3" t="s">
        <v>57</v>
      </c>
      <c r="B3" t="s">
        <v>21</v>
      </c>
      <c r="C3" t="s">
        <v>22</v>
      </c>
      <c r="D3" t="s">
        <v>23</v>
      </c>
      <c r="E3" t="s">
        <v>27</v>
      </c>
      <c r="M3">
        <v>4.5967440000000002</v>
      </c>
      <c r="N3">
        <v>39.504330635070801</v>
      </c>
      <c r="O3">
        <v>16.2294464</v>
      </c>
      <c r="P3">
        <v>8.2570343017578072</v>
      </c>
    </row>
    <row r="4" spans="1:16" x14ac:dyDescent="0.3">
      <c r="A4" t="s">
        <v>58</v>
      </c>
      <c r="B4" t="s">
        <v>30</v>
      </c>
      <c r="C4" t="s">
        <v>31</v>
      </c>
      <c r="D4" t="s">
        <v>32</v>
      </c>
      <c r="E4" t="s">
        <v>27</v>
      </c>
      <c r="M4">
        <v>0.74546016000000004</v>
      </c>
      <c r="N4">
        <v>44.024731636047363</v>
      </c>
      <c r="O4">
        <v>-9.8483828800000008</v>
      </c>
      <c r="P4">
        <v>0.80961018800735363</v>
      </c>
    </row>
    <row r="5" spans="1:16" x14ac:dyDescent="0.3">
      <c r="A5" t="s">
        <v>59</v>
      </c>
      <c r="B5" t="s">
        <v>21</v>
      </c>
      <c r="C5" t="s">
        <v>24</v>
      </c>
      <c r="D5" t="s">
        <v>25</v>
      </c>
      <c r="E5" t="s">
        <v>27</v>
      </c>
      <c r="F5" t="s">
        <v>39</v>
      </c>
      <c r="G5">
        <v>0</v>
      </c>
      <c r="H5">
        <f>M4*$M$2+N4</f>
        <v>44.770191796047364</v>
      </c>
      <c r="M5">
        <v>8.3251647999999996</v>
      </c>
      <c r="N5">
        <v>33.929018020629897</v>
      </c>
      <c r="O5">
        <v>-25.8325104</v>
      </c>
      <c r="P5">
        <v>4.9034867286682076</v>
      </c>
    </row>
    <row r="6" spans="1:16" x14ac:dyDescent="0.3">
      <c r="A6" t="s">
        <v>60</v>
      </c>
      <c r="B6" t="s">
        <v>30</v>
      </c>
      <c r="C6" t="s">
        <v>33</v>
      </c>
      <c r="D6" t="s">
        <v>34</v>
      </c>
      <c r="E6" t="s">
        <v>27</v>
      </c>
      <c r="F6" t="s">
        <v>40</v>
      </c>
      <c r="G6">
        <v>1</v>
      </c>
      <c r="H6">
        <f>O4*$N$2+P4</f>
        <v>0.80961018800735363</v>
      </c>
      <c r="M6">
        <v>4.6387520000000002</v>
      </c>
      <c r="N6">
        <v>55.180381774902202</v>
      </c>
      <c r="O6">
        <v>16.462211199999999</v>
      </c>
      <c r="P6">
        <v>23.152587890624961</v>
      </c>
    </row>
    <row r="7" spans="1:16" x14ac:dyDescent="0.3">
      <c r="A7" t="s">
        <v>61</v>
      </c>
      <c r="B7" t="s">
        <v>21</v>
      </c>
      <c r="C7" t="s">
        <v>28</v>
      </c>
      <c r="D7" t="s">
        <v>29</v>
      </c>
      <c r="E7" t="s">
        <v>27</v>
      </c>
      <c r="F7" t="s">
        <v>41</v>
      </c>
      <c r="G7">
        <v>2</v>
      </c>
      <c r="H7">
        <f>M5*$M$2+N5</f>
        <v>42.254182820629893</v>
      </c>
    </row>
    <row r="8" spans="1:16" x14ac:dyDescent="0.3">
      <c r="A8" t="s">
        <v>62</v>
      </c>
      <c r="B8" t="s">
        <v>30</v>
      </c>
      <c r="C8" t="s">
        <v>35</v>
      </c>
      <c r="D8" t="s">
        <v>36</v>
      </c>
      <c r="E8" t="s">
        <v>27</v>
      </c>
      <c r="F8" t="s">
        <v>42</v>
      </c>
      <c r="G8">
        <v>3</v>
      </c>
      <c r="H8">
        <f>O5*$N$2+P5</f>
        <v>4.9034867286682076</v>
      </c>
    </row>
    <row r="9" spans="1:16" x14ac:dyDescent="0.3">
      <c r="A9" t="s">
        <v>63</v>
      </c>
      <c r="B9" t="s">
        <v>39</v>
      </c>
      <c r="C9" t="s">
        <v>40</v>
      </c>
      <c r="E9" t="s">
        <v>38</v>
      </c>
      <c r="F9" t="s">
        <v>43</v>
      </c>
      <c r="G9">
        <v>4</v>
      </c>
      <c r="H9">
        <f>M3*$M$2+N3</f>
        <v>44.101074635070802</v>
      </c>
    </row>
    <row r="10" spans="1:16" x14ac:dyDescent="0.3">
      <c r="A10" t="s">
        <v>64</v>
      </c>
      <c r="B10" t="s">
        <v>41</v>
      </c>
      <c r="C10" t="s">
        <v>42</v>
      </c>
      <c r="E10" t="s">
        <v>38</v>
      </c>
      <c r="F10" t="s">
        <v>44</v>
      </c>
      <c r="G10">
        <v>5</v>
      </c>
      <c r="H10">
        <f>O3*$N$2+P3</f>
        <v>8.2570343017578072</v>
      </c>
    </row>
    <row r="11" spans="1:16" x14ac:dyDescent="0.3">
      <c r="A11" t="s">
        <v>65</v>
      </c>
      <c r="B11" t="s">
        <v>43</v>
      </c>
      <c r="C11" t="s">
        <v>44</v>
      </c>
      <c r="E11" t="s">
        <v>38</v>
      </c>
      <c r="F11" t="s">
        <v>45</v>
      </c>
      <c r="H11">
        <f>H5+H6</f>
        <v>45.579801984054718</v>
      </c>
      <c r="I11">
        <f>(H11-32.5)/16</f>
        <v>0.8174876240034199</v>
      </c>
    </row>
    <row r="12" spans="1:16" x14ac:dyDescent="0.3">
      <c r="A12" t="s">
        <v>66</v>
      </c>
      <c r="B12" t="s">
        <v>21</v>
      </c>
      <c r="C12" t="s">
        <v>50</v>
      </c>
      <c r="D12" t="s">
        <v>52</v>
      </c>
      <c r="E12" t="s">
        <v>27</v>
      </c>
      <c r="F12" t="s">
        <v>47</v>
      </c>
      <c r="H12">
        <f>H7+H8</f>
        <v>47.157669549298099</v>
      </c>
      <c r="I12">
        <f>(H12-32.5)/16</f>
        <v>0.91610434683113118</v>
      </c>
    </row>
    <row r="13" spans="1:16" x14ac:dyDescent="0.3">
      <c r="A13" t="s">
        <v>67</v>
      </c>
      <c r="B13" t="s">
        <v>30</v>
      </c>
      <c r="C13" t="s">
        <v>51</v>
      </c>
      <c r="D13" t="s">
        <v>53</v>
      </c>
      <c r="E13" t="s">
        <v>27</v>
      </c>
      <c r="F13" t="s">
        <v>49</v>
      </c>
      <c r="H13">
        <f>H9+H10</f>
        <v>52.358108936828607</v>
      </c>
      <c r="I13">
        <f>(H13-32.5)/16</f>
        <v>1.241131808551788</v>
      </c>
    </row>
    <row r="14" spans="1:16" x14ac:dyDescent="0.3">
      <c r="A14" t="s">
        <v>68</v>
      </c>
      <c r="F14" t="s">
        <v>81</v>
      </c>
      <c r="G14" t="s">
        <v>46</v>
      </c>
      <c r="H14">
        <f>M6*$M$2+N6</f>
        <v>59.819133774902198</v>
      </c>
      <c r="J14">
        <f>1/(1+EXP(-I11))</f>
        <v>0.69370277231940414</v>
      </c>
    </row>
    <row r="15" spans="1:16" x14ac:dyDescent="0.3">
      <c r="A15" t="s">
        <v>69</v>
      </c>
      <c r="F15" t="s">
        <v>82</v>
      </c>
      <c r="G15" t="s">
        <v>48</v>
      </c>
      <c r="H15">
        <f>O6*$N$2+P6</f>
        <v>23.152587890624961</v>
      </c>
      <c r="J15">
        <f>TANH(I12)</f>
        <v>0.72404926982146656</v>
      </c>
      <c r="K15" t="s">
        <v>98</v>
      </c>
      <c r="M15">
        <v>0.7151457</v>
      </c>
      <c r="O15">
        <v>0.74455773999999997</v>
      </c>
    </row>
    <row r="16" spans="1:16" x14ac:dyDescent="0.3">
      <c r="A16" t="s">
        <v>70</v>
      </c>
      <c r="B16" t="s">
        <v>46</v>
      </c>
      <c r="C16" t="s">
        <v>48</v>
      </c>
      <c r="E16" t="s">
        <v>54</v>
      </c>
      <c r="G16" t="s">
        <v>83</v>
      </c>
      <c r="J16">
        <f>1/(1+EXP(-I13))</f>
        <v>0.77576096048362098</v>
      </c>
      <c r="M16">
        <f>J15-M15</f>
        <v>8.9035698214665615E-3</v>
      </c>
      <c r="O16">
        <f>J15-O15</f>
        <v>-2.0508470178533411E-2</v>
      </c>
    </row>
    <row r="17" spans="1:18" x14ac:dyDescent="0.3">
      <c r="A17" t="s">
        <v>71</v>
      </c>
      <c r="B17" t="s">
        <v>81</v>
      </c>
      <c r="C17" t="s">
        <v>82</v>
      </c>
      <c r="E17" t="s">
        <v>38</v>
      </c>
    </row>
    <row r="18" spans="1:18" x14ac:dyDescent="0.3">
      <c r="A18" t="s">
        <v>72</v>
      </c>
      <c r="F18" t="s">
        <v>80</v>
      </c>
      <c r="H18">
        <f>J14*J15</f>
        <v>0.50227498577099161</v>
      </c>
    </row>
    <row r="19" spans="1:18" x14ac:dyDescent="0.3">
      <c r="A19" t="s">
        <v>73</v>
      </c>
      <c r="B19" t="s">
        <v>91</v>
      </c>
      <c r="C19" t="s">
        <v>83</v>
      </c>
      <c r="D19" t="s">
        <v>80</v>
      </c>
      <c r="F19" t="s">
        <v>85</v>
      </c>
      <c r="H19">
        <f>H14+H15</f>
        <v>82.971721665527156</v>
      </c>
      <c r="I19">
        <f>(H19-32.5)/16</f>
        <v>3.1544826040954472</v>
      </c>
    </row>
    <row r="20" spans="1:18" x14ac:dyDescent="0.3">
      <c r="A20" t="s">
        <v>74</v>
      </c>
      <c r="P20">
        <v>-2</v>
      </c>
      <c r="Q20">
        <f>TANH(P20)</f>
        <v>-0.96402758007581701</v>
      </c>
      <c r="R20">
        <v>-0.96402759999999998</v>
      </c>
    </row>
    <row r="21" spans="1:18" x14ac:dyDescent="0.3">
      <c r="A21" t="s">
        <v>75</v>
      </c>
      <c r="F21" t="s">
        <v>92</v>
      </c>
      <c r="H21">
        <f>O2*J16+H18</f>
        <v>0.50227498577099161</v>
      </c>
    </row>
    <row r="22" spans="1:18" x14ac:dyDescent="0.3">
      <c r="A22" t="s">
        <v>76</v>
      </c>
      <c r="B22" t="s">
        <v>92</v>
      </c>
      <c r="C22">
        <v>16</v>
      </c>
      <c r="D22" t="s">
        <v>93</v>
      </c>
      <c r="G22" t="s">
        <v>86</v>
      </c>
      <c r="J22">
        <f>1/(1+EXP(-I19))</f>
        <v>0.95908498599589365</v>
      </c>
    </row>
    <row r="23" spans="1:18" x14ac:dyDescent="0.3">
      <c r="A23" t="s">
        <v>77</v>
      </c>
    </row>
    <row r="24" spans="1:18" x14ac:dyDescent="0.3">
      <c r="A24" t="s">
        <v>78</v>
      </c>
      <c r="F24" t="s">
        <v>94</v>
      </c>
      <c r="H24">
        <f>H21*16+32.5</f>
        <v>40.536399772335869</v>
      </c>
      <c r="I24">
        <f>(H24-32.5)/16</f>
        <v>0.50227498577099183</v>
      </c>
    </row>
    <row r="25" spans="1:18" x14ac:dyDescent="0.3">
      <c r="A25" t="s">
        <v>79</v>
      </c>
    </row>
    <row r="26" spans="1:18" x14ac:dyDescent="0.3">
      <c r="A26" t="s">
        <v>88</v>
      </c>
    </row>
    <row r="27" spans="1:18" x14ac:dyDescent="0.3">
      <c r="A27" t="s">
        <v>89</v>
      </c>
      <c r="G27" t="s">
        <v>95</v>
      </c>
      <c r="J27">
        <f>TANH(I24)</f>
        <v>0.46390443259839365</v>
      </c>
    </row>
    <row r="28" spans="1:18" x14ac:dyDescent="0.3">
      <c r="A28" t="s">
        <v>90</v>
      </c>
      <c r="B28" t="s">
        <v>84</v>
      </c>
      <c r="C28" t="s">
        <v>86</v>
      </c>
      <c r="E28" t="s">
        <v>54</v>
      </c>
    </row>
    <row r="29" spans="1:18" x14ac:dyDescent="0.3">
      <c r="A29" t="s">
        <v>96</v>
      </c>
    </row>
    <row r="30" spans="1:18" x14ac:dyDescent="0.3">
      <c r="A30" t="s">
        <v>97</v>
      </c>
      <c r="F30" t="s">
        <v>87</v>
      </c>
      <c r="H30">
        <f>J27*J22</f>
        <v>0.44492377624206336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08C4-EB5F-4895-97E1-6762887EB62B}">
  <dimension ref="A1:Q16"/>
  <sheetViews>
    <sheetView workbookViewId="0">
      <selection activeCell="Q4" sqref="Q4"/>
    </sheetView>
  </sheetViews>
  <sheetFormatPr defaultRowHeight="14.4" x14ac:dyDescent="0.3"/>
  <cols>
    <col min="4" max="4" width="12" bestFit="1" customWidth="1"/>
  </cols>
  <sheetData>
    <row r="1" spans="1:17" x14ac:dyDescent="0.3">
      <c r="A1">
        <v>4.5967440000000002</v>
      </c>
      <c r="B1">
        <v>39.504330635070801</v>
      </c>
      <c r="C1">
        <v>16.2294464</v>
      </c>
      <c r="D1" s="1">
        <v>40.757034301757798</v>
      </c>
      <c r="L1">
        <v>4.5967440000000002</v>
      </c>
      <c r="M1">
        <v>39.504330635070801</v>
      </c>
      <c r="N1">
        <v>16.2294464</v>
      </c>
      <c r="O1">
        <v>8.2570343017578072</v>
      </c>
      <c r="Q1">
        <f>M1-1</f>
        <v>38.504330635070801</v>
      </c>
    </row>
    <row r="2" spans="1:17" x14ac:dyDescent="0.3">
      <c r="A2">
        <v>0.74546016000000004</v>
      </c>
      <c r="B2">
        <v>44.024731636047363</v>
      </c>
      <c r="C2">
        <v>-9.8483828800000008</v>
      </c>
      <c r="D2" s="1">
        <v>33.309610188007397</v>
      </c>
      <c r="L2">
        <v>0.74546016000000004</v>
      </c>
      <c r="M2">
        <v>44.024731636047363</v>
      </c>
      <c r="N2">
        <v>-9.8483828800000008</v>
      </c>
      <c r="O2">
        <v>0.80961018800735363</v>
      </c>
      <c r="Q2">
        <f t="shared" ref="Q2:Q4" si="0">M2-1</f>
        <v>43.024731636047363</v>
      </c>
    </row>
    <row r="3" spans="1:17" x14ac:dyDescent="0.3">
      <c r="A3">
        <v>8.3251647999999996</v>
      </c>
      <c r="B3">
        <v>33.929018020629897</v>
      </c>
      <c r="C3">
        <v>-25.8325104</v>
      </c>
      <c r="D3" s="1">
        <v>37.403486728668199</v>
      </c>
      <c r="L3">
        <v>8.3251647999999996</v>
      </c>
      <c r="M3">
        <v>33.929018020629897</v>
      </c>
      <c r="N3">
        <v>-25.8325104</v>
      </c>
      <c r="O3">
        <v>4.9034867286682076</v>
      </c>
      <c r="Q3">
        <f t="shared" si="0"/>
        <v>32.929018020629897</v>
      </c>
    </row>
    <row r="4" spans="1:17" x14ac:dyDescent="0.3">
      <c r="A4">
        <v>4.6387520000000002</v>
      </c>
      <c r="B4">
        <v>55.180381774902202</v>
      </c>
      <c r="C4">
        <v>16.462211199999999</v>
      </c>
      <c r="D4" s="1">
        <v>55.652587890625</v>
      </c>
      <c r="L4">
        <v>4.6387520000000002</v>
      </c>
      <c r="M4">
        <v>55.180381774902202</v>
      </c>
      <c r="N4">
        <v>16.462211199999999</v>
      </c>
      <c r="O4">
        <v>23.152587890624961</v>
      </c>
      <c r="Q4">
        <f t="shared" si="0"/>
        <v>54.180381774902202</v>
      </c>
    </row>
    <row r="6" spans="1:17" x14ac:dyDescent="0.3">
      <c r="A6">
        <f>1*A2+B2</f>
        <v>44.770191796047364</v>
      </c>
      <c r="B6">
        <f>0*C2+D2</f>
        <v>33.309610188007397</v>
      </c>
      <c r="C6">
        <f>1*A3+B3</f>
        <v>42.254182820629893</v>
      </c>
      <c r="D6">
        <f>0*C3+D3</f>
        <v>37.403486728668199</v>
      </c>
      <c r="E6">
        <f>1*A1+B1</f>
        <v>44.101074635070802</v>
      </c>
      <c r="F6">
        <f>0*C1+D1</f>
        <v>40.757034301757798</v>
      </c>
      <c r="G6">
        <f>1*A4+B4</f>
        <v>59.819133774902198</v>
      </c>
      <c r="H6">
        <f>0*C4+D4</f>
        <v>55.652587890625</v>
      </c>
    </row>
    <row r="7" spans="1:17" x14ac:dyDescent="0.3">
      <c r="A7">
        <f>(A6-32.5)/16</f>
        <v>0.76688698725296023</v>
      </c>
      <c r="B7">
        <f t="shared" ref="B7:H7" si="1">(B6-32.5)/16</f>
        <v>5.0600636750462336E-2</v>
      </c>
      <c r="C7">
        <f>(C6-32.5)/16</f>
        <v>0.60963642628936832</v>
      </c>
      <c r="D7">
        <f t="shared" si="1"/>
        <v>0.30646792054176242</v>
      </c>
      <c r="E7">
        <f t="shared" si="1"/>
        <v>0.72506716469192511</v>
      </c>
      <c r="F7">
        <f t="shared" si="1"/>
        <v>0.51606464385986239</v>
      </c>
      <c r="G7">
        <f t="shared" si="1"/>
        <v>1.7074458609313874</v>
      </c>
      <c r="H7">
        <f t="shared" si="1"/>
        <v>1.4470367431640625</v>
      </c>
    </row>
    <row r="8" spans="1:17" x14ac:dyDescent="0.3">
      <c r="A8">
        <f>1/(1+EXP(-A7))</f>
        <v>0.68284710217004263</v>
      </c>
      <c r="B8">
        <f>1/(1+EXP(-B7))</f>
        <v>0.51264746073047074</v>
      </c>
      <c r="C8">
        <f>TANH(C7)</f>
        <v>0.54387111934547683</v>
      </c>
      <c r="D8">
        <f>TANH(D7)</f>
        <v>0.29722043178779323</v>
      </c>
      <c r="E8">
        <f>1/(1+EXP(-E7))</f>
        <v>0.6737218638173228</v>
      </c>
      <c r="F8">
        <f t="shared" ref="F8:H8" si="2">1/(1+EXP(-F7))</f>
        <v>0.62622708893486112</v>
      </c>
      <c r="G8">
        <f t="shared" si="2"/>
        <v>0.84650470711592962</v>
      </c>
      <c r="H8">
        <f t="shared" si="2"/>
        <v>0.80954196690161062</v>
      </c>
    </row>
    <row r="10" spans="1:17" x14ac:dyDescent="0.3">
      <c r="A10">
        <v>0.28729650000000001</v>
      </c>
      <c r="B10">
        <v>0.43777066469192499</v>
      </c>
      <c r="C10">
        <v>1.0143404</v>
      </c>
      <c r="D10">
        <v>0.51606464385986295</v>
      </c>
      <c r="E10">
        <f>D10*16</f>
        <v>8.2570343017578072</v>
      </c>
    </row>
    <row r="11" spans="1:17" x14ac:dyDescent="0.3">
      <c r="A11">
        <v>4.6591260000000002E-2</v>
      </c>
      <c r="B11">
        <v>0.72029572725295998</v>
      </c>
      <c r="C11">
        <v>-0.61552393000000005</v>
      </c>
      <c r="D11">
        <v>5.0600636750459602E-2</v>
      </c>
      <c r="E11">
        <f>D11*16</f>
        <v>0.80961018800735363</v>
      </c>
    </row>
    <row r="12" spans="1:17" x14ac:dyDescent="0.3">
      <c r="A12">
        <v>0.52032279999999997</v>
      </c>
      <c r="B12">
        <v>8.9313626289367606E-2</v>
      </c>
      <c r="C12">
        <v>-1.6145319</v>
      </c>
      <c r="D12">
        <v>0.30646792054176297</v>
      </c>
      <c r="E12">
        <f>D12*16</f>
        <v>4.9034867286682076</v>
      </c>
    </row>
    <row r="13" spans="1:17" x14ac:dyDescent="0.3">
      <c r="A13">
        <v>0.28992200000000001</v>
      </c>
      <c r="B13">
        <v>1.41752386093139</v>
      </c>
      <c r="C13">
        <v>1.0288881999999999</v>
      </c>
      <c r="D13">
        <v>1.4470367431640601</v>
      </c>
      <c r="E13">
        <f t="shared" ref="E13" si="3">D13*16</f>
        <v>23.152587890624961</v>
      </c>
    </row>
    <row r="15" spans="1:17" x14ac:dyDescent="0.3">
      <c r="A15">
        <f>1*A11+B11</f>
        <v>0.76688698725296001</v>
      </c>
      <c r="B15">
        <f>0*C11+D11</f>
        <v>5.0600636750459602E-2</v>
      </c>
      <c r="C15">
        <f>1*A12+B12</f>
        <v>0.60963642628936754</v>
      </c>
      <c r="D15">
        <f>0*C12+D12</f>
        <v>0.30646792054176297</v>
      </c>
      <c r="E15">
        <f>1*A10+B10</f>
        <v>0.725067164691925</v>
      </c>
      <c r="F15">
        <f>0*C10+D10</f>
        <v>0.51606464385986295</v>
      </c>
      <c r="G15">
        <f>1*A13+B13</f>
        <v>1.7074458609313901</v>
      </c>
      <c r="H15">
        <f>0*C13+D13</f>
        <v>1.4470367431640601</v>
      </c>
    </row>
    <row r="16" spans="1:17" x14ac:dyDescent="0.3">
      <c r="A16">
        <f>1/(1+EXP(-A15))</f>
        <v>0.68284710217004263</v>
      </c>
      <c r="B16">
        <f>1/(1+EXP(-B15))</f>
        <v>0.51264746073047007</v>
      </c>
      <c r="E16">
        <f>1/(1+EXP(-E15))</f>
        <v>0.6737218638173228</v>
      </c>
      <c r="F16">
        <f>1/(1+EXP(-F15))</f>
        <v>0.62622708893486123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5634-D7EA-4877-BD11-3F804906403E}">
  <dimension ref="A1:G9"/>
  <sheetViews>
    <sheetView workbookViewId="0">
      <selection activeCell="E7" sqref="E7"/>
    </sheetView>
  </sheetViews>
  <sheetFormatPr defaultRowHeight="14.4" x14ac:dyDescent="0.3"/>
  <cols>
    <col min="1" max="1" width="9" customWidth="1"/>
    <col min="4" max="4" width="11" bestFit="1" customWidth="1"/>
    <col min="5" max="6" width="10" bestFit="1" customWidth="1"/>
  </cols>
  <sheetData>
    <row r="1" spans="1:7" x14ac:dyDescent="0.3">
      <c r="A1">
        <v>141.58000000000001</v>
      </c>
      <c r="B1">
        <f>(A1-0.5)/16-8</f>
        <v>0.81750000000000078</v>
      </c>
      <c r="C1">
        <f>1/(1+EXP(-B1))</f>
        <v>0.69370540195539832</v>
      </c>
      <c r="D1">
        <v>0.68660909999999997</v>
      </c>
      <c r="E1">
        <v>0.69994979999999996</v>
      </c>
    </row>
    <row r="2" spans="1:7" x14ac:dyDescent="0.3">
      <c r="A2">
        <v>143.15799999999999</v>
      </c>
      <c r="B2">
        <f>(A2-0.5)/16-8</f>
        <v>0.91612499999999919</v>
      </c>
      <c r="C2">
        <f>TANH(B2)</f>
        <v>0.72405909547445368</v>
      </c>
      <c r="D2">
        <v>0.72103810000000002</v>
      </c>
      <c r="E2">
        <v>0.74982230000000005</v>
      </c>
      <c r="G2">
        <f>B2*16+128</f>
        <v>142.65799999999999</v>
      </c>
    </row>
    <row r="3" spans="1:7" x14ac:dyDescent="0.3">
      <c r="A3">
        <v>148.358</v>
      </c>
      <c r="B3">
        <f t="shared" ref="B3:B4" si="0">(A3-0.5)/16-8</f>
        <v>1.2411250000000003</v>
      </c>
      <c r="C3">
        <f>1/(1+EXP(-B3))</f>
        <v>0.77575977609369318</v>
      </c>
      <c r="D3">
        <v>0.77268404000000002</v>
      </c>
      <c r="E3">
        <v>0.78351592999999997</v>
      </c>
    </row>
    <row r="4" spans="1:7" x14ac:dyDescent="0.3">
      <c r="A4">
        <v>178.97200000000001</v>
      </c>
      <c r="B4">
        <f t="shared" si="0"/>
        <v>3.1545000000000005</v>
      </c>
      <c r="C4">
        <f t="shared" ref="C3:C4" si="1">1/(1+EXP(-B4))</f>
        <v>0.95908566862270872</v>
      </c>
    </row>
    <row r="7" spans="1:7" x14ac:dyDescent="0.3">
      <c r="D7">
        <f>D1-C1</f>
        <v>-7.0963019553983431E-3</v>
      </c>
      <c r="E7">
        <f>E1-C1</f>
        <v>6.2443980446016401E-3</v>
      </c>
    </row>
    <row r="8" spans="1:7" x14ac:dyDescent="0.3">
      <c r="D8">
        <f>D2-C2</f>
        <v>-3.0209954744536693E-3</v>
      </c>
      <c r="E8">
        <f>E2-C2</f>
        <v>2.5763204525546368E-2</v>
      </c>
    </row>
    <row r="9" spans="1:7" x14ac:dyDescent="0.3">
      <c r="D9">
        <f>D3-C3</f>
        <v>-3.0757360936931599E-3</v>
      </c>
      <c r="E9">
        <f>E3-C3</f>
        <v>7.7561539063067952E-3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0EFB-9F6A-4103-A70A-744CBEC94FEB}">
  <dimension ref="A1:K24"/>
  <sheetViews>
    <sheetView tabSelected="1" workbookViewId="0">
      <selection activeCell="D9" sqref="D9"/>
    </sheetView>
  </sheetViews>
  <sheetFormatPr defaultRowHeight="14.4" x14ac:dyDescent="0.3"/>
  <cols>
    <col min="1" max="1" width="3.6640625" style="6" bestFit="1" customWidth="1"/>
    <col min="2" max="5" width="9.44140625" style="5" customWidth="1"/>
    <col min="6" max="16384" width="8.88671875" style="5"/>
  </cols>
  <sheetData>
    <row r="1" spans="1:11" x14ac:dyDescent="0.3">
      <c r="A1" s="6" t="s">
        <v>107</v>
      </c>
      <c r="B1" s="5">
        <v>4.5967440000000002</v>
      </c>
      <c r="C1" s="5">
        <v>0.74546014999999999</v>
      </c>
      <c r="D1" s="5">
        <v>8.3251650000000001</v>
      </c>
      <c r="E1" s="5">
        <v>4.6387520000000002</v>
      </c>
      <c r="H1" s="5">
        <f>B1/16</f>
        <v>0.28729650000000001</v>
      </c>
      <c r="I1" s="5">
        <f t="shared" ref="I1:K1" si="0">C1/16</f>
        <v>4.6591259374999999E-2</v>
      </c>
      <c r="J1" s="5">
        <f t="shared" si="0"/>
        <v>0.52032281250000001</v>
      </c>
      <c r="K1" s="5">
        <f t="shared" si="0"/>
        <v>0.28992200000000001</v>
      </c>
    </row>
    <row r="2" spans="1:11" x14ac:dyDescent="0.3">
      <c r="A2" s="6" t="s">
        <v>108</v>
      </c>
      <c r="B2" s="5">
        <v>71.004329999999996</v>
      </c>
      <c r="C2" s="5">
        <v>75.524733999999995</v>
      </c>
      <c r="D2" s="5">
        <v>65.429016000000004</v>
      </c>
      <c r="E2" s="5">
        <v>86.68038</v>
      </c>
      <c r="H2" s="5">
        <f>B2/16-4</f>
        <v>0.43777062499999975</v>
      </c>
      <c r="I2" s="5">
        <f>C2/16-4</f>
        <v>0.7202958749999997</v>
      </c>
      <c r="J2" s="5">
        <f t="shared" ref="J2:K2" si="1">D2/16-4</f>
        <v>8.9313500000000268E-2</v>
      </c>
      <c r="K2" s="5">
        <f t="shared" si="1"/>
        <v>1.41752375</v>
      </c>
    </row>
    <row r="3" spans="1:11" x14ac:dyDescent="0.3">
      <c r="A3" s="6" t="s">
        <v>109</v>
      </c>
      <c r="B3" s="5">
        <v>16.229445999999999</v>
      </c>
      <c r="C3" s="5">
        <v>-9.8483830000000001</v>
      </c>
      <c r="D3" s="5">
        <v>-25.832509999999999</v>
      </c>
      <c r="E3" s="5">
        <v>16.462212000000001</v>
      </c>
      <c r="H3" s="5">
        <f>B3/16</f>
        <v>1.014340375</v>
      </c>
      <c r="I3" s="5">
        <f t="shared" ref="I3" si="2">C3/16</f>
        <v>-0.61552393750000001</v>
      </c>
      <c r="J3" s="5">
        <f t="shared" ref="J3" si="3">D3/16</f>
        <v>-1.6145318749999999</v>
      </c>
      <c r="K3" s="5">
        <f t="shared" ref="K3" si="4">E3/16</f>
        <v>1.0288882500000001</v>
      </c>
    </row>
    <row r="4" spans="1:11" x14ac:dyDescent="0.3">
      <c r="A4" s="6" t="s">
        <v>110</v>
      </c>
      <c r="B4" s="5">
        <v>72.757034000000004</v>
      </c>
      <c r="C4" s="5">
        <v>65.309610000000006</v>
      </c>
      <c r="D4" s="5">
        <v>69.403490000000005</v>
      </c>
      <c r="E4" s="5">
        <v>87.652590000000004</v>
      </c>
      <c r="H4" s="5">
        <f>(B4-0.5)/16-4</f>
        <v>0.51606462500000028</v>
      </c>
      <c r="I4" s="5">
        <f t="shared" ref="I4:K4" si="5">(C4-0.5)/16-4</f>
        <v>5.0600625000000399E-2</v>
      </c>
      <c r="J4" s="5">
        <f t="shared" si="5"/>
        <v>0.30646812500000031</v>
      </c>
      <c r="K4" s="5">
        <f t="shared" si="5"/>
        <v>1.4470368750000002</v>
      </c>
    </row>
    <row r="5" spans="1:11" x14ac:dyDescent="0.3">
      <c r="A5" s="6" t="s">
        <v>1</v>
      </c>
      <c r="B5" s="5">
        <v>0.66775227000000004</v>
      </c>
      <c r="G5" s="6"/>
      <c r="H5" s="5">
        <v>0.66775227000000004</v>
      </c>
    </row>
    <row r="6" spans="1:11" x14ac:dyDescent="0.3">
      <c r="A6" s="6" t="s">
        <v>2</v>
      </c>
      <c r="B6" s="5">
        <v>0</v>
      </c>
      <c r="G6" s="6"/>
      <c r="H6" s="5">
        <v>0</v>
      </c>
    </row>
    <row r="7" spans="1:11" x14ac:dyDescent="0.3">
      <c r="A7" s="6" t="s">
        <v>19</v>
      </c>
      <c r="B7" s="5">
        <v>0</v>
      </c>
      <c r="G7" s="6"/>
      <c r="H7" s="5">
        <v>0</v>
      </c>
    </row>
    <row r="9" spans="1:11" x14ac:dyDescent="0.3">
      <c r="A9" s="6">
        <v>0</v>
      </c>
      <c r="B9" s="5">
        <f>B5*C1+C2</f>
        <v>76.022516707357042</v>
      </c>
      <c r="G9" s="6"/>
      <c r="H9" s="5">
        <f>H5*I1+I2</f>
        <v>0.75140729420981478</v>
      </c>
    </row>
    <row r="10" spans="1:11" x14ac:dyDescent="0.3">
      <c r="A10" s="6">
        <v>1</v>
      </c>
      <c r="B10" s="5">
        <f>B6*C3+C4</f>
        <v>65.309610000000006</v>
      </c>
      <c r="G10" s="6"/>
      <c r="H10" s="5">
        <f>H6*I3+I4</f>
        <v>5.0600625000000399E-2</v>
      </c>
    </row>
    <row r="11" spans="1:11" x14ac:dyDescent="0.3">
      <c r="A11" s="6">
        <v>2</v>
      </c>
      <c r="B11" s="5">
        <f>B5*D1+D2</f>
        <v>70.988163826874555</v>
      </c>
      <c r="G11" s="6"/>
      <c r="H11" s="5">
        <f>H5*J1+J2</f>
        <v>0.43676023917965967</v>
      </c>
    </row>
    <row r="12" spans="1:11" x14ac:dyDescent="0.3">
      <c r="A12" s="6">
        <v>3</v>
      </c>
      <c r="B12" s="5">
        <f>B6*D3+D4</f>
        <v>69.403490000000005</v>
      </c>
      <c r="G12" s="6"/>
      <c r="H12" s="5">
        <f>H6*J3+J4</f>
        <v>0.30646812500000031</v>
      </c>
    </row>
    <row r="13" spans="1:11" x14ac:dyDescent="0.3">
      <c r="A13" s="6">
        <v>4</v>
      </c>
      <c r="B13" s="5">
        <f>B5*B1+B2</f>
        <v>74.073816240608878</v>
      </c>
      <c r="G13" s="6"/>
      <c r="H13" s="5">
        <f>H5*H1+H2</f>
        <v>0.62961351503805474</v>
      </c>
    </row>
    <row r="14" spans="1:11" x14ac:dyDescent="0.3">
      <c r="A14" s="6">
        <v>5</v>
      </c>
      <c r="B14" s="5">
        <f>B8*B3+B4</f>
        <v>72.757034000000004</v>
      </c>
      <c r="G14" s="6"/>
      <c r="H14" s="5">
        <f>H8*H3+H4</f>
        <v>0.51606462500000028</v>
      </c>
    </row>
    <row r="15" spans="1:11" x14ac:dyDescent="0.3">
      <c r="A15" s="6">
        <v>6</v>
      </c>
      <c r="B15" s="5">
        <f>B9+B10</f>
        <v>141.33212670735705</v>
      </c>
      <c r="C15" s="5">
        <v>0.69994999999999996</v>
      </c>
      <c r="G15" s="6"/>
      <c r="H15" s="5">
        <f>H9+H10</f>
        <v>0.80200791920981518</v>
      </c>
      <c r="I15" s="5">
        <f>1/(1+EXP(-H15))</f>
        <v>0.6904038305953506</v>
      </c>
    </row>
    <row r="16" spans="1:11" x14ac:dyDescent="0.3">
      <c r="A16" s="6">
        <v>7</v>
      </c>
      <c r="B16" s="5">
        <f>B11+B12</f>
        <v>140.39165382687457</v>
      </c>
      <c r="C16" s="5">
        <v>0.65517599999999998</v>
      </c>
      <c r="G16" s="6"/>
      <c r="H16" s="5">
        <f>H11+H12</f>
        <v>0.74322836417965998</v>
      </c>
      <c r="I16" s="5">
        <f>TANH(H16)</f>
        <v>0.63109170235112466</v>
      </c>
    </row>
    <row r="17" spans="1:9" x14ac:dyDescent="0.3">
      <c r="A17" s="6">
        <v>8</v>
      </c>
      <c r="B17" s="5">
        <f>B13+B14</f>
        <v>146.83085024060887</v>
      </c>
      <c r="C17" s="5">
        <v>0.76147500000000001</v>
      </c>
      <c r="G17" s="6"/>
      <c r="H17" s="5">
        <f>H13+H14</f>
        <v>1.1456781400380551</v>
      </c>
      <c r="I17" s="5">
        <f t="shared" ref="I17" si="6">1/(1+EXP(-H17))</f>
        <v>0.75872062644077165</v>
      </c>
    </row>
    <row r="18" spans="1:9" x14ac:dyDescent="0.3">
      <c r="A18" s="6">
        <v>9</v>
      </c>
      <c r="B18" s="5">
        <f>B5*E1+E2</f>
        <v>89.777917177967041</v>
      </c>
      <c r="H18" s="5">
        <f>H5*K1+K2</f>
        <v>1.61111982362294</v>
      </c>
    </row>
    <row r="19" spans="1:9" x14ac:dyDescent="0.3">
      <c r="A19" s="6">
        <v>10</v>
      </c>
      <c r="B19" s="5">
        <f>B6*E3+E4</f>
        <v>87.652590000000004</v>
      </c>
      <c r="H19" s="5">
        <f>H6*K3+K4</f>
        <v>1.4470368750000002</v>
      </c>
    </row>
    <row r="20" spans="1:9" x14ac:dyDescent="0.3">
      <c r="A20" s="6">
        <v>11</v>
      </c>
      <c r="B20" s="5">
        <f>C15*C16</f>
        <v>0.45859044119999998</v>
      </c>
      <c r="H20" s="5">
        <f>I15*I16</f>
        <v>0.4357081287601573</v>
      </c>
    </row>
    <row r="21" spans="1:9" x14ac:dyDescent="0.3">
      <c r="A21" s="6">
        <v>12</v>
      </c>
      <c r="B21" s="5">
        <f>B18+B19</f>
        <v>177.43050717796706</v>
      </c>
      <c r="C21" s="5">
        <f>0.957135</f>
        <v>0.95713499999999996</v>
      </c>
      <c r="H21" s="5">
        <f>H18+H19</f>
        <v>3.0581566986229403</v>
      </c>
      <c r="I21" s="5">
        <f>1/(1+EXP(-H21))</f>
        <v>0.95513337106056928</v>
      </c>
    </row>
    <row r="22" spans="1:9" x14ac:dyDescent="0.3">
      <c r="A22" s="6">
        <v>13</v>
      </c>
      <c r="B22" s="5">
        <f>C17*B7+B20</f>
        <v>0.45859044119999998</v>
      </c>
      <c r="H22" s="5">
        <f>I17*H7+H20</f>
        <v>0.4357081287601573</v>
      </c>
      <c r="I22" s="5">
        <f>TANH(H22)</f>
        <v>0.41008061250227074</v>
      </c>
    </row>
    <row r="23" spans="1:9" x14ac:dyDescent="0.3">
      <c r="A23" s="6">
        <v>14</v>
      </c>
      <c r="B23" s="5">
        <f>(C17*B7+B20)*16+128.5</f>
        <v>135.8374470592</v>
      </c>
      <c r="C23" s="5">
        <v>0.43867400000000001</v>
      </c>
    </row>
    <row r="24" spans="1:9" x14ac:dyDescent="0.3">
      <c r="B24" s="5">
        <f>C23*C21</f>
        <v>0.41987023898999998</v>
      </c>
      <c r="H24" s="5">
        <f>I22*I21</f>
        <v>0.39168167782587687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Foglio1</vt:lpstr>
      <vt:lpstr>Sheet1</vt:lpstr>
      <vt:lpstr>Foglio2</vt:lpstr>
      <vt:lpstr>Foglio3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Varaldi</dc:creator>
  <cp:lastModifiedBy>Alessandro Varaldi</cp:lastModifiedBy>
  <dcterms:created xsi:type="dcterms:W3CDTF">2024-03-24T20:50:42Z</dcterms:created>
  <dcterms:modified xsi:type="dcterms:W3CDTF">2024-04-02T13:12:34Z</dcterms:modified>
</cp:coreProperties>
</file>