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e Composti" sheetId="1" state="visible" r:id="rId1"/>
    <sheet name="Calcolatore Esterificazione" sheetId="2" state="visible" r:id="rId2"/>
    <sheet name="Istruzion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7E6E6"/>
        <bgColor rgb="00E7E6E6"/>
      </patternFill>
    </fill>
    <fill>
      <patternFill patternType="solid">
        <fgColor rgb="00D5E8D4"/>
        <bgColor rgb="00D5E8D4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applyAlignment="1" pivotButton="0" quotePrefix="0" xfId="0">
      <alignment horizontal="center"/>
    </xf>
    <xf numFmtId="0" fontId="0" fillId="4" borderId="1" pivotButton="0" quotePrefix="0" xfId="0"/>
    <xf numFmtId="0" fontId="2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DATABASE PESI MOLECOLARI COMPOSTI</t>
        </is>
      </c>
      <c r="B1" s="9" t="n"/>
      <c r="C1" s="9" t="n"/>
      <c r="D1" s="9" t="n"/>
      <c r="E1" s="10" t="n"/>
    </row>
    <row r="3">
      <c r="A3" s="2" t="inlineStr">
        <is>
          <t>Composto</t>
        </is>
      </c>
      <c r="B3" s="2" t="inlineStr">
        <is>
          <t>Formula</t>
        </is>
      </c>
      <c r="C3" s="2" t="inlineStr">
        <is>
          <t>Peso Molecolare (g/mol)</t>
        </is>
      </c>
      <c r="D3" s="2" t="inlineStr">
        <is>
          <t>Categoria</t>
        </is>
      </c>
    </row>
    <row r="4">
      <c r="A4" s="3" t="inlineStr">
        <is>
          <t>Acido laurico (C12:0)</t>
        </is>
      </c>
      <c r="B4" s="3" t="inlineStr">
        <is>
          <t>C12H24O2</t>
        </is>
      </c>
      <c r="C4" s="4" t="n">
        <v>200.32</v>
      </c>
      <c r="D4" s="3" t="inlineStr">
        <is>
          <t>Acido grasso saturo</t>
        </is>
      </c>
    </row>
    <row r="5">
      <c r="A5" s="3" t="inlineStr">
        <is>
          <t>Acido miristico (C14:0)</t>
        </is>
      </c>
      <c r="B5" s="3" t="inlineStr">
        <is>
          <t>C14H28O2</t>
        </is>
      </c>
      <c r="C5" s="4" t="n">
        <v>228.37</v>
      </c>
      <c r="D5" s="3" t="inlineStr">
        <is>
          <t>Acido grasso saturo</t>
        </is>
      </c>
    </row>
    <row r="6">
      <c r="A6" s="3" t="inlineStr">
        <is>
          <t>Acido palmitico (C16:0)</t>
        </is>
      </c>
      <c r="B6" s="3" t="inlineStr">
        <is>
          <t>C16H32O2</t>
        </is>
      </c>
      <c r="C6" s="4" t="n">
        <v>256.42</v>
      </c>
      <c r="D6" s="3" t="inlineStr">
        <is>
          <t>Acido grasso saturo</t>
        </is>
      </c>
    </row>
    <row r="7">
      <c r="A7" s="3" t="inlineStr">
        <is>
          <t>Acido stearico (C18:0)</t>
        </is>
      </c>
      <c r="B7" s="3" t="inlineStr">
        <is>
          <t>C18H36O2</t>
        </is>
      </c>
      <c r="C7" s="4" t="n">
        <v>284.48</v>
      </c>
      <c r="D7" s="3" t="inlineStr">
        <is>
          <t>Acido grasso saturo</t>
        </is>
      </c>
    </row>
    <row r="8">
      <c r="A8" s="3" t="inlineStr">
        <is>
          <t>Acido arachidico (C20:0)</t>
        </is>
      </c>
      <c r="B8" s="3" t="inlineStr">
        <is>
          <t>C20H40O2</t>
        </is>
      </c>
      <c r="C8" s="4" t="n">
        <v>312.53</v>
      </c>
      <c r="D8" s="3" t="inlineStr">
        <is>
          <t>Acido grasso saturo</t>
        </is>
      </c>
    </row>
    <row r="9">
      <c r="A9" s="3" t="inlineStr">
        <is>
          <t>Acido oleico (C18:1)</t>
        </is>
      </c>
      <c r="B9" s="3" t="inlineStr">
        <is>
          <t>C18H34O2</t>
        </is>
      </c>
      <c r="C9" s="4" t="n">
        <v>282.46</v>
      </c>
      <c r="D9" s="3" t="inlineStr">
        <is>
          <t>Acido grasso insaturo</t>
        </is>
      </c>
    </row>
    <row r="10">
      <c r="A10" s="3" t="inlineStr">
        <is>
          <t>Acido linoleico (C18:2)</t>
        </is>
      </c>
      <c r="B10" s="3" t="inlineStr">
        <is>
          <t>C18H32O2</t>
        </is>
      </c>
      <c r="C10" s="4" t="n">
        <v>280.45</v>
      </c>
      <c r="D10" s="3" t="inlineStr">
        <is>
          <t>Acido grasso insaturo</t>
        </is>
      </c>
    </row>
    <row r="11">
      <c r="A11" s="3" t="inlineStr">
        <is>
          <t>Acido linolenico (C18:3)</t>
        </is>
      </c>
      <c r="B11" s="3" t="inlineStr">
        <is>
          <t>C18H30O2</t>
        </is>
      </c>
      <c r="C11" s="4" t="n">
        <v>278.43</v>
      </c>
      <c r="D11" s="3" t="inlineStr">
        <is>
          <t>Acido grasso insaturo</t>
        </is>
      </c>
    </row>
    <row r="12">
      <c r="A12" s="3" t="inlineStr">
        <is>
          <t>Acido arachididonico (C20:4)</t>
        </is>
      </c>
      <c r="B12" s="3" t="inlineStr">
        <is>
          <t>C20H32O2</t>
        </is>
      </c>
      <c r="C12" s="4" t="n">
        <v>304.47</v>
      </c>
      <c r="D12" s="3" t="inlineStr">
        <is>
          <t>Acido grasso insaturo</t>
        </is>
      </c>
    </row>
    <row r="13">
      <c r="A13" s="3" t="inlineStr">
        <is>
          <t>Alcol due etil esilico</t>
        </is>
      </c>
      <c r="B13" s="3" t="inlineStr">
        <is>
          <t>C8H18O</t>
        </is>
      </c>
      <c r="C13" s="4" t="n">
        <v>130.23</v>
      </c>
      <c r="D13" s="3" t="inlineStr">
        <is>
          <t>Alcol</t>
        </is>
      </c>
    </row>
    <row r="14">
      <c r="A14" s="3" t="inlineStr">
        <is>
          <t>Glicerina</t>
        </is>
      </c>
      <c r="B14" s="3" t="inlineStr">
        <is>
          <t>C3H8O3</t>
        </is>
      </c>
      <c r="C14" s="4" t="n">
        <v>92.09</v>
      </c>
      <c r="D14" s="3" t="inlineStr">
        <is>
          <t>Polialcol</t>
        </is>
      </c>
    </row>
    <row r="15">
      <c r="A15" s="3" t="inlineStr">
        <is>
          <t>Acido adipico</t>
        </is>
      </c>
      <c r="B15" s="3" t="inlineStr">
        <is>
          <t>C6H10O4</t>
        </is>
      </c>
      <c r="C15" s="4" t="n">
        <v>146.14</v>
      </c>
      <c r="D15" s="3" t="inlineStr">
        <is>
          <t>Acido dicarbossilico</t>
        </is>
      </c>
    </row>
    <row r="16">
      <c r="A16" s="3" t="inlineStr">
        <is>
          <t>Acqua</t>
        </is>
      </c>
      <c r="B16" s="3" t="inlineStr">
        <is>
          <t>H2O</t>
        </is>
      </c>
      <c r="C16" s="4" t="n">
        <v>18.015</v>
      </c>
      <c r="D16" s="3" t="inlineStr">
        <is>
          <t>Prodotto di reazione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CALCOLATORE ESTERIFICAZIONE - PRODUZIONE ACQUA</t>
        </is>
      </c>
      <c r="B1" s="9" t="n"/>
      <c r="C1" s="9" t="n"/>
      <c r="D1" s="9" t="n"/>
      <c r="E1" s="10" t="n"/>
    </row>
    <row r="3">
      <c r="A3" s="1" t="inlineStr">
        <is>
          <t>REAGENTI</t>
        </is>
      </c>
      <c r="B3" s="9" t="n"/>
      <c r="C3" s="9" t="n"/>
      <c r="D3" s="9" t="n"/>
      <c r="E3" s="10" t="n"/>
    </row>
    <row r="5">
      <c r="A5" s="2" t="inlineStr">
        <is>
          <t>Composto</t>
        </is>
      </c>
      <c r="B5" s="2" t="inlineStr">
        <is>
          <t>Peso (kg)</t>
        </is>
      </c>
      <c r="C5" s="2" t="inlineStr">
        <is>
          <t>PM (g/mol)</t>
        </is>
      </c>
      <c r="D5" s="2" t="inlineStr">
        <is>
          <t>Moli (mol)</t>
        </is>
      </c>
      <c r="E5" s="2" t="inlineStr">
        <is>
          <t>Equivalenti</t>
        </is>
      </c>
    </row>
    <row r="6">
      <c r="A6" s="3" t="inlineStr">
        <is>
          <t>Acido palmitico (C16:0)</t>
        </is>
      </c>
      <c r="B6" s="5" t="n">
        <v>2</v>
      </c>
      <c r="C6" s="4" t="n">
        <v>256.42</v>
      </c>
      <c r="D6" s="6">
        <f>B6*1000/C6</f>
        <v/>
      </c>
      <c r="E6" s="6">
        <f>D6</f>
        <v/>
      </c>
    </row>
    <row r="7">
      <c r="A7" s="3" t="inlineStr">
        <is>
          <t>Acido stearico (C18:0)</t>
        </is>
      </c>
      <c r="B7" s="5" t="n">
        <v>1.5</v>
      </c>
      <c r="C7" s="4" t="n">
        <v>284.48</v>
      </c>
      <c r="D7" s="6">
        <f>B7*1000/C7</f>
        <v/>
      </c>
      <c r="E7" s="6">
        <f>D7</f>
        <v/>
      </c>
    </row>
    <row r="8">
      <c r="A8" s="3" t="inlineStr">
        <is>
          <t>Acido oleico (C18:1)</t>
        </is>
      </c>
      <c r="B8" s="5" t="n">
        <v>1</v>
      </c>
      <c r="C8" s="4" t="n">
        <v>282.46</v>
      </c>
      <c r="D8" s="6">
        <f>B8*1000/C8</f>
        <v/>
      </c>
      <c r="E8" s="6">
        <f>D8</f>
        <v/>
      </c>
    </row>
    <row r="9">
      <c r="A9" s="3" t="inlineStr">
        <is>
          <t>Alcol due etil esilico (2-etilesanolo)</t>
        </is>
      </c>
      <c r="B9" s="5" t="n">
        <v>3</v>
      </c>
      <c r="C9" s="4" t="n">
        <v>130.23</v>
      </c>
      <c r="D9" s="6">
        <f>B9*1000/C9</f>
        <v/>
      </c>
      <c r="E9" s="6">
        <f>D9</f>
        <v/>
      </c>
    </row>
    <row r="10">
      <c r="A10" s="3" t="inlineStr">
        <is>
          <t>Glicerina</t>
        </is>
      </c>
      <c r="B10" s="5" t="n">
        <v>0.2</v>
      </c>
      <c r="C10" s="4" t="n">
        <v>92.09</v>
      </c>
      <c r="D10" s="6">
        <f>B10*1000/C10</f>
        <v/>
      </c>
      <c r="E10" s="6">
        <f>D10</f>
        <v/>
      </c>
    </row>
    <row r="11">
      <c r="A11" s="3" t="inlineStr">
        <is>
          <t>Acido adipico</t>
        </is>
      </c>
      <c r="B11" s="5" t="n">
        <v>0</v>
      </c>
      <c r="C11" s="4" t="n">
        <v>146.14</v>
      </c>
      <c r="D11" s="6">
        <f>B11*1000/C11</f>
        <v/>
      </c>
      <c r="E11" s="6">
        <f>D11</f>
        <v/>
      </c>
    </row>
    <row r="13">
      <c r="A13" s="1" t="inlineStr">
        <is>
          <t>CALCOLI STECHIOMETRICI</t>
        </is>
      </c>
      <c r="B13" s="9" t="n"/>
      <c r="C13" s="9" t="n"/>
      <c r="D13" s="9" t="n"/>
      <c r="E13" s="10" t="n"/>
    </row>
    <row r="15">
      <c r="A15" t="inlineStr">
        <is>
          <t>Tipo di reazione:</t>
        </is>
      </c>
      <c r="B15" t="inlineStr">
        <is>
          <t>Esterificazione</t>
        </is>
      </c>
    </row>
    <row r="16">
      <c r="A16" t="inlineStr">
        <is>
          <t>Equazione:</t>
        </is>
      </c>
      <c r="B16" t="inlineStr">
        <is>
          <t>R-COOH + R'-OH → R-COO-R' + H2O</t>
        </is>
      </c>
    </row>
    <row r="18">
      <c r="A18" t="inlineStr">
        <is>
          <t>Moli di acidi totali:</t>
        </is>
      </c>
      <c r="B18" s="7">
        <f>D6+D7+D8</f>
        <v/>
      </c>
    </row>
    <row r="19">
      <c r="A19" t="inlineStr">
        <is>
          <t>Moli di alcoli totali:</t>
        </is>
      </c>
      <c r="B19" s="7">
        <f>D9+D10</f>
        <v/>
      </c>
    </row>
    <row r="20">
      <c r="A20" t="inlineStr">
        <is>
          <t>Reagente limitante (moli):</t>
        </is>
      </c>
      <c r="B20" s="7">
        <f>MIN(B18, B19)</f>
        <v/>
      </c>
    </row>
    <row r="22">
      <c r="A22" s="1" t="inlineStr">
        <is>
          <t>PRODUZIONE ACQUA</t>
        </is>
      </c>
      <c r="B22" s="9" t="n"/>
      <c r="C22" s="9" t="n"/>
      <c r="D22" s="9" t="n"/>
      <c r="E22" s="10" t="n"/>
    </row>
    <row r="24">
      <c r="A24" t="inlineStr">
        <is>
          <t>Moli di acqua prodotta:</t>
        </is>
      </c>
      <c r="B24" s="7">
        <f>B20</f>
        <v/>
      </c>
    </row>
    <row r="25">
      <c r="A25" t="inlineStr">
        <is>
          <t>Massa acqua prodotta (g):</t>
        </is>
      </c>
      <c r="B25" s="7">
        <f>B24*18.015</f>
        <v/>
      </c>
    </row>
    <row r="26">
      <c r="A26" t="inlineStr">
        <is>
          <t>Massa acqua prodotta (kg):</t>
        </is>
      </c>
      <c r="B26" s="7">
        <f>B25/1000</f>
        <v/>
      </c>
    </row>
    <row r="28">
      <c r="A28" s="1" t="inlineStr">
        <is>
          <t>CONTROLLO BILANCIO DI MASSA</t>
        </is>
      </c>
      <c r="B28" s="9" t="n"/>
      <c r="C28" s="9" t="n"/>
      <c r="D28" s="9" t="n"/>
      <c r="E28" s="10" t="n"/>
    </row>
    <row r="30">
      <c r="A30" t="inlineStr">
        <is>
          <t>Massa reagenti totale (kg):</t>
        </is>
      </c>
      <c r="B30" s="7">
        <f>B6+B7+B8+B9+B10+B11</f>
        <v/>
      </c>
    </row>
    <row r="31">
      <c r="A31" t="inlineStr">
        <is>
          <t>Massa prodotti stimata (kg):</t>
        </is>
      </c>
      <c r="B31">
        <f>(massa reagenti - massa acqua prodotta)</f>
        <v/>
      </c>
    </row>
    <row r="32">
      <c r="A32" t="inlineStr">
        <is>
          <t>Differenza bilancio (%):</t>
        </is>
      </c>
      <c r="B32" s="7">
        <f>ABS(B30-B26)/B30*100</f>
        <v/>
      </c>
    </row>
  </sheetData>
  <mergeCells count="5">
    <mergeCell ref="A28:E28"/>
    <mergeCell ref="A1:E1"/>
    <mergeCell ref="A13:E13"/>
    <mergeCell ref="A22:E22"/>
    <mergeCell ref="A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1" t="inlineStr">
        <is>
          <t>ISTRUZIONI D'USO</t>
        </is>
      </c>
      <c r="B1" s="9" t="n"/>
      <c r="C1" s="9" t="n"/>
      <c r="D1" s="9" t="n"/>
      <c r="E1" s="10" t="n"/>
    </row>
    <row r="4">
      <c r="A4" s="8" t="inlineStr">
        <is>
          <t>1. INSERIMENTO DATI:</t>
        </is>
      </c>
    </row>
    <row r="5">
      <c r="A5" t="inlineStr">
        <is>
          <t xml:space="preserve">   - Vai al foglio 'Calcolatore Esterificazione'</t>
        </is>
      </c>
    </row>
    <row r="6">
      <c r="A6" t="inlineStr">
        <is>
          <t xml:space="preserve">   - Inserisci i pesi dei reagenti in kg nelle celle grigie della colonna B</t>
        </is>
      </c>
    </row>
    <row r="7">
      <c r="A7" t="inlineStr">
        <is>
          <t xml:space="preserve">   - I calcoli si aggiorneranno automaticamente</t>
        </is>
      </c>
    </row>
    <row r="8"/>
    <row r="9">
      <c r="A9" s="8" t="inlineStr">
        <is>
          <t>2. INTERPRETAZIONE RISULTATI:</t>
        </is>
      </c>
    </row>
    <row r="10">
      <c r="A10" t="inlineStr">
        <is>
          <t xml:space="preserve">   - Le moli vengono calcolate automaticamente dai pesi inseriti</t>
        </is>
      </c>
    </row>
    <row r="11">
      <c r="A11" t="inlineStr">
        <is>
          <t xml:space="preserve">   - Il reagente limitante determina la quantità di acqua prodotta</t>
        </is>
      </c>
    </row>
    <row r="12">
      <c r="A12" t="inlineStr">
        <is>
          <t xml:space="preserve">   - Il bilancio di massa aiuta a verificare la coerenza dei dati</t>
        </is>
      </c>
    </row>
    <row r="13"/>
    <row r="14">
      <c r="A14" s="8" t="inlineStr">
        <is>
          <t>3. COMPOSTI SUPPORTATI:</t>
        </is>
      </c>
    </row>
    <row r="15">
      <c r="A15" t="inlineStr">
        <is>
          <t xml:space="preserve">   - Acidi grassi saturi: C12:0, C14:0, C16:0, C18:0, C20:0</t>
        </is>
      </c>
    </row>
    <row r="16">
      <c r="A16" t="inlineStr">
        <is>
          <t xml:space="preserve">   - Acidi grassi insaturi: C18:1, C18:2, C18:3, C20:4</t>
        </is>
      </c>
    </row>
    <row r="17">
      <c r="A17" t="inlineStr">
        <is>
          <t xml:space="preserve">   - Alcol due etil esilico (2-etilesanolo)</t>
        </is>
      </c>
    </row>
    <row r="18">
      <c r="A18" t="inlineStr">
        <is>
          <t xml:space="preserve">   - Glicerina</t>
        </is>
      </c>
    </row>
    <row r="19">
      <c r="A19" t="inlineStr">
        <is>
          <t xml:space="preserve">   - Acido adipico</t>
        </is>
      </c>
    </row>
    <row r="20"/>
    <row r="21">
      <c r="A21" s="8" t="inlineStr">
        <is>
          <t>4. REAZIONE DI ESTERIFICAZIONE:</t>
        </is>
      </c>
    </row>
    <row r="22">
      <c r="A22" t="inlineStr">
        <is>
          <t xml:space="preserve">   - Equazione generale: R-COOH + R'-OH → R-COO-R' + H2O</t>
        </is>
      </c>
    </row>
    <row r="23">
      <c r="A23" t="inlineStr">
        <is>
          <t xml:space="preserve">   - Ogni mole di acido reagisce con una mole di alcol</t>
        </is>
      </c>
    </row>
    <row r="24">
      <c r="A24" t="inlineStr">
        <is>
          <t xml:space="preserve">   - Si produce una mole di acqua per ogni mole di legame estereo formato</t>
        </is>
      </c>
    </row>
    <row r="25"/>
    <row r="26">
      <c r="A26" s="8" t="inlineStr">
        <is>
          <t>5. CONTROLLI DI QUALITÀ:</t>
        </is>
      </c>
    </row>
    <row r="27">
      <c r="A27" t="inlineStr">
        <is>
          <t xml:space="preserve">   - Il bilancio di massa dovrebbe essere vicino al 100%</t>
        </is>
      </c>
    </row>
    <row r="28">
      <c r="A28" t="inlineStr">
        <is>
          <t xml:space="preserve">   - Differenze significative indicano errori nei dati inseriti</t>
        </is>
      </c>
    </row>
    <row r="29">
      <c r="A29" t="inlineStr">
        <is>
          <t xml:space="preserve">   - Verificare che i reagenti siano in proporzioni realistiche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2025-07-24T21:03:48Z</dcterms:created>
  <dcterms:modified xsi:type="dcterms:W3CDTF">2025-07-24T21:03:48Z</dcterms:modified>
</cp:coreProperties>
</file>