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DB440B7D-5A19-314D-8E17-CC8A101350CB}" xr6:coauthVersionLast="45" xr6:coauthVersionMax="45" xr10:uidLastSave="{00000000-0000-0000-0000-000000000000}"/>
  <bookViews>
    <workbookView xWindow="1920" yWindow="460" windowWidth="36480" windowHeight="23540" tabRatio="500" activeTab="1" xr2:uid="{00000000-000D-0000-FFFF-FFFF00000000}"/>
  </bookViews>
  <sheets>
    <sheet name="Forecast_Data" sheetId="1" r:id="rId1"/>
    <sheet name="Grafiken" sheetId="9" r:id="rId2"/>
    <sheet name="Grafiken alt" sheetId="2" r:id="rId3"/>
    <sheet name="Umsatz kumuliert" sheetId="3" r:id="rId4"/>
    <sheet name="Rechnungen" sheetId="4" r:id="rId5"/>
    <sheet name="Rechnungen Vorjahr" sheetId="6" r:id="rId6"/>
    <sheet name="Info" sheetId="7" r:id="rId7"/>
  </sheets>
  <externalReferences>
    <externalReference r:id="rId8"/>
    <externalReference r:id="rId9"/>
  </externalReferences>
  <definedNames>
    <definedName name="__xlfn_SUMIFS">#N/A</definedName>
    <definedName name="_xlnm._FilterDatabase" localSheetId="0" hidden="1">Forecast_Data!$A$1:$AJ$9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3" l="1"/>
  <c r="E4" i="3"/>
  <c r="F4" i="3"/>
  <c r="G4" i="3"/>
  <c r="H4" i="3"/>
  <c r="I4" i="3"/>
  <c r="J4" i="3"/>
  <c r="K4" i="3"/>
  <c r="L4" i="3"/>
  <c r="M4" i="3"/>
  <c r="C4" i="3"/>
  <c r="B8" i="3"/>
  <c r="B9" i="3"/>
  <c r="C8" i="3"/>
  <c r="C9" i="3"/>
  <c r="D8" i="3"/>
  <c r="D9" i="3"/>
  <c r="E8" i="3"/>
  <c r="E9" i="3"/>
  <c r="F8" i="3"/>
  <c r="F9" i="3"/>
  <c r="G8" i="3"/>
  <c r="G9" i="3"/>
  <c r="H8" i="3"/>
  <c r="H9" i="3"/>
  <c r="I8" i="3"/>
  <c r="I9" i="3"/>
  <c r="J8" i="3"/>
  <c r="J9" i="3"/>
  <c r="K8" i="3"/>
  <c r="K9" i="3"/>
  <c r="L8" i="3"/>
  <c r="L9" i="3"/>
  <c r="M8" i="3"/>
  <c r="M9" i="3"/>
  <c r="Z8" i="1"/>
  <c r="AA8" i="1"/>
  <c r="AB8" i="1"/>
  <c r="AC8" i="1"/>
  <c r="AD8" i="1"/>
  <c r="AE8" i="1"/>
  <c r="AF8" i="1"/>
  <c r="AG8" i="1"/>
  <c r="AH8" i="1"/>
  <c r="AI8" i="1"/>
  <c r="AJ8" i="1"/>
  <c r="Y8" i="1"/>
  <c r="AE5" i="1"/>
  <c r="AF5" i="1"/>
  <c r="AG5" i="1"/>
  <c r="AH5" i="1"/>
  <c r="AI5" i="1"/>
  <c r="AJ5" i="1"/>
  <c r="AD5" i="1"/>
  <c r="AC5" i="1"/>
  <c r="AB5" i="1"/>
  <c r="AA5" i="1"/>
  <c r="Z5" i="1"/>
  <c r="Y5" i="1"/>
  <c r="Y6" i="1"/>
  <c r="Z6" i="1"/>
  <c r="AA6" i="1"/>
  <c r="AB6" i="1"/>
  <c r="AC6" i="1"/>
  <c r="AD6" i="1"/>
  <c r="AE6" i="1"/>
  <c r="AF6" i="1"/>
  <c r="AG6" i="1"/>
  <c r="AH6" i="1"/>
  <c r="AI6" i="1"/>
  <c r="AJ6" i="1"/>
  <c r="B6" i="3"/>
  <c r="C6" i="3"/>
  <c r="D6" i="3"/>
  <c r="E6" i="3"/>
  <c r="F6" i="3"/>
  <c r="G6" i="3"/>
  <c r="H6" i="3"/>
  <c r="I6" i="3"/>
  <c r="J6" i="3"/>
  <c r="K6" i="3"/>
  <c r="L6" i="3"/>
  <c r="M6" i="3"/>
  <c r="B2" i="3"/>
  <c r="Y2" i="1"/>
  <c r="Y3" i="1"/>
  <c r="Y4" i="1"/>
  <c r="Y7" i="1"/>
  <c r="B3" i="3"/>
  <c r="B4" i="3"/>
  <c r="B5" i="3"/>
  <c r="C2" i="3"/>
  <c r="Z2" i="1"/>
  <c r="Z3" i="1"/>
  <c r="Z4" i="1"/>
  <c r="Z7" i="1"/>
  <c r="C3" i="3"/>
  <c r="C5" i="3"/>
  <c r="D2" i="3"/>
  <c r="AA2" i="1"/>
  <c r="AA3" i="1"/>
  <c r="AA4" i="1"/>
  <c r="AA7" i="1"/>
  <c r="D3" i="3"/>
  <c r="D5" i="3"/>
  <c r="E2" i="3"/>
  <c r="AB2" i="1"/>
  <c r="AB3" i="1"/>
  <c r="AB4" i="1"/>
  <c r="AB7" i="1"/>
  <c r="E3" i="3"/>
  <c r="E5" i="3"/>
  <c r="F2" i="3"/>
  <c r="AC2" i="1"/>
  <c r="AC3" i="1"/>
  <c r="AC4" i="1"/>
  <c r="AC7" i="1"/>
  <c r="F3" i="3"/>
  <c r="F5" i="3"/>
  <c r="G2" i="3"/>
  <c r="AD2" i="1"/>
  <c r="AD3" i="1"/>
  <c r="AD4" i="1"/>
  <c r="AD7" i="1"/>
  <c r="G3" i="3"/>
  <c r="G5" i="3"/>
  <c r="H2" i="3"/>
  <c r="AE2" i="1"/>
  <c r="AE3" i="1"/>
  <c r="AE4" i="1"/>
  <c r="AE7" i="1"/>
  <c r="H3" i="3"/>
  <c r="H5" i="3"/>
  <c r="I2" i="3"/>
  <c r="AF2" i="1"/>
  <c r="AF3" i="1"/>
  <c r="AF4" i="1"/>
  <c r="AF7" i="1"/>
  <c r="I3" i="3"/>
  <c r="I5" i="3"/>
  <c r="J2" i="3"/>
  <c r="AG2" i="1"/>
  <c r="AG3" i="1"/>
  <c r="AG4" i="1"/>
  <c r="AG7" i="1"/>
  <c r="J3" i="3"/>
  <c r="J5" i="3"/>
  <c r="K2" i="3"/>
  <c r="AH2" i="1"/>
  <c r="AH3" i="1"/>
  <c r="AH4" i="1"/>
  <c r="AH7" i="1"/>
  <c r="K3" i="3"/>
  <c r="K5" i="3"/>
  <c r="L2" i="3"/>
  <c r="AI2" i="1"/>
  <c r="AI3" i="1"/>
  <c r="AI4" i="1"/>
  <c r="AI7" i="1"/>
  <c r="L3" i="3"/>
  <c r="L5" i="3"/>
  <c r="M2" i="3"/>
  <c r="AJ2" i="1"/>
  <c r="AJ3" i="1"/>
  <c r="AJ4" i="1"/>
  <c r="AJ7" i="1"/>
  <c r="M3"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tc={ED0F4801-55AC-584A-97BE-17C93D6D0E1F}</author>
    <author>tc={05417129-CD48-C74E-9020-C754C6816560}</author>
    <author>tc={52C7F74C-D914-BD44-88AE-8C4DB4272609}</author>
  </authors>
  <commentList>
    <comment ref="O1" authorId="0" shapeId="0" xr:uid="{ED0F4801-55AC-584A-97BE-17C93D6D0E1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 authorId="1" shapeId="0" xr:uid="{05417129-CD48-C74E-9020-C754C68165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W1" authorId="2" shapeId="0" xr:uid="{52C7F74C-D914-BD44-88AE-8C4DB427260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Abweichungen des noch zu fakturierenden Betrags von den tatsächlich verteilten im Forecast.</t>
      </text>
    </comment>
  </commentList>
</comments>
</file>

<file path=xl/sharedStrings.xml><?xml version="1.0" encoding="utf-8"?>
<sst xmlns="http://schemas.openxmlformats.org/spreadsheetml/2006/main" count="142" uniqueCount="75">
  <si>
    <t>Nr.</t>
  </si>
  <si>
    <t>Angebotsdatum</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</si>
  <si>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</si>
  <si>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</si>
  <si>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</si>
  <si>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</si>
  <si>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</si>
  <si>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</si>
  <si>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</si>
  <si>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</si>
  <si>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</si>
  <si>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</si>
  <si>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</si>
  <si>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</si>
  <si>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</si>
  <si>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</si>
  <si>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</si>
  <si>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</si>
  <si>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</si>
  <si>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</si>
  <si>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</si>
  <si>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</si>
  <si>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</si>
  <si>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</si>
  <si>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</si>
  <si>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</si>
  <si>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</si>
  <si>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</si>
  <si>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</si>
  <si>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</si>
  <si>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</si>
  <si>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</si>
  <si>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</si>
  <si>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</si>
  <si>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</si>
  <si>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</si>
  <si>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</si>
  <si>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</si>
  <si>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</si>
  <si>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</si>
  <si>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</si>
  <si>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</si>
  <si>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</si>
  <si>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</si>
  <si>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</si>
  <si>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</si>
  <si>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</si>
  <si>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</si>
  <si>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</si>
  <si>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</si>
  <si>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</si>
  <si>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</si>
  <si>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</si>
  <si>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</si>
  <si>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</si>
  <si>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</si>
  <si>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Differenz</t>
  </si>
  <si>
    <t>gewichtete Nettosumme</t>
  </si>
  <si>
    <t>gewichtet offen</t>
  </si>
  <si>
    <t>HOB</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</si>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</sst>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6"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ont="1" applyFill="1"/>
    <xf numFmtId="4" fontId="0" fillId="10" borderId="0" xfId="0" applyNumberFormat="1" applyFont="1" applyFill="1"/>
    <xf numFmtId="0" fontId="0" fillId="11" borderId="0" xfId="0" applyFont="1" applyFill="1"/>
    <xf numFmtId="4" fontId="0" fillId="11" borderId="0" xfId="0" applyNumberFormat="1" applyFont="1" applyFill="1"/>
    <xf numFmtId="0" fontId="0" fillId="12" borderId="0" xfId="0" applyFont="1" applyFill="1"/>
    <xf numFmtId="4" fontId="0" fillId="12" borderId="0" xfId="0" applyNumberFormat="1" applyFon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ont="1" applyFill="1"/>
    <xf numFmtId="4" fontId="0" fillId="13" borderId="0" xfId="0" applyNumberFormat="1" applyFont="1" applyFill="1"/>
    <xf numFmtId="166" fontId="13" fillId="0" borderId="3" xfId="0" applyNumberFormat="1" applyFont="1" applyBorder="1"/>
    <xf numFmtId="166" fontId="0" fillId="0" borderId="3" xfId="0" applyNumberFormat="1" applyBorder="1"/>
    <xf numFmtId="166" fontId="0" fillId="0" borderId="0" xfId="0" applyNumberFormat="1"/>
    <xf numFmtId="164" fontId="12" fillId="9" borderId="2" xfId="0" applyNumberFormat="1" applyFont="1" applyFill="1" applyBorder="1" applyAlignment="1">
      <alignment horizontal="left" wrapText="1"/>
    </xf>
    <xf numFmtId="0" fontId="0" fillId="0" borderId="0" xfId="0" applyAlignment="1">
      <alignment wrapText="1"/>
    </xf>
    <xf numFmtId="0" fontId="0" fillId="0" borderId="0" xfId="0" applyAlignment="1"/>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164" fontId="0" fillId="0" borderId="0" xfId="0" applyNumberFormat="1" applyAlignment="1"/>
    <xf numFmtId="0" fontId="12" fillId="0" borderId="2" xfId="0" applyFont="1" applyBorder="1"/>
    <xf numFmtId="0" fontId="12" fillId="0" borderId="3" xfId="0" applyFont="1" applyBorder="1"/>
    <xf numFmtId="0" fontId="12" fillId="0" borderId="0" xfId="0" applyFont="1" applyFill="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167" fontId="0" fillId="0" borderId="0" xfId="0" applyNumberFormat="1" applyFont="1"/>
    <xf numFmtId="0" fontId="15" fillId="0" borderId="0" xfId="0" applyFont="1"/>
    <xf numFmtId="164" fontId="12" fillId="9" borderId="2" xfId="0" applyNumberFormat="1" applyFont="1" applyFill="1" applyBorder="1" applyAlignment="1">
      <alignment horizontal="left" wrapText="1"/>
    </xf>
    <xf numFmtId="0" fontId="12" fillId="0" borderId="0" xfId="0" applyFont="1" applyAlignment="1">
      <alignment horizontal="left"/>
    </xf>
    <xf numFmtId="0" fontId="0" fillId="0" borderId="0" xfId="0" applyAlignment="1">
      <alignment horizontal="left" vertical="top"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Forecast_Data!$Y$2:$AJ$2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Forecast_Data!$Y$4:$AJ$4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Forecast_Data!$Y$3:$AJ$3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Forecast_Data!$Y$6:$AJ$6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Forecast_Data!$Y$5:$AJ$5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Forecast_Data!$Y$8:$AJ$8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Forecast_Data!$X$9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Forecast_Data!$Y$1:$AJ$1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578E-D94B-B5EB-3B92892C5D6C}"/>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78E-D94B-B5EB-3B92892C5D6C}"/>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78E-D94B-B5EB-3B92892C5D6C}"/>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Forecast_Data!$X$9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Forecast_Data!$Y$9:$AJ$9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3" name="Diagramm 1">
          <a:extLst>
            <a:ext uri="{FF2B5EF4-FFF2-40B4-BE49-F238E27FC236}">
              <a16:creationId xmlns:a16="http://schemas.microsoft.com/office/drawing/2014/main" id="{F1A85BC2-8504-4045-9BC1-62D31D32E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50800</xdr:colOff>
      <xdr:row>89</xdr:row>
      <xdr:rowOff>69850</xdr:rowOff>
    </xdr:from>
    <xdr:to>
      <xdr:col>16</xdr:col>
      <xdr:colOff>533400</xdr:colOff>
      <xdr:row>130</xdr:row>
      <xdr:rowOff>120650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i/Library/Containers/com.apple.mail/Data/Library/Mail%20Downloads/CF9C06DB-FB98-4714-B54F-B933805CC4BF/ProjectForge-Forecast_2020-05-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alheit/Documents/Fibu/Controlling/Forecast_Runde/2020/2020-05/ProjectForge-Forecast_2020-05-05-GJ_nicht_nutz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_Data"/>
      <sheetName val="Grafiken"/>
      <sheetName val="Umsatz kumuliert"/>
      <sheetName val="Rechnungen"/>
      <sheetName val="Rechnungen Vorjahr"/>
      <sheetName val="Info"/>
    </sheetNames>
    <sheetDataSet>
      <sheetData sheetId="0">
        <row r="1">
          <cell r="Y1" t="str">
            <v>Mai 2020</v>
          </cell>
          <cell r="Z1" t="str">
            <v>Jun 2020</v>
          </cell>
          <cell r="AA1" t="str">
            <v>Jul 2020</v>
          </cell>
          <cell r="AB1" t="str">
            <v>Aug 2020</v>
          </cell>
          <cell r="AC1" t="str">
            <v>Sep 2020</v>
          </cell>
          <cell r="AD1" t="str">
            <v>Okt 2020</v>
          </cell>
          <cell r="AE1" t="str">
            <v>Nov 2020</v>
          </cell>
          <cell r="AF1" t="str">
            <v>Dez 2020</v>
          </cell>
          <cell r="AG1" t="str">
            <v>Jan 2021</v>
          </cell>
          <cell r="AH1" t="str">
            <v>Feb 2021</v>
          </cell>
          <cell r="AI1" t="str">
            <v>Mär 2021</v>
          </cell>
          <cell r="AJ1" t="str">
            <v>Apr 2021</v>
          </cell>
        </row>
        <row r="2">
          <cell r="Y2">
            <v>627214.2300000001</v>
          </cell>
          <cell r="Z2">
            <v>988250.19</v>
          </cell>
          <cell r="AA2">
            <v>943692.81999999983</v>
          </cell>
          <cell r="AB2">
            <v>602489.71000000008</v>
          </cell>
          <cell r="AC2">
            <v>626160.51000000013</v>
          </cell>
          <cell r="AD2">
            <v>325130.30000000005</v>
          </cell>
          <cell r="AE2">
            <v>362281.76</v>
          </cell>
          <cell r="AF2">
            <v>347671.05000000005</v>
          </cell>
          <cell r="AG2">
            <v>828132.45000000007</v>
          </cell>
          <cell r="AH2">
            <v>9225</v>
          </cell>
          <cell r="AI2">
            <v>9225</v>
          </cell>
          <cell r="AJ2">
            <v>465011.4</v>
          </cell>
        </row>
        <row r="3">
          <cell r="Y3">
            <v>80521.34</v>
          </cell>
          <cell r="Z3">
            <v>136900.35</v>
          </cell>
          <cell r="AA3">
            <v>42364.229999999996</v>
          </cell>
          <cell r="AB3">
            <v>54864.443999999996</v>
          </cell>
          <cell r="AC3">
            <v>160534.59399999998</v>
          </cell>
          <cell r="AD3">
            <v>36599.4</v>
          </cell>
          <cell r="AE3">
            <v>29638.82</v>
          </cell>
          <cell r="AF3">
            <v>22318.82</v>
          </cell>
          <cell r="AG3">
            <v>434536.42</v>
          </cell>
          <cell r="AH3">
            <v>36850.903299999998</v>
          </cell>
          <cell r="AI3">
            <v>36850.903299999998</v>
          </cell>
          <cell r="AJ3">
            <v>36850.903299999998</v>
          </cell>
        </row>
        <row r="4">
          <cell r="Y4">
            <v>0</v>
          </cell>
          <cell r="Z4">
            <v>0</v>
          </cell>
          <cell r="AA4">
            <v>0</v>
          </cell>
          <cell r="AB4">
            <v>0</v>
          </cell>
          <cell r="AC4">
            <v>0</v>
          </cell>
          <cell r="AD4">
            <v>0</v>
          </cell>
          <cell r="AE4">
            <v>0</v>
          </cell>
          <cell r="AF4">
            <v>0</v>
          </cell>
          <cell r="AG4">
            <v>0</v>
          </cell>
          <cell r="AH4">
            <v>16419</v>
          </cell>
          <cell r="AI4">
            <v>16419</v>
          </cell>
          <cell r="AJ4">
            <v>16419</v>
          </cell>
        </row>
        <row r="5">
          <cell r="Y5">
            <v>900</v>
          </cell>
          <cell r="Z5">
            <v>3786</v>
          </cell>
          <cell r="AA5">
            <v>900</v>
          </cell>
          <cell r="AB5">
            <v>900</v>
          </cell>
          <cell r="AC5">
            <v>30302.68</v>
          </cell>
          <cell r="AD5">
            <v>900</v>
          </cell>
          <cell r="AE5">
            <v>900</v>
          </cell>
          <cell r="AF5">
            <v>900</v>
          </cell>
          <cell r="AG5">
            <v>900</v>
          </cell>
          <cell r="AH5">
            <v>0</v>
          </cell>
          <cell r="AI5">
            <v>0</v>
          </cell>
          <cell r="AJ5">
            <v>0</v>
          </cell>
        </row>
        <row r="6">
          <cell r="Y6">
            <v>97492.332899999994</v>
          </cell>
          <cell r="Z6">
            <v>130084.66619999999</v>
          </cell>
          <cell r="AA6">
            <v>226481.33290000001</v>
          </cell>
          <cell r="AB6">
            <v>288304.24950000003</v>
          </cell>
          <cell r="AC6">
            <v>212688.99309999999</v>
          </cell>
          <cell r="AD6">
            <v>153455.82639999999</v>
          </cell>
          <cell r="AE6">
            <v>302595.05909999995</v>
          </cell>
          <cell r="AF6">
            <v>176755.05909999998</v>
          </cell>
          <cell r="AG6">
            <v>195995.05909999998</v>
          </cell>
          <cell r="AH6">
            <v>81088.942299999995</v>
          </cell>
          <cell r="AI6">
            <v>92588.942299999995</v>
          </cell>
          <cell r="AJ6">
            <v>200522.32689999999</v>
          </cell>
        </row>
        <row r="8">
          <cell r="Y8">
            <v>83289.490000000005</v>
          </cell>
          <cell r="Z8">
            <v>0</v>
          </cell>
          <cell r="AA8">
            <v>0</v>
          </cell>
          <cell r="AB8">
            <v>0</v>
          </cell>
          <cell r="AC8">
            <v>0</v>
          </cell>
          <cell r="AD8">
            <v>0</v>
          </cell>
          <cell r="AE8">
            <v>0</v>
          </cell>
          <cell r="AF8">
            <v>0</v>
          </cell>
          <cell r="AG8">
            <v>0</v>
          </cell>
          <cell r="AH8">
            <v>0</v>
          </cell>
          <cell r="AI8">
            <v>0</v>
          </cell>
          <cell r="AJ8">
            <v>0</v>
          </cell>
        </row>
        <row r="9">
          <cell r="X9" t="str">
            <v>PLAN</v>
          </cell>
          <cell r="Y9">
            <v>1184124.6616666666</v>
          </cell>
          <cell r="Z9">
            <v>1184124.6616666666</v>
          </cell>
          <cell r="AA9">
            <v>1413179.1716666666</v>
          </cell>
          <cell r="AB9">
            <v>1413179.1716666666</v>
          </cell>
          <cell r="AC9">
            <v>1413179.1716666666</v>
          </cell>
          <cell r="AD9">
            <v>1164681.0383333333</v>
          </cell>
          <cell r="AE9">
            <v>1164681.0383333333</v>
          </cell>
          <cell r="AF9">
            <v>1164681.0383333333</v>
          </cell>
          <cell r="AG9">
            <v>0</v>
          </cell>
          <cell r="AH9">
            <v>0</v>
          </cell>
          <cell r="AI9">
            <v>0</v>
          </cell>
          <cell r="AJ9">
            <v>0</v>
          </cell>
        </row>
      </sheetData>
      <sheetData sheetId="1"/>
      <sheetData sheetId="2">
        <row r="1">
          <cell r="B1" t="str">
            <v>Mai 2020</v>
          </cell>
          <cell r="C1" t="str">
            <v>Jun 2020</v>
          </cell>
          <cell r="D1" t="str">
            <v>Jul 2020</v>
          </cell>
          <cell r="E1" t="str">
            <v>Aug 2020</v>
          </cell>
          <cell r="F1" t="str">
            <v>Sep 2020</v>
          </cell>
          <cell r="G1" t="str">
            <v>Okt 2020</v>
          </cell>
          <cell r="H1" t="str">
            <v>Nov 2020</v>
          </cell>
          <cell r="I1" t="str">
            <v>Dez 2020</v>
          </cell>
          <cell r="J1" t="str">
            <v>Jan 2021</v>
          </cell>
          <cell r="K1" t="str">
            <v>Feb 2021</v>
          </cell>
          <cell r="L1" t="str">
            <v>Mär 2021</v>
          </cell>
          <cell r="M1" t="str">
            <v>Apr 2021</v>
          </cell>
        </row>
        <row r="5">
          <cell r="B5">
            <v>889417.39290000009</v>
          </cell>
          <cell r="C5">
            <v>2148438.5991000002</v>
          </cell>
          <cell r="D5">
            <v>3361876.9819999998</v>
          </cell>
          <cell r="E5">
            <v>4308435.3854999999</v>
          </cell>
          <cell r="F5">
            <v>5338122.1625999995</v>
          </cell>
          <cell r="G5">
            <v>5854207.6889999993</v>
          </cell>
          <cell r="H5">
            <v>6549623.3280999996</v>
          </cell>
          <cell r="I5">
            <v>7097268.2571999999</v>
          </cell>
          <cell r="J5">
            <v>8556832.1863000002</v>
          </cell>
          <cell r="K5">
            <v>8700416.0318999998</v>
          </cell>
          <cell r="L5">
            <v>8855499.8774999995</v>
          </cell>
          <cell r="M5">
            <v>9574303.5077</v>
          </cell>
        </row>
        <row r="6">
          <cell r="B6">
            <v>1184124.6616666666</v>
          </cell>
          <cell r="C6">
            <v>2368249.3233333332</v>
          </cell>
          <cell r="D6">
            <v>3781428.4950000001</v>
          </cell>
          <cell r="E6">
            <v>5194607.666666667</v>
          </cell>
          <cell r="F6">
            <v>6607786.8383333338</v>
          </cell>
          <cell r="G6">
            <v>7772467.8766666669</v>
          </cell>
          <cell r="H6">
            <v>8937148.915000001</v>
          </cell>
          <cell r="I6">
            <v>10101829.953333335</v>
          </cell>
          <cell r="J6">
            <v>10101829.953333335</v>
          </cell>
          <cell r="K6">
            <v>10101829.953333335</v>
          </cell>
          <cell r="L6">
            <v>10101829.953333335</v>
          </cell>
          <cell r="M6">
            <v>10101829.953333335</v>
          </cell>
        </row>
        <row r="9">
          <cell r="B9">
            <v>720137.78999999992</v>
          </cell>
          <cell r="C9">
            <v>1581628.95</v>
          </cell>
          <cell r="D9">
            <v>2801043.7124999994</v>
          </cell>
          <cell r="E9">
            <v>4347637.7249999996</v>
          </cell>
          <cell r="F9">
            <v>5365372.7649999997</v>
          </cell>
          <cell r="G9">
            <v>7029524.5774999997</v>
          </cell>
          <cell r="H9">
            <v>7775036.7299999995</v>
          </cell>
          <cell r="I9">
            <v>10132308.942500001</v>
          </cell>
          <cell r="J9">
            <v>10424002.0625</v>
          </cell>
          <cell r="K9">
            <v>11135444.0075</v>
          </cell>
          <cell r="L9">
            <v>12479049.9025</v>
          </cell>
          <cell r="M9">
            <v>13284954.502499999</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_Data"/>
      <sheetName val="Grafiken"/>
      <sheetName val="Umsatz kumuliert"/>
      <sheetName val="Rechnungen"/>
      <sheetName val="Rechnungen Vorjahr"/>
      <sheetName val="Info"/>
    </sheetNames>
    <sheetDataSet>
      <sheetData sheetId="0"/>
      <sheetData sheetId="1"/>
      <sheetData sheetId="2">
        <row r="1">
          <cell r="B1" t="str">
            <v>Nov 2019</v>
          </cell>
          <cell r="C1" t="str">
            <v>Dez 2019</v>
          </cell>
          <cell r="D1" t="str">
            <v>Jan 2020</v>
          </cell>
          <cell r="E1" t="str">
            <v>Feb 2020</v>
          </cell>
          <cell r="F1" t="str">
            <v>Mär 2020</v>
          </cell>
          <cell r="G1" t="str">
            <v>Apr 2020</v>
          </cell>
          <cell r="H1" t="str">
            <v>Mai 2020</v>
          </cell>
          <cell r="I1" t="str">
            <v>Jun 2020</v>
          </cell>
          <cell r="J1" t="str">
            <v>Jul 2020</v>
          </cell>
          <cell r="K1" t="str">
            <v>Aug 2020</v>
          </cell>
          <cell r="L1" t="str">
            <v>Sep 2020</v>
          </cell>
          <cell r="M1" t="str">
            <v>Okt 2020</v>
          </cell>
        </row>
        <row r="5">
          <cell r="B5">
            <v>745714.45250000001</v>
          </cell>
          <cell r="C5">
            <v>3102986.6650000014</v>
          </cell>
          <cell r="D5">
            <v>3394679.7850000015</v>
          </cell>
          <cell r="E5">
            <v>4106121.7300000014</v>
          </cell>
          <cell r="F5">
            <v>5449727.6250000019</v>
          </cell>
          <cell r="G5">
            <v>6255632.2250000015</v>
          </cell>
          <cell r="H5">
            <v>7061760.1279000016</v>
          </cell>
          <cell r="I5">
            <v>8320781.3341000015</v>
          </cell>
          <cell r="J5">
            <v>9534219.717000002</v>
          </cell>
          <cell r="K5">
            <v>10480778.120500002</v>
          </cell>
          <cell r="L5">
            <v>11510464.897600003</v>
          </cell>
          <cell r="M5">
            <v>12026550.424000002</v>
          </cell>
        </row>
        <row r="6">
          <cell r="B6">
            <v>1118157.5233333299</v>
          </cell>
          <cell r="C6">
            <v>2236315.0466666599</v>
          </cell>
          <cell r="D6">
            <v>3287213.2383333268</v>
          </cell>
          <cell r="E6">
            <v>4338111.4299999932</v>
          </cell>
          <cell r="F6">
            <v>5389009.6216666596</v>
          </cell>
          <cell r="G6">
            <v>6573134.2833333258</v>
          </cell>
          <cell r="H6">
            <v>7757258.9449999928</v>
          </cell>
          <cell r="I6">
            <v>8941383.6066666599</v>
          </cell>
          <cell r="J6">
            <v>10354562.778333327</v>
          </cell>
          <cell r="K6">
            <v>11767741.949999994</v>
          </cell>
          <cell r="L6">
            <v>13180921.121666661</v>
          </cell>
          <cell r="M6">
            <v>14345602.159999995</v>
          </cell>
        </row>
        <row r="9">
          <cell r="B9">
            <v>919174.83499999996</v>
          </cell>
          <cell r="C9">
            <v>3442395.1349999979</v>
          </cell>
          <cell r="D9">
            <v>3652735.2249999978</v>
          </cell>
          <cell r="E9">
            <v>4256051.8124999972</v>
          </cell>
          <cell r="F9">
            <v>4980528.2724999972</v>
          </cell>
          <cell r="G9">
            <v>6283380.3699999973</v>
          </cell>
          <cell r="H9">
            <v>6985012.0349999974</v>
          </cell>
          <cell r="I9">
            <v>7846553.7699999977</v>
          </cell>
          <cell r="J9">
            <v>9066246.6949999966</v>
          </cell>
          <cell r="K9">
            <v>10612992.432499997</v>
          </cell>
          <cell r="L9">
            <v>11630727.472499996</v>
          </cell>
          <cell r="M9">
            <v>13295233.309999997</v>
          </cell>
        </row>
      </sheetData>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 dT="2019-12-19T15:09:32.91" personId="{33547D16-133A-3948-B40B-5CD925F3958C}" id="{ED0F4801-55AC-584A-97BE-17C93D6D0E1F}">
    <text>Nettosumme gewichtet mit der Eintrittswahrscheinlichkeit</text>
  </threadedComment>
  <threadedComment ref="Q1" dT="2019-12-19T15:10:08.52" personId="{33547D16-133A-3948-B40B-5CD925F3958C}" id="{05417129-CD48-C74E-9020-C754C6816560}">
    <text>gewichtete Nettosumme abzügiich bereits faktuierter Beträge</text>
  </threadedComment>
  <threadedComment ref="W1" dT="2019-12-18T21:37:07.70" personId="{33547D16-133A-3948-B40B-5CD925F3958C}" id="{52C7F74C-D914-BD44-88AE-8C4DB4272609}">
    <text>Abweichungen des noch zu fakturierenden Betrags von den tatsächlich verteilten im Forecast.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
  <sheetViews>
    <sheetView workbookViewId="0">
      <pane xSplit="2" ySplit="1" topLeftCell="L2" activePane="bottomRight" state="frozen"/>
      <selection pane="topRight" activeCell="C1" sqref="C1"/>
      <selection pane="bottomLeft" activeCell="A2" sqref="A2"/>
      <selection pane="bottomRight" activeCell="Y9" sqref="Y9"/>
    </sheetView>
  </sheetViews>
  <sheetFormatPr baseColWidth="10" defaultColWidth="8.6640625" defaultRowHeight="13" x14ac:dyDescent="0.15"/>
  <cols>
    <col min="1" max="1" width="7.83203125" customWidth="1"/>
    <col min="2" max="2" width="6.33203125" customWidth="1"/>
    <col min="3" max="3" width="13.6640625" style="1" customWidth="1"/>
    <col min="4" max="4" width="18" style="1" customWidth="1"/>
    <col min="5" max="5" width="23.83203125" style="22" customWidth="1"/>
    <col min="6" max="7" width="31.1640625" style="22" customWidth="1"/>
    <col min="8" max="11" width="11.5" style="22" customWidth="1"/>
    <col min="12" max="12" width="8.33203125" customWidth="1"/>
    <col min="13" max="13" width="11.5" style="2" customWidth="1"/>
    <col min="14" max="14" width="11.5" customWidth="1"/>
    <col min="15" max="15" width="13.6640625" style="2" customWidth="1"/>
    <col min="16" max="18" width="11.5" style="2" customWidth="1"/>
    <col min="19" max="19" width="11.5" style="21" customWidth="1"/>
    <col min="20" max="21" width="11.5" style="1" customWidth="1"/>
    <col min="22" max="22" width="8" customWidth="1"/>
    <col min="23" max="23" width="11.5" style="32" customWidth="1"/>
    <col min="24" max="24" width="12" bestFit="1" customWidth="1"/>
    <col min="25" max="36" width="12.83203125" style="2" customWidth="1"/>
    <col min="37" max="38" width="19" style="25" customWidth="1"/>
    <col min="39" max="39" width="52.83203125" customWidth="1"/>
    <col min="40" max="41" width="16.5" style="22" customWidth="1"/>
    <col min="42" max="42" width="29.5" style="22" customWidth="1"/>
    <col min="43" max="43" width="65.6640625" style="22" customWidth="1"/>
  </cols>
  <sheetData>
    <row r="1" spans="1:43" ht="28" x14ac:dyDescent="0.15">
      <c r="A1" s="3" t="s">
        <v>0</v>
      </c>
      <c r="B1" s="3" t="s">
        <v>47</v>
      </c>
      <c r="C1" s="4" t="s">
        <v>1</v>
      </c>
      <c r="D1" s="20" t="s">
        <v>45</v>
      </c>
      <c r="E1" s="23" t="s">
        <v>4</v>
      </c>
      <c r="F1" s="23" t="s">
        <v>5</v>
      </c>
      <c r="G1" s="23" t="s">
        <v>31</v>
      </c>
      <c r="H1" s="23" t="s">
        <v>6</v>
      </c>
      <c r="I1" s="23" t="s">
        <v>7</v>
      </c>
      <c r="J1" s="23" t="s">
        <v>8</v>
      </c>
      <c r="K1" s="23" t="s">
        <v>9</v>
      </c>
      <c r="L1" s="3" t="s">
        <v>10</v>
      </c>
      <c r="M1" s="5" t="s">
        <v>11</v>
      </c>
      <c r="N1" s="3" t="s">
        <v>16</v>
      </c>
      <c r="O1" s="5" t="s">
        <v>57</v>
      </c>
      <c r="P1" s="5" t="s">
        <v>12</v>
      </c>
      <c r="Q1" s="5" t="s">
        <v>58</v>
      </c>
      <c r="R1" s="5" t="s">
        <v>13</v>
      </c>
      <c r="S1" s="3" t="s">
        <v>14</v>
      </c>
      <c r="T1" s="34" t="s">
        <v>15</v>
      </c>
      <c r="U1" s="34"/>
      <c r="V1" s="3" t="s">
        <v>20</v>
      </c>
      <c r="W1" s="31" t="s">
        <v>56</v>
      </c>
      <c r="X1" s="3"/>
      <c r="Y1" s="5" t="s">
        <v>38</v>
      </c>
      <c r="Z1" s="5" t="s">
        <v>39</v>
      </c>
      <c r="AA1" s="5" t="s">
        <v>40</v>
      </c>
      <c r="AB1" s="5" t="s">
        <v>41</v>
      </c>
      <c r="AC1" s="5" t="s">
        <v>42</v>
      </c>
      <c r="AD1" s="5" t="s">
        <v>43</v>
      </c>
      <c r="AE1" s="5" t="s">
        <v>32</v>
      </c>
      <c r="AF1" s="5" t="s">
        <v>33</v>
      </c>
      <c r="AG1" s="5" t="s">
        <v>34</v>
      </c>
      <c r="AH1" s="5" t="s">
        <v>35</v>
      </c>
      <c r="AI1" s="5" t="s">
        <v>36</v>
      </c>
      <c r="AJ1" s="5" t="s">
        <v>37</v>
      </c>
      <c r="AK1" s="24" t="s">
        <v>2</v>
      </c>
      <c r="AL1" s="24" t="s">
        <v>3</v>
      </c>
      <c r="AM1" s="30" t="s">
        <v>55</v>
      </c>
      <c r="AN1" s="23" t="s">
        <v>59</v>
      </c>
      <c r="AO1" s="23" t="s">
        <v>17</v>
      </c>
      <c r="AP1" s="23" t="s">
        <v>18</v>
      </c>
      <c r="AQ1" s="23" t="s">
        <v>19</v>
      </c>
    </row>
    <row r="2" spans="1:43" x14ac:dyDescent="0.15">
      <c r="X2" s="6" t="s">
        <v>21</v>
      </c>
      <c r="Y2" s="7">
        <f t="shared" ref="Y2:AJ2" si="0">SUMIFS(Y10:Y65537,$K10:$K65537,"=beauftragt")</f>
        <v>0</v>
      </c>
      <c r="Z2" s="7">
        <f t="shared" si="0"/>
        <v>0</v>
      </c>
      <c r="AA2" s="7">
        <f t="shared" si="0"/>
        <v>0</v>
      </c>
      <c r="AB2" s="7">
        <f t="shared" si="0"/>
        <v>0</v>
      </c>
      <c r="AC2" s="7">
        <f t="shared" si="0"/>
        <v>0</v>
      </c>
      <c r="AD2" s="7">
        <f t="shared" si="0"/>
        <v>0</v>
      </c>
      <c r="AE2" s="7">
        <f t="shared" si="0"/>
        <v>0</v>
      </c>
      <c r="AF2" s="7">
        <f t="shared" si="0"/>
        <v>0</v>
      </c>
      <c r="AG2" s="7">
        <f t="shared" si="0"/>
        <v>0</v>
      </c>
      <c r="AH2" s="7">
        <f t="shared" si="0"/>
        <v>0</v>
      </c>
      <c r="AI2" s="7">
        <f t="shared" si="0"/>
        <v>0</v>
      </c>
      <c r="AJ2" s="7">
        <f t="shared" si="0"/>
        <v>0</v>
      </c>
    </row>
    <row r="3" spans="1:43" x14ac:dyDescent="0.15">
      <c r="X3" s="8" t="s">
        <v>22</v>
      </c>
      <c r="Y3" s="9">
        <f t="shared" ref="Y3:AJ3" si="1">SUMIFS(Y10:Y65537,$K10:$K65537,"=gelegt")</f>
        <v>0</v>
      </c>
      <c r="Z3" s="9">
        <f t="shared" si="1"/>
        <v>0</v>
      </c>
      <c r="AA3" s="9">
        <f t="shared" si="1"/>
        <v>0</v>
      </c>
      <c r="AB3" s="9">
        <f t="shared" si="1"/>
        <v>0</v>
      </c>
      <c r="AC3" s="9">
        <f t="shared" si="1"/>
        <v>0</v>
      </c>
      <c r="AD3" s="9">
        <f t="shared" si="1"/>
        <v>0</v>
      </c>
      <c r="AE3" s="9">
        <f t="shared" si="1"/>
        <v>0</v>
      </c>
      <c r="AF3" s="9">
        <f t="shared" si="1"/>
        <v>0</v>
      </c>
      <c r="AG3" s="9">
        <f t="shared" si="1"/>
        <v>0</v>
      </c>
      <c r="AH3" s="9">
        <f t="shared" si="1"/>
        <v>0</v>
      </c>
      <c r="AI3" s="9">
        <f t="shared" si="1"/>
        <v>0</v>
      </c>
      <c r="AJ3" s="9">
        <f t="shared" si="1"/>
        <v>0</v>
      </c>
    </row>
    <row r="4" spans="1:43" x14ac:dyDescent="0.15">
      <c r="X4" s="6" t="s">
        <v>23</v>
      </c>
      <c r="Y4" s="7">
        <f t="shared" ref="Y4:AJ4" si="2">SUMIFS(Y10:Y65537,$K10:$K65537,"=LOI")</f>
        <v>0</v>
      </c>
      <c r="Z4" s="7">
        <f t="shared" si="2"/>
        <v>0</v>
      </c>
      <c r="AA4" s="7">
        <f t="shared" si="2"/>
        <v>0</v>
      </c>
      <c r="AB4" s="7">
        <f t="shared" si="2"/>
        <v>0</v>
      </c>
      <c r="AC4" s="7">
        <f t="shared" si="2"/>
        <v>0</v>
      </c>
      <c r="AD4" s="7">
        <f t="shared" si="2"/>
        <v>0</v>
      </c>
      <c r="AE4" s="7">
        <f t="shared" si="2"/>
        <v>0</v>
      </c>
      <c r="AF4" s="7">
        <f t="shared" si="2"/>
        <v>0</v>
      </c>
      <c r="AG4" s="7">
        <f t="shared" si="2"/>
        <v>0</v>
      </c>
      <c r="AH4" s="7">
        <f t="shared" si="2"/>
        <v>0</v>
      </c>
      <c r="AI4" s="7">
        <f t="shared" si="2"/>
        <v>0</v>
      </c>
      <c r="AJ4" s="7">
        <f t="shared" si="2"/>
        <v>0</v>
      </c>
    </row>
    <row r="5" spans="1:43" x14ac:dyDescent="0.15">
      <c r="X5" s="8" t="s">
        <v>44</v>
      </c>
      <c r="Y5" s="9">
        <f t="shared" ref="Y5:AD5" si="3">SUMIFS(Y10:Y65537,$K10:$K65537,"=in Erstellung")</f>
        <v>0</v>
      </c>
      <c r="Z5" s="9">
        <f t="shared" si="3"/>
        <v>0</v>
      </c>
      <c r="AA5" s="9">
        <f t="shared" si="3"/>
        <v>0</v>
      </c>
      <c r="AB5" s="9">
        <f t="shared" si="3"/>
        <v>0</v>
      </c>
      <c r="AC5" s="9">
        <f t="shared" si="3"/>
        <v>0</v>
      </c>
      <c r="AD5" s="9">
        <f t="shared" si="3"/>
        <v>0</v>
      </c>
      <c r="AE5" s="9">
        <f t="shared" ref="AE5:AJ5" si="4">SUMIFS(AE10:AE65537,$K10:$K65537,"=in Erstellung")</f>
        <v>0</v>
      </c>
      <c r="AF5" s="9">
        <f t="shared" si="4"/>
        <v>0</v>
      </c>
      <c r="AG5" s="9">
        <f t="shared" si="4"/>
        <v>0</v>
      </c>
      <c r="AH5" s="9">
        <f t="shared" si="4"/>
        <v>0</v>
      </c>
      <c r="AI5" s="9">
        <f t="shared" si="4"/>
        <v>0</v>
      </c>
      <c r="AJ5" s="9">
        <f t="shared" si="4"/>
        <v>0</v>
      </c>
    </row>
    <row r="6" spans="1:43" x14ac:dyDescent="0.15">
      <c r="X6" s="10" t="s">
        <v>24</v>
      </c>
      <c r="Y6" s="11">
        <f t="shared" ref="Y6:AJ6" si="5">SUMIFS(Y10:Y65537,$K10:$K65537,"=Potenzial")</f>
        <v>0</v>
      </c>
      <c r="Z6" s="11">
        <f t="shared" si="5"/>
        <v>0</v>
      </c>
      <c r="AA6" s="11">
        <f t="shared" si="5"/>
        <v>0</v>
      </c>
      <c r="AB6" s="11">
        <f t="shared" si="5"/>
        <v>0</v>
      </c>
      <c r="AC6" s="11">
        <f t="shared" si="5"/>
        <v>0</v>
      </c>
      <c r="AD6" s="11">
        <f t="shared" si="5"/>
        <v>0</v>
      </c>
      <c r="AE6" s="11">
        <f t="shared" si="5"/>
        <v>0</v>
      </c>
      <c r="AF6" s="11">
        <f t="shared" si="5"/>
        <v>0</v>
      </c>
      <c r="AG6" s="11">
        <f t="shared" si="5"/>
        <v>0</v>
      </c>
      <c r="AH6" s="11">
        <f t="shared" si="5"/>
        <v>0</v>
      </c>
      <c r="AI6" s="11">
        <f t="shared" si="5"/>
        <v>0</v>
      </c>
      <c r="AJ6" s="11">
        <f t="shared" si="5"/>
        <v>0</v>
      </c>
    </row>
    <row r="7" spans="1:43" x14ac:dyDescent="0.15">
      <c r="X7" s="12" t="s">
        <v>25</v>
      </c>
      <c r="Y7" s="9">
        <f t="shared" ref="Y7:AJ7" si="6">SUM(Y2:Y6)</f>
        <v>0</v>
      </c>
      <c r="Z7" s="9">
        <f t="shared" si="6"/>
        <v>0</v>
      </c>
      <c r="AA7" s="9">
        <f t="shared" si="6"/>
        <v>0</v>
      </c>
      <c r="AB7" s="9">
        <f t="shared" si="6"/>
        <v>0</v>
      </c>
      <c r="AC7" s="9">
        <f t="shared" si="6"/>
        <v>0</v>
      </c>
      <c r="AD7" s="9">
        <f t="shared" si="6"/>
        <v>0</v>
      </c>
      <c r="AE7" s="9">
        <f t="shared" si="6"/>
        <v>0</v>
      </c>
      <c r="AF7" s="9">
        <f t="shared" si="6"/>
        <v>0</v>
      </c>
      <c r="AG7" s="9">
        <f t="shared" si="6"/>
        <v>0</v>
      </c>
      <c r="AH7" s="9">
        <f t="shared" si="6"/>
        <v>0</v>
      </c>
      <c r="AI7" s="9">
        <f t="shared" si="6"/>
        <v>0</v>
      </c>
      <c r="AJ7" s="9">
        <f t="shared" si="6"/>
        <v>0</v>
      </c>
    </row>
    <row r="8" spans="1:43" x14ac:dyDescent="0.15">
      <c r="X8" s="13" t="s">
        <v>26</v>
      </c>
      <c r="Y8" s="14">
        <f>SUM(Rechnungen!M2:M65535)</f>
        <v>0</v>
      </c>
      <c r="Z8" s="14">
        <f>SUM(Rechnungen!N2:N65535)</f>
        <v>0</v>
      </c>
      <c r="AA8" s="14">
        <f>SUM(Rechnungen!O2:O65535)</f>
        <v>0</v>
      </c>
      <c r="AB8" s="14">
        <f>SUM(Rechnungen!P2:P65535)</f>
        <v>0</v>
      </c>
      <c r="AC8" s="14">
        <f>SUM(Rechnungen!Q2:Q65535)</f>
        <v>0</v>
      </c>
      <c r="AD8" s="14">
        <f>SUM(Rechnungen!R2:R65535)</f>
        <v>0</v>
      </c>
      <c r="AE8" s="14">
        <f>SUM(Rechnungen!S2:S65535)</f>
        <v>0</v>
      </c>
      <c r="AF8" s="14">
        <f>SUM(Rechnungen!T2:T65535)</f>
        <v>0</v>
      </c>
      <c r="AG8" s="14">
        <f>SUM(Rechnungen!U2:U65535)</f>
        <v>0</v>
      </c>
      <c r="AH8" s="14">
        <f>SUM(Rechnungen!V2:V65535)</f>
        <v>0</v>
      </c>
      <c r="AI8" s="14">
        <f>SUM(Rechnungen!W2:W65535)</f>
        <v>0</v>
      </c>
      <c r="AJ8" s="14">
        <f>SUM(Rechnungen!X2:X65535)</f>
        <v>0</v>
      </c>
    </row>
    <row r="9" spans="1:43" x14ac:dyDescent="0.15">
      <c r="X9" s="15" t="s">
        <v>27</v>
      </c>
      <c r="Y9" s="16">
        <v>0</v>
      </c>
      <c r="Z9" s="16">
        <v>0</v>
      </c>
      <c r="AA9" s="16">
        <v>0</v>
      </c>
      <c r="AB9" s="16">
        <v>0</v>
      </c>
      <c r="AC9" s="16">
        <v>0</v>
      </c>
      <c r="AD9" s="16">
        <v>0</v>
      </c>
      <c r="AE9" s="16">
        <v>0</v>
      </c>
      <c r="AF9" s="16">
        <v>0</v>
      </c>
      <c r="AG9" s="16">
        <v>0</v>
      </c>
      <c r="AH9" s="16">
        <v>0</v>
      </c>
      <c r="AI9" s="16">
        <v>0</v>
      </c>
      <c r="AJ9" s="16">
        <v>0</v>
      </c>
    </row>
  </sheetData>
  <sheetProtection selectLockedCells="1" selectUnlockedCells="1"/>
  <mergeCells count="1">
    <mergeCell ref="T1:U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5" sqref="A45"/>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topLeftCell="A6"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6" t="str">
        <f>Forecast_Data!Y1</f>
        <v>Month 1</v>
      </c>
      <c r="C1" s="26" t="str">
        <f>Forecast_Data!Z1</f>
        <v>Month 2</v>
      </c>
      <c r="D1" s="26" t="str">
        <f>Forecast_Data!AA1</f>
        <v>Month 3</v>
      </c>
      <c r="E1" s="26" t="str">
        <f>Forecast_Data!AB1</f>
        <v>Month 4</v>
      </c>
      <c r="F1" s="26" t="str">
        <f>Forecast_Data!AC1</f>
        <v>Month 5</v>
      </c>
      <c r="G1" s="26" t="str">
        <f>Forecast_Data!AD1</f>
        <v>Month 6</v>
      </c>
      <c r="H1" s="26" t="str">
        <f>Forecast_Data!AE1</f>
        <v>Month 7</v>
      </c>
      <c r="I1" s="26" t="str">
        <f>Forecast_Data!AF1</f>
        <v>Month 8</v>
      </c>
      <c r="J1" s="26" t="str">
        <f>Forecast_Data!AG1</f>
        <v>Month 9</v>
      </c>
      <c r="K1" s="26" t="str">
        <f>Forecast_Data!AH1</f>
        <v>Month 10</v>
      </c>
      <c r="L1" s="26" t="str">
        <f>Forecast_Data!AI1</f>
        <v>Month 11</v>
      </c>
      <c r="M1" s="26" t="str">
        <f>Forecast_Data!AJ1</f>
        <v>Month 12</v>
      </c>
    </row>
    <row r="2" spans="1:13" x14ac:dyDescent="0.15">
      <c r="A2" s="27" t="s">
        <v>26</v>
      </c>
      <c r="B2" s="17">
        <f>Forecast_Data!Y8</f>
        <v>0</v>
      </c>
      <c r="C2" s="17">
        <f>Forecast_Data!Z8</f>
        <v>0</v>
      </c>
      <c r="D2" s="17">
        <f>Forecast_Data!AA8</f>
        <v>0</v>
      </c>
      <c r="E2" s="17">
        <f>Forecast_Data!AB8</f>
        <v>0</v>
      </c>
      <c r="F2" s="17">
        <f>Forecast_Data!AC8</f>
        <v>0</v>
      </c>
      <c r="G2" s="17">
        <f>Forecast_Data!AD8</f>
        <v>0</v>
      </c>
      <c r="H2" s="17">
        <f>Forecast_Data!AE8</f>
        <v>0</v>
      </c>
      <c r="I2" s="17">
        <f>Forecast_Data!AF8</f>
        <v>0</v>
      </c>
      <c r="J2" s="17">
        <f>Forecast_Data!AG8</f>
        <v>0</v>
      </c>
      <c r="K2" s="17">
        <f>Forecast_Data!AH8</f>
        <v>0</v>
      </c>
      <c r="L2" s="17">
        <f>Forecast_Data!AI8</f>
        <v>0</v>
      </c>
      <c r="M2" s="17">
        <f>Forecast_Data!AJ8</f>
        <v>0</v>
      </c>
    </row>
    <row r="3" spans="1:13" x14ac:dyDescent="0.15">
      <c r="A3" s="27" t="s">
        <v>25</v>
      </c>
      <c r="B3" s="18">
        <f>Forecast_Data!Y7</f>
        <v>0</v>
      </c>
      <c r="C3" s="18">
        <f>Forecast_Data!Z7</f>
        <v>0</v>
      </c>
      <c r="D3" s="18">
        <f>Forecast_Data!AA7</f>
        <v>0</v>
      </c>
      <c r="E3" s="18">
        <f>Forecast_Data!AB7</f>
        <v>0</v>
      </c>
      <c r="F3" s="18">
        <f>Forecast_Data!AC7</f>
        <v>0</v>
      </c>
      <c r="G3" s="18">
        <f>Forecast_Data!AD7</f>
        <v>0</v>
      </c>
      <c r="H3" s="18">
        <f>Forecast_Data!AE7</f>
        <v>0</v>
      </c>
      <c r="I3" s="18">
        <f>Forecast_Data!AF7</f>
        <v>0</v>
      </c>
      <c r="J3" s="18">
        <f>Forecast_Data!AG7</f>
        <v>0</v>
      </c>
      <c r="K3" s="18">
        <f>Forecast_Data!AH7</f>
        <v>0</v>
      </c>
      <c r="L3" s="18">
        <f>Forecast_Data!AI7</f>
        <v>0</v>
      </c>
      <c r="M3" s="18">
        <f>Forecast_Data!AJ7</f>
        <v>0</v>
      </c>
    </row>
    <row r="4" spans="1:13" x14ac:dyDescent="0.15">
      <c r="A4" s="27" t="s">
        <v>28</v>
      </c>
      <c r="B4" s="18">
        <f t="shared" ref="B4:M4" si="0">IF(B2 &gt; 0,B2,B3)</f>
        <v>0</v>
      </c>
      <c r="C4" s="18">
        <f>IF(C2 &gt; C3,C2,C3)</f>
        <v>0</v>
      </c>
      <c r="D4" s="18">
        <f t="shared" ref="D4:M4" si="1">IF(D2 &gt; D3,D2,D3)</f>
        <v>0</v>
      </c>
      <c r="E4" s="18">
        <f t="shared" si="1"/>
        <v>0</v>
      </c>
      <c r="F4" s="18">
        <f t="shared" si="1"/>
        <v>0</v>
      </c>
      <c r="G4" s="18">
        <f t="shared" si="1"/>
        <v>0</v>
      </c>
      <c r="H4" s="18">
        <f t="shared" si="1"/>
        <v>0</v>
      </c>
      <c r="I4" s="18">
        <f t="shared" si="1"/>
        <v>0</v>
      </c>
      <c r="J4" s="18">
        <f t="shared" si="1"/>
        <v>0</v>
      </c>
      <c r="K4" s="18">
        <f t="shared" si="1"/>
        <v>0</v>
      </c>
      <c r="L4" s="18">
        <f t="shared" si="1"/>
        <v>0</v>
      </c>
      <c r="M4" s="18">
        <f t="shared" si="1"/>
        <v>0</v>
      </c>
    </row>
    <row r="5" spans="1:13" x14ac:dyDescent="0.15">
      <c r="A5" s="28" t="s">
        <v>29</v>
      </c>
      <c r="B5" s="19">
        <f>B4</f>
        <v>0</v>
      </c>
      <c r="C5" s="19">
        <f>B5+C4</f>
        <v>0</v>
      </c>
      <c r="D5" s="19">
        <f t="shared" ref="D5:M5" si="2">C5+D4</f>
        <v>0</v>
      </c>
      <c r="E5" s="19">
        <f t="shared" si="2"/>
        <v>0</v>
      </c>
      <c r="F5" s="19">
        <f t="shared" si="2"/>
        <v>0</v>
      </c>
      <c r="G5" s="19">
        <f t="shared" si="2"/>
        <v>0</v>
      </c>
      <c r="H5" s="19">
        <f t="shared" si="2"/>
        <v>0</v>
      </c>
      <c r="I5" s="19">
        <f t="shared" si="2"/>
        <v>0</v>
      </c>
      <c r="J5" s="19">
        <f t="shared" si="2"/>
        <v>0</v>
      </c>
      <c r="K5" s="19">
        <f t="shared" si="2"/>
        <v>0</v>
      </c>
      <c r="L5" s="19">
        <f t="shared" si="2"/>
        <v>0</v>
      </c>
      <c r="M5" s="19">
        <f t="shared" si="2"/>
        <v>0</v>
      </c>
    </row>
    <row r="6" spans="1:13" x14ac:dyDescent="0.15">
      <c r="A6" s="28" t="s">
        <v>30</v>
      </c>
      <c r="B6" s="19">
        <f>Forecast_Data!Y9</f>
        <v>0</v>
      </c>
      <c r="C6" s="19">
        <f>B6+Forecast_Data!Z9</f>
        <v>0</v>
      </c>
      <c r="D6" s="19">
        <f>C6+Forecast_Data!AA9</f>
        <v>0</v>
      </c>
      <c r="E6" s="19">
        <f>D6+Forecast_Data!AB9</f>
        <v>0</v>
      </c>
      <c r="F6" s="19">
        <f>E6+Forecast_Data!AC9</f>
        <v>0</v>
      </c>
      <c r="G6" s="19">
        <f>F6+Forecast_Data!AD9</f>
        <v>0</v>
      </c>
      <c r="H6" s="19">
        <f>G6+Forecast_Data!AE9</f>
        <v>0</v>
      </c>
      <c r="I6" s="19">
        <f>H6+Forecast_Data!AF9</f>
        <v>0</v>
      </c>
      <c r="J6" s="19">
        <f>I6+Forecast_Data!AG9</f>
        <v>0</v>
      </c>
      <c r="K6" s="19">
        <f>J6+Forecast_Data!AH9</f>
        <v>0</v>
      </c>
      <c r="L6" s="19">
        <f>K6+Forecast_Data!AI9</f>
        <v>0</v>
      </c>
      <c r="M6" s="19">
        <f>L6+Forecast_Data!AJ9</f>
        <v>0</v>
      </c>
    </row>
    <row r="7" spans="1:13" x14ac:dyDescent="0.15">
      <c r="C7" s="19"/>
      <c r="D7" s="19"/>
      <c r="E7" s="19"/>
      <c r="F7" s="19"/>
      <c r="G7" s="19"/>
      <c r="H7" s="19"/>
      <c r="I7" s="19"/>
      <c r="J7" s="19"/>
      <c r="K7" s="19"/>
      <c r="L7" s="19"/>
      <c r="M7" s="19"/>
    </row>
    <row r="8" spans="1:13" x14ac:dyDescent="0.15">
      <c r="A8" s="13" t="s">
        <v>53</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54</v>
      </c>
      <c r="B9" s="19">
        <f>B8</f>
        <v>0</v>
      </c>
      <c r="C9" s="29">
        <f>B9+C8</f>
        <v>0</v>
      </c>
      <c r="D9" s="29">
        <f t="shared" ref="D9:M9" si="3">C9+D8</f>
        <v>0</v>
      </c>
      <c r="E9" s="29">
        <f t="shared" si="3"/>
        <v>0</v>
      </c>
      <c r="F9" s="29">
        <f t="shared" si="3"/>
        <v>0</v>
      </c>
      <c r="G9" s="29">
        <f t="shared" si="3"/>
        <v>0</v>
      </c>
      <c r="H9" s="29">
        <f t="shared" si="3"/>
        <v>0</v>
      </c>
      <c r="I9" s="29">
        <f t="shared" si="3"/>
        <v>0</v>
      </c>
      <c r="J9" s="29">
        <f t="shared" si="3"/>
        <v>0</v>
      </c>
      <c r="K9" s="29">
        <f t="shared" si="3"/>
        <v>0</v>
      </c>
      <c r="L9" s="29">
        <f t="shared" si="3"/>
        <v>0</v>
      </c>
      <c r="M9" s="29">
        <f t="shared" si="3"/>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47</v>
      </c>
      <c r="C1" s="13" t="s">
        <v>48</v>
      </c>
      <c r="D1" s="13" t="s">
        <v>45</v>
      </c>
      <c r="E1" s="13" t="s">
        <v>4</v>
      </c>
      <c r="F1" s="13" t="s">
        <v>46</v>
      </c>
      <c r="G1" s="13" t="s">
        <v>52</v>
      </c>
      <c r="H1" s="13" t="s">
        <v>49</v>
      </c>
      <c r="I1" s="35" t="s">
        <v>15</v>
      </c>
      <c r="J1" s="35"/>
      <c r="K1" s="13" t="s">
        <v>51</v>
      </c>
      <c r="L1" s="13" t="s">
        <v>50</v>
      </c>
      <c r="M1" s="5" t="s">
        <v>38</v>
      </c>
      <c r="N1" s="5" t="s">
        <v>39</v>
      </c>
      <c r="O1" s="5" t="s">
        <v>40</v>
      </c>
      <c r="P1" s="5" t="s">
        <v>41</v>
      </c>
      <c r="Q1" s="5" t="s">
        <v>42</v>
      </c>
      <c r="R1" s="5" t="s">
        <v>43</v>
      </c>
      <c r="S1" s="5" t="s">
        <v>32</v>
      </c>
      <c r="T1" s="5" t="s">
        <v>33</v>
      </c>
      <c r="U1" s="5" t="s">
        <v>34</v>
      </c>
      <c r="V1" s="5" t="s">
        <v>35</v>
      </c>
      <c r="W1" s="5" t="s">
        <v>36</v>
      </c>
      <c r="X1" s="5" t="s">
        <v>37</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17"/>
  <sheetViews>
    <sheetView workbookViewId="0">
      <selection activeCell="A18" sqref="A18"/>
    </sheetView>
  </sheetViews>
  <sheetFormatPr baseColWidth="10" defaultRowHeight="13" x14ac:dyDescent="0.15"/>
  <cols>
    <col min="2" max="2" width="35.6640625" bestFit="1" customWidth="1"/>
    <col min="3" max="3" width="39.6640625" bestFit="1" customWidth="1"/>
  </cols>
  <sheetData>
    <row r="1" spans="1:5" ht="41" customHeight="1" x14ac:dyDescent="0.15">
      <c r="A1" s="36" t="s">
        <v>74</v>
      </c>
      <c r="B1" s="36"/>
      <c r="C1" s="36"/>
      <c r="D1" s="36"/>
    </row>
    <row r="3" spans="1:5" ht="16" x14ac:dyDescent="0.2">
      <c r="A3" s="33" t="s">
        <v>73</v>
      </c>
      <c r="B3" s="33" t="s">
        <v>60</v>
      </c>
      <c r="C3" s="33" t="s">
        <v>61</v>
      </c>
      <c r="D3" s="33" t="s">
        <v>62</v>
      </c>
    </row>
    <row r="4" spans="1:5" x14ac:dyDescent="0.15">
      <c r="A4">
        <v>1</v>
      </c>
      <c r="B4" t="s">
        <v>63</v>
      </c>
      <c r="C4" t="s">
        <v>64</v>
      </c>
      <c r="D4">
        <v>0</v>
      </c>
    </row>
    <row r="5" spans="1:5" x14ac:dyDescent="0.15">
      <c r="A5">
        <v>2</v>
      </c>
      <c r="B5" t="s">
        <v>65</v>
      </c>
      <c r="C5" t="s">
        <v>64</v>
      </c>
      <c r="D5">
        <v>0</v>
      </c>
    </row>
    <row r="6" spans="1:5" x14ac:dyDescent="0.15">
      <c r="A6">
        <v>3</v>
      </c>
      <c r="B6" t="s">
        <v>64</v>
      </c>
      <c r="C6" t="s">
        <v>63</v>
      </c>
      <c r="D6">
        <v>0</v>
      </c>
    </row>
    <row r="7" spans="1:5" x14ac:dyDescent="0.15">
      <c r="A7">
        <v>4</v>
      </c>
      <c r="B7" t="s">
        <v>64</v>
      </c>
      <c r="C7" t="s">
        <v>65</v>
      </c>
      <c r="D7">
        <v>0</v>
      </c>
    </row>
    <row r="8" spans="1:5" x14ac:dyDescent="0.15">
      <c r="A8">
        <v>5</v>
      </c>
      <c r="B8" t="s">
        <v>64</v>
      </c>
      <c r="C8" t="s">
        <v>66</v>
      </c>
      <c r="D8">
        <v>0</v>
      </c>
      <c r="E8" t="s">
        <v>67</v>
      </c>
    </row>
    <row r="9" spans="1:5" x14ac:dyDescent="0.15">
      <c r="A9">
        <v>6</v>
      </c>
      <c r="B9" t="s">
        <v>64</v>
      </c>
      <c r="C9" t="s">
        <v>68</v>
      </c>
      <c r="D9">
        <v>0</v>
      </c>
      <c r="E9" t="s">
        <v>67</v>
      </c>
    </row>
    <row r="10" spans="1:5" x14ac:dyDescent="0.15">
      <c r="A10">
        <v>7</v>
      </c>
      <c r="B10" t="s">
        <v>64</v>
      </c>
      <c r="C10" t="s">
        <v>69</v>
      </c>
      <c r="D10">
        <v>1</v>
      </c>
    </row>
    <row r="11" spans="1:5" x14ac:dyDescent="0.15">
      <c r="A11">
        <v>8</v>
      </c>
      <c r="B11" t="s">
        <v>66</v>
      </c>
      <c r="C11" t="s">
        <v>64</v>
      </c>
      <c r="D11">
        <v>0</v>
      </c>
      <c r="E11" t="s">
        <v>67</v>
      </c>
    </row>
    <row r="12" spans="1:5" x14ac:dyDescent="0.15">
      <c r="A12">
        <v>9</v>
      </c>
      <c r="B12" t="s">
        <v>70</v>
      </c>
      <c r="C12" t="s">
        <v>64</v>
      </c>
      <c r="D12">
        <v>1</v>
      </c>
    </row>
    <row r="13" spans="1:5" x14ac:dyDescent="0.15">
      <c r="A13">
        <v>10</v>
      </c>
      <c r="B13" t="s">
        <v>69</v>
      </c>
      <c r="C13" t="s">
        <v>64</v>
      </c>
      <c r="D13">
        <v>1</v>
      </c>
    </row>
    <row r="14" spans="1:5" x14ac:dyDescent="0.15">
      <c r="A14">
        <v>11</v>
      </c>
      <c r="B14" t="s">
        <v>71</v>
      </c>
      <c r="C14" t="s">
        <v>71</v>
      </c>
      <c r="D14">
        <v>0.5</v>
      </c>
      <c r="E14" t="s">
        <v>67</v>
      </c>
    </row>
    <row r="15" spans="1:5" x14ac:dyDescent="0.15">
      <c r="A15">
        <v>12</v>
      </c>
      <c r="B15" t="s">
        <v>71</v>
      </c>
      <c r="C15" t="s">
        <v>23</v>
      </c>
      <c r="D15">
        <v>0.9</v>
      </c>
      <c r="E15" t="s">
        <v>67</v>
      </c>
    </row>
    <row r="16" spans="1:5" x14ac:dyDescent="0.15">
      <c r="A16">
        <v>13</v>
      </c>
      <c r="B16" t="s">
        <v>23</v>
      </c>
      <c r="C16" t="s">
        <v>72</v>
      </c>
      <c r="D16">
        <v>0.9</v>
      </c>
      <c r="E16" t="s">
        <v>67</v>
      </c>
    </row>
    <row r="17" spans="1:5" x14ac:dyDescent="0.15">
      <c r="A17">
        <v>14</v>
      </c>
      <c r="B17" t="s">
        <v>64</v>
      </c>
      <c r="C17" t="s">
        <v>64</v>
      </c>
      <c r="D17">
        <v>0</v>
      </c>
      <c r="E17" t="s">
        <v>67</v>
      </c>
    </row>
  </sheetData>
  <mergeCells count="1">
    <mergeCell ref="A1:D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Forecast_Data</vt:lpstr>
      <vt:lpstr>Grafiken</vt:lpstr>
      <vt:lpstr>Grafiken alt</vt:lpstr>
      <vt:lpstr>Umsatz kumuliert</vt:lpstr>
      <vt:lpstr>Rechnungen</vt:lpstr>
      <vt:lpstr>Rechnungen Vorjahr</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Office-Benutzer</cp:lastModifiedBy>
  <dcterms:created xsi:type="dcterms:W3CDTF">2019-12-09T16:21:19Z</dcterms:created>
  <dcterms:modified xsi:type="dcterms:W3CDTF">2020-05-06T04:42:40Z</dcterms:modified>
</cp:coreProperties>
</file>