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Foglio1" sheetId="1" r:id="rId1"/>
    <sheet name="Foglio2" sheetId="2" r:id="rId2"/>
    <sheet name="Foglio3" sheetId="3" r:id="rId3"/>
    <sheet name="Foglio4" sheetId="4" r:id="rId4"/>
  </sheets>
  <definedNames>
    <definedName name="_19_01_2019" localSheetId="3">Foglio4!#REF!</definedName>
    <definedName name="_19_01_2019_1" localSheetId="3">Foglio4!$A$1:$H$117</definedName>
    <definedName name="lunghezza" localSheetId="2">Foglio3!$G$1:$G$117</definedName>
    <definedName name="punti_animazione_semplificato" localSheetId="2">Foglio3!$A$1:$F$117</definedName>
  </definedNames>
  <calcPr calcId="144525"/>
</workbook>
</file>

<file path=xl/calcChain.xml><?xml version="1.0" encoding="utf-8"?>
<calcChain xmlns="http://schemas.openxmlformats.org/spreadsheetml/2006/main">
  <c r="O2" i="3" l="1"/>
  <c r="R2" i="3" l="1"/>
  <c r="R3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" i="3"/>
  <c r="O67" i="3"/>
  <c r="F68" i="3" s="1"/>
  <c r="L67" i="3"/>
  <c r="L68" i="3" s="1"/>
  <c r="M67" i="3" s="1"/>
  <c r="I67" i="3"/>
  <c r="J67" i="3" s="1"/>
  <c r="J68" i="3" s="1"/>
  <c r="O53" i="3"/>
  <c r="F54" i="3" s="1"/>
  <c r="L53" i="3"/>
  <c r="L54" i="3" s="1"/>
  <c r="I53" i="3"/>
  <c r="J53" i="3" s="1"/>
  <c r="J54" i="3" s="1"/>
  <c r="M53" i="3" s="1"/>
  <c r="O42" i="3"/>
  <c r="F43" i="3" s="1"/>
  <c r="L42" i="3"/>
  <c r="L43" i="3" s="1"/>
  <c r="I42" i="3"/>
  <c r="J42" i="3" s="1"/>
  <c r="J43" i="3" s="1"/>
  <c r="O35" i="3"/>
  <c r="F36" i="3" s="1"/>
  <c r="L35" i="3"/>
  <c r="L36" i="3" s="1"/>
  <c r="I35" i="3"/>
  <c r="J35" i="3" s="1"/>
  <c r="J36" i="3" s="1"/>
  <c r="F26" i="3"/>
  <c r="F27" i="3" s="1"/>
  <c r="O25" i="3"/>
  <c r="L26" i="3"/>
  <c r="M25" i="3" s="1"/>
  <c r="L25" i="3"/>
  <c r="I25" i="3"/>
  <c r="J25" i="3" s="1"/>
  <c r="J26" i="3" s="1"/>
  <c r="F14" i="3"/>
  <c r="O13" i="3"/>
  <c r="L14" i="3"/>
  <c r="L13" i="3"/>
  <c r="J13" i="3"/>
  <c r="J14" i="3" s="1"/>
  <c r="M13" i="3" s="1"/>
  <c r="I13" i="3"/>
  <c r="F4" i="3"/>
  <c r="F5" i="3" s="1"/>
  <c r="F6" i="3" s="1"/>
  <c r="F7" i="3" s="1"/>
  <c r="F8" i="3" s="1"/>
  <c r="F9" i="3" s="1"/>
  <c r="F10" i="3" s="1"/>
  <c r="F11" i="3" s="1"/>
  <c r="R11" i="3" s="1"/>
  <c r="L2" i="3"/>
  <c r="L3" i="3" s="1"/>
  <c r="I2" i="3"/>
  <c r="J2" i="3" s="1"/>
  <c r="J3" i="3" s="1"/>
  <c r="R10" i="3" l="1"/>
  <c r="R6" i="3"/>
  <c r="R9" i="3"/>
  <c r="R5" i="3"/>
  <c r="R8" i="3"/>
  <c r="R4" i="3"/>
  <c r="R7" i="3"/>
  <c r="F37" i="3"/>
  <c r="F28" i="3"/>
  <c r="F69" i="3"/>
  <c r="F55" i="3"/>
  <c r="F44" i="3"/>
  <c r="F15" i="3"/>
  <c r="M42" i="3"/>
  <c r="M2" i="3"/>
  <c r="M35" i="3"/>
  <c r="F16" i="3" l="1"/>
  <c r="F56" i="3"/>
  <c r="F29" i="3"/>
  <c r="F70" i="3"/>
  <c r="F45" i="3"/>
  <c r="F38" i="3"/>
  <c r="F39" i="3" l="1"/>
  <c r="F71" i="3"/>
  <c r="F57" i="3"/>
  <c r="F46" i="3"/>
  <c r="F30" i="3"/>
  <c r="F17" i="3"/>
  <c r="F18" i="3" l="1"/>
  <c r="F47" i="3"/>
  <c r="F72" i="3"/>
  <c r="F31" i="3"/>
  <c r="F58" i="3"/>
  <c r="F40" i="3"/>
  <c r="F32" i="3" l="1"/>
  <c r="F48" i="3"/>
  <c r="F59" i="3"/>
  <c r="F73" i="3"/>
  <c r="F19" i="3"/>
  <c r="F74" i="3" l="1"/>
  <c r="F49" i="3"/>
  <c r="F20" i="3"/>
  <c r="F60" i="3"/>
  <c r="F33" i="3"/>
  <c r="F61" i="3" l="1"/>
  <c r="F50" i="3"/>
  <c r="F21" i="3"/>
  <c r="F75" i="3"/>
  <c r="F76" i="3" l="1"/>
  <c r="F51" i="3"/>
  <c r="F22" i="3"/>
  <c r="F62" i="3"/>
  <c r="F63" i="3" l="1"/>
  <c r="F23" i="3"/>
  <c r="F77" i="3"/>
  <c r="F78" i="3" l="1"/>
  <c r="F64" i="3"/>
  <c r="E3" i="2"/>
  <c r="E4" i="2"/>
  <c r="E5" i="2"/>
  <c r="E6" i="2"/>
  <c r="E7" i="2"/>
  <c r="E8" i="2"/>
  <c r="E2" i="2"/>
  <c r="D3" i="2"/>
  <c r="D4" i="2"/>
  <c r="D5" i="2"/>
  <c r="D6" i="2"/>
  <c r="D7" i="2"/>
  <c r="D8" i="2"/>
  <c r="D2" i="2"/>
  <c r="G7" i="1"/>
  <c r="G6" i="1"/>
  <c r="B3" i="1"/>
  <c r="D3" i="1" s="1"/>
  <c r="F65" i="3" l="1"/>
  <c r="F79" i="3"/>
  <c r="H3" i="1"/>
  <c r="B4" i="1" s="1"/>
  <c r="D4" i="1" s="1"/>
  <c r="F3" i="1"/>
  <c r="F80" i="3" l="1"/>
  <c r="H4" i="1"/>
  <c r="B5" i="1" s="1"/>
  <c r="D5" i="1" s="1"/>
  <c r="F4" i="1"/>
  <c r="F81" i="3" l="1"/>
  <c r="H5" i="1"/>
  <c r="B6" i="1" s="1"/>
  <c r="D6" i="1" s="1"/>
  <c r="F5" i="1"/>
  <c r="F82" i="3" l="1"/>
  <c r="F6" i="1"/>
  <c r="H6" i="1"/>
  <c r="B7" i="1" s="1"/>
  <c r="D7" i="1" s="1"/>
  <c r="F83" i="3" l="1"/>
  <c r="F7" i="1"/>
  <c r="H7" i="1"/>
  <c r="B8" i="1" s="1"/>
  <c r="D8" i="1" s="1"/>
  <c r="F8" i="1" s="1"/>
  <c r="F84" i="3" l="1"/>
  <c r="F85" i="3" l="1"/>
  <c r="F86" i="3" l="1"/>
  <c r="F87" i="3" l="1"/>
  <c r="F88" i="3" l="1"/>
  <c r="F89" i="3" l="1"/>
  <c r="F90" i="3" l="1"/>
  <c r="F91" i="3" l="1"/>
  <c r="F92" i="3" l="1"/>
  <c r="F93" i="3" l="1"/>
  <c r="F94" i="3" l="1"/>
  <c r="F95" i="3" l="1"/>
  <c r="F96" i="3" l="1"/>
  <c r="F97" i="3" l="1"/>
  <c r="F98" i="3" l="1"/>
  <c r="F99" i="3" l="1"/>
  <c r="F100" i="3" l="1"/>
  <c r="F101" i="3" l="1"/>
  <c r="F102" i="3" l="1"/>
  <c r="F103" i="3" l="1"/>
  <c r="F104" i="3" l="1"/>
  <c r="F105" i="3" l="1"/>
  <c r="F106" i="3" l="1"/>
  <c r="F107" i="3" l="1"/>
  <c r="F108" i="3" l="1"/>
  <c r="F109" i="3" l="1"/>
  <c r="F110" i="3" l="1"/>
  <c r="F111" i="3" l="1"/>
  <c r="F112" i="3" l="1"/>
  <c r="F113" i="3" l="1"/>
  <c r="F114" i="3" l="1"/>
  <c r="F115" i="3" l="1"/>
  <c r="F116" i="3" l="1"/>
</calcChain>
</file>

<file path=xl/connections.xml><?xml version="1.0" encoding="utf-8"?>
<connections xmlns="http://schemas.openxmlformats.org/spreadsheetml/2006/main">
  <connection id="1" name="19-01-2019" type="6" refreshedVersion="4" background="1" saveData="1">
    <textPr codePage="850" sourceFile="C:\Users\WORK\Desktop\Progetto Territoriale\Il-Binario-20-Bis\animazione\Notizie\19-01-2019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19-01-20191" type="6" refreshedVersion="4" background="1" saveData="1">
    <textPr codePage="850" sourceFile="C:\Users\WORK\Desktop\Progetto Territoriale\Il-Binario-20-Bis\animazione\Notizie\19-01-2019.csv" decimal="," thousands=".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lunghezza" type="6" refreshedVersion="4" background="1" saveData="1">
    <textPr codePage="850" sourceFile="C:\Users\WORK\Desktop\Progetto Territoriale\Il-Binario-20-Bis\animazione\lunghezza.csv" thousands=" " comma="1">
      <textFields count="7">
        <textField type="skip"/>
        <textField type="skip"/>
        <textField type="skip"/>
        <textField type="skip"/>
        <textField type="skip"/>
        <textField type="skip"/>
        <textField/>
      </textFields>
    </textPr>
  </connection>
  <connection id="4" name="punti animazione semplificato" type="6" refreshedVersion="4" background="1" saveData="1">
    <textPr codePage="850" sourceFile="C:\Users\WORK\Desktop\Progetto Territoriale\Il-Binario-20-Bis\animazione\punti animazione semplificato.csv" decimal="," thousands="." semicolon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<sst xmlns="http://schemas.openxmlformats.org/spreadsheetml/2006/main" count="293" uniqueCount="43">
  <si>
    <t>Stazione</t>
  </si>
  <si>
    <t>Partenza prevista</t>
  </si>
  <si>
    <t>Ritardo/Anticipo in partenza</t>
  </si>
  <si>
    <t>Partenza reale</t>
  </si>
  <si>
    <t>Arrivo previsto</t>
  </si>
  <si>
    <t>Arrivo effettivo</t>
  </si>
  <si>
    <t>Ritardo/Anticipo all'arrivo</t>
  </si>
  <si>
    <t>Roma</t>
  </si>
  <si>
    <t>Venafro</t>
  </si>
  <si>
    <t>Isernia</t>
  </si>
  <si>
    <t>Carpinone</t>
  </si>
  <si>
    <t>Boiano</t>
  </si>
  <si>
    <t>Vinchiaturo</t>
  </si>
  <si>
    <t>Campobasso</t>
  </si>
  <si>
    <t>Destinazione raggiunta</t>
  </si>
  <si>
    <t>Cassino</t>
  </si>
  <si>
    <t>Durata tragitto prevista</t>
  </si>
  <si>
    <t>Durata reale</t>
  </si>
  <si>
    <t>Totale</t>
  </si>
  <si>
    <t>Tratta</t>
  </si>
  <si>
    <t>Distanza</t>
  </si>
  <si>
    <t>Durata effettiva</t>
  </si>
  <si>
    <t>Velocità media (m/s)</t>
  </si>
  <si>
    <t>Velocità media (km/h)</t>
  </si>
  <si>
    <t>Campobasso-Vinchiaturo</t>
  </si>
  <si>
    <t>Vinchiaturo-Boiano</t>
  </si>
  <si>
    <t>Boiano-Carpinone</t>
  </si>
  <si>
    <t>Carpinone-Isernia</t>
  </si>
  <si>
    <t>Isernia-Venafro</t>
  </si>
  <si>
    <t>Venafro-Cassino</t>
  </si>
  <si>
    <t>Cassino-Roma</t>
  </si>
  <si>
    <t>fid</t>
  </si>
  <si>
    <t>x</t>
  </si>
  <si>
    <t>y</t>
  </si>
  <si>
    <t>DEC_TIPO</t>
  </si>
  <si>
    <t>layer</t>
  </si>
  <si>
    <t>time</t>
  </si>
  <si>
    <t>length</t>
  </si>
  <si>
    <t>temp stazioni xy</t>
  </si>
  <si>
    <t>temp punti xy</t>
  </si>
  <si>
    <t>Diramazione/confluenza</t>
  </si>
  <si>
    <t>Scalo ferroviario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</si>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</sst>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dd\-mm\-yyyy\ hh:mm:ss"/>
  </numFmts>
  <fonts count="5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color rgb="FF242729"/>
      <name val="Consolas"/>
      <family val="3"/>
    </font>
    <font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CE4BE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/>
    <xf numFmtId="20" fontId="0" fillId="0" borderId="0" xfId="0" applyNumberFormat="1"/>
    <xf numFmtId="20" fontId="4" fillId="0" borderId="0" xfId="0" applyNumberFormat="1" applyFont="1"/>
    <xf numFmtId="0" fontId="4" fillId="0" borderId="0" xfId="0" applyFont="1"/>
    <xf numFmtId="0" fontId="0" fillId="0" borderId="0" xfId="0" applyFill="1"/>
    <xf numFmtId="0" fontId="0" fillId="2" borderId="0" xfId="0" applyFill="1"/>
    <xf numFmtId="20" fontId="4" fillId="2" borderId="0" xfId="0" applyNumberFormat="1" applyFont="1" applyFill="1"/>
    <xf numFmtId="164" fontId="0" fillId="0" borderId="0" xfId="0" applyNumberFormat="1" applyFill="1"/>
    <xf numFmtId="0" fontId="4" fillId="2" borderId="0" xfId="0" applyFont="1" applyFill="1"/>
    <xf numFmtId="20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2" fontId="0" fillId="0" borderId="0" xfId="0" applyNumberFormat="1"/>
    <xf numFmtId="0" fontId="2" fillId="0" borderId="0" xfId="0" applyFont="1"/>
    <xf numFmtId="166" fontId="0" fillId="0" borderId="0" xfId="0" applyNumberFormat="1"/>
    <xf numFmtId="166" fontId="1" fillId="3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BCE4B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punti animazione semplificato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unghezza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9-01-2019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2" sqref="G2"/>
    </sheetView>
  </sheetViews>
  <sheetFormatPr defaultRowHeight="15" x14ac:dyDescent="0.25"/>
  <cols>
    <col min="1" max="1" width="14.140625" customWidth="1"/>
    <col min="2" max="2" width="16.140625" customWidth="1"/>
    <col min="3" max="3" width="26" customWidth="1"/>
    <col min="4" max="4" width="14.5703125" customWidth="1"/>
    <col min="5" max="5" width="21.140625" customWidth="1"/>
    <col min="6" max="6" width="14.140625" customWidth="1"/>
    <col min="7" max="7" width="15" customWidth="1"/>
    <col min="8" max="8" width="23.7109375" customWidth="1"/>
    <col min="9" max="9" width="23.5703125" customWidth="1"/>
  </cols>
  <sheetData>
    <row r="1" spans="1:10" x14ac:dyDescent="0.25">
      <c r="A1" s="1" t="s">
        <v>0</v>
      </c>
      <c r="B1" s="8" t="s">
        <v>1</v>
      </c>
      <c r="C1" s="5" t="s">
        <v>2</v>
      </c>
      <c r="D1" s="6" t="s">
        <v>3</v>
      </c>
      <c r="E1" s="11" t="s">
        <v>16</v>
      </c>
      <c r="F1" s="5" t="s">
        <v>4</v>
      </c>
      <c r="G1" s="6" t="s">
        <v>17</v>
      </c>
      <c r="H1" s="6" t="s">
        <v>5</v>
      </c>
      <c r="I1" s="5" t="s">
        <v>6</v>
      </c>
      <c r="J1" s="5" t="s">
        <v>18</v>
      </c>
    </row>
    <row r="2" spans="1:10" x14ac:dyDescent="0.25">
      <c r="A2" s="1" t="s">
        <v>13</v>
      </c>
      <c r="B2" s="3">
        <v>0.52222222222222225</v>
      </c>
      <c r="C2" s="4">
        <v>25</v>
      </c>
      <c r="D2" s="7">
        <v>0.5395833333333333</v>
      </c>
      <c r="E2" s="12">
        <v>13</v>
      </c>
      <c r="F2" s="2">
        <v>0.54861111111111105</v>
      </c>
      <c r="G2" s="6">
        <v>13</v>
      </c>
      <c r="H2" s="10">
        <v>0.54861111111111105</v>
      </c>
      <c r="I2">
        <v>0</v>
      </c>
      <c r="J2">
        <v>25</v>
      </c>
    </row>
    <row r="3" spans="1:10" x14ac:dyDescent="0.25">
      <c r="A3" s="1" t="s">
        <v>12</v>
      </c>
      <c r="B3" s="2">
        <f t="shared" ref="B3:B8" si="0">H2 + TIME(0,1,0)</f>
        <v>0.54930555555555549</v>
      </c>
      <c r="C3">
        <v>0</v>
      </c>
      <c r="D3" s="10">
        <f t="shared" ref="D3:D8" si="1">B3+TIME(0,C3,0)</f>
        <v>0.54930555555555549</v>
      </c>
      <c r="E3" s="12">
        <v>15</v>
      </c>
      <c r="F3" s="2">
        <f t="shared" ref="F3:F8" si="2">D3+TIME(0,E3,0)</f>
        <v>0.55972222222222212</v>
      </c>
      <c r="G3" s="6">
        <v>15</v>
      </c>
      <c r="H3" s="10">
        <f>D3+TIME(0,G3,0)</f>
        <v>0.55972222222222212</v>
      </c>
      <c r="I3">
        <v>0</v>
      </c>
      <c r="J3">
        <v>25</v>
      </c>
    </row>
    <row r="4" spans="1:10" x14ac:dyDescent="0.25">
      <c r="A4" s="1" t="s">
        <v>11</v>
      </c>
      <c r="B4" s="2">
        <f t="shared" si="0"/>
        <v>0.56041666666666656</v>
      </c>
      <c r="C4">
        <v>0</v>
      </c>
      <c r="D4" s="10">
        <f t="shared" si="1"/>
        <v>0.56041666666666656</v>
      </c>
      <c r="E4" s="12">
        <v>15</v>
      </c>
      <c r="F4" s="2">
        <f t="shared" si="2"/>
        <v>0.57083333333333319</v>
      </c>
      <c r="G4" s="6">
        <v>15</v>
      </c>
      <c r="H4" s="10">
        <f>D4+TIME(0,G4,0)</f>
        <v>0.57083333333333319</v>
      </c>
      <c r="I4">
        <v>0</v>
      </c>
      <c r="J4">
        <v>25</v>
      </c>
    </row>
    <row r="5" spans="1:10" x14ac:dyDescent="0.25">
      <c r="A5" t="s">
        <v>10</v>
      </c>
      <c r="B5" s="2">
        <f t="shared" si="0"/>
        <v>0.57152777777777763</v>
      </c>
      <c r="C5">
        <v>0</v>
      </c>
      <c r="D5" s="10">
        <f t="shared" si="1"/>
        <v>0.57152777777777763</v>
      </c>
      <c r="E5" s="12">
        <v>12</v>
      </c>
      <c r="F5" s="2">
        <f t="shared" si="2"/>
        <v>0.57986111111111094</v>
      </c>
      <c r="G5" s="6">
        <v>12</v>
      </c>
      <c r="H5" s="10">
        <f>D5+TIME(0,G5,0)</f>
        <v>0.57986111111111094</v>
      </c>
      <c r="I5">
        <v>0</v>
      </c>
      <c r="J5">
        <v>25</v>
      </c>
    </row>
    <row r="6" spans="1:10" x14ac:dyDescent="0.25">
      <c r="A6" s="1" t="s">
        <v>9</v>
      </c>
      <c r="B6" s="2">
        <f t="shared" si="0"/>
        <v>0.58055555555555538</v>
      </c>
      <c r="C6" s="4">
        <v>2</v>
      </c>
      <c r="D6" s="10">
        <f t="shared" si="1"/>
        <v>0.58194444444444426</v>
      </c>
      <c r="E6" s="12">
        <v>30</v>
      </c>
      <c r="F6" s="2">
        <f t="shared" si="2"/>
        <v>0.60277777777777763</v>
      </c>
      <c r="G6" s="6">
        <f>E6+I6</f>
        <v>24</v>
      </c>
      <c r="H6" s="10">
        <f>D6+TIME(0,G6,0)</f>
        <v>0.59861111111111098</v>
      </c>
      <c r="I6" s="4">
        <v>-6</v>
      </c>
      <c r="J6">
        <v>21</v>
      </c>
    </row>
    <row r="7" spans="1:10" x14ac:dyDescent="0.25">
      <c r="A7" s="1" t="s">
        <v>8</v>
      </c>
      <c r="B7" s="2">
        <f t="shared" si="0"/>
        <v>0.59930555555555542</v>
      </c>
      <c r="C7">
        <v>0</v>
      </c>
      <c r="D7" s="10">
        <f t="shared" si="1"/>
        <v>0.59930555555555542</v>
      </c>
      <c r="E7" s="12">
        <v>17</v>
      </c>
      <c r="F7" s="2">
        <f t="shared" si="2"/>
        <v>0.61111111111111094</v>
      </c>
      <c r="G7" s="6">
        <f>E7+I7</f>
        <v>11</v>
      </c>
      <c r="H7" s="10">
        <f>D7+TIME(0,G7,0)</f>
        <v>0.60694444444444429</v>
      </c>
      <c r="I7" s="4">
        <v>-6</v>
      </c>
      <c r="J7">
        <v>15</v>
      </c>
    </row>
    <row r="8" spans="1:10" x14ac:dyDescent="0.25">
      <c r="A8" s="1" t="s">
        <v>15</v>
      </c>
      <c r="B8" s="2">
        <f t="shared" si="0"/>
        <v>0.60763888888888873</v>
      </c>
      <c r="C8">
        <v>0</v>
      </c>
      <c r="D8" s="10">
        <f t="shared" si="1"/>
        <v>0.60763888888888873</v>
      </c>
      <c r="E8" s="12">
        <v>96</v>
      </c>
      <c r="F8" s="2">
        <f t="shared" si="2"/>
        <v>0.67430555555555538</v>
      </c>
      <c r="G8" s="6">
        <v>74</v>
      </c>
      <c r="H8" s="7">
        <v>0.65902777777777777</v>
      </c>
      <c r="I8" s="4">
        <v>-33</v>
      </c>
      <c r="J8" s="9">
        <v>-6</v>
      </c>
    </row>
    <row r="9" spans="1:10" x14ac:dyDescent="0.25">
      <c r="A9" s="1" t="s">
        <v>7</v>
      </c>
      <c r="H9" t="s">
        <v>14</v>
      </c>
    </row>
    <row r="13" spans="1:10" x14ac:dyDescent="0.25">
      <c r="D13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B7" sqref="B7"/>
    </sheetView>
  </sheetViews>
  <sheetFormatPr defaultRowHeight="15" x14ac:dyDescent="0.25"/>
  <cols>
    <col min="1" max="1" width="22.7109375" customWidth="1"/>
    <col min="3" max="3" width="15.7109375" customWidth="1"/>
    <col min="4" max="4" width="14.140625" customWidth="1"/>
    <col min="5" max="5" width="20.42578125" customWidth="1"/>
  </cols>
  <sheetData>
    <row r="1" spans="1:5" x14ac:dyDescent="0.25">
      <c r="A1" s="14" t="s">
        <v>19</v>
      </c>
      <c r="B1" s="14" t="s">
        <v>20</v>
      </c>
      <c r="C1" s="14" t="s">
        <v>21</v>
      </c>
      <c r="D1" s="14" t="s">
        <v>22</v>
      </c>
      <c r="E1" s="14" t="s">
        <v>23</v>
      </c>
    </row>
    <row r="2" spans="1:5" x14ac:dyDescent="0.25">
      <c r="A2" t="s">
        <v>24</v>
      </c>
      <c r="B2">
        <v>14.233000000000001</v>
      </c>
      <c r="C2">
        <v>13</v>
      </c>
      <c r="D2" s="17">
        <f>(B2*1000)/(C2*60)</f>
        <v>18.247435897435896</v>
      </c>
      <c r="E2">
        <f>D2*3.6</f>
        <v>65.69076923076922</v>
      </c>
    </row>
    <row r="3" spans="1:5" x14ac:dyDescent="0.25">
      <c r="A3" t="s">
        <v>25</v>
      </c>
      <c r="B3">
        <v>18.215</v>
      </c>
      <c r="C3">
        <v>15</v>
      </c>
      <c r="D3" s="17">
        <f t="shared" ref="D3:D8" si="0">(B3*1000)/(C3*60)</f>
        <v>20.238888888888887</v>
      </c>
      <c r="E3" s="14">
        <f t="shared" ref="E3:E8" si="1">D3*3.6</f>
        <v>72.86</v>
      </c>
    </row>
    <row r="4" spans="1:5" x14ac:dyDescent="0.25">
      <c r="A4" t="s">
        <v>26</v>
      </c>
      <c r="B4">
        <v>18.088999999999999</v>
      </c>
      <c r="C4">
        <v>15</v>
      </c>
      <c r="D4" s="17">
        <f t="shared" si="0"/>
        <v>20.09888888888889</v>
      </c>
      <c r="E4" s="14">
        <f t="shared" si="1"/>
        <v>72.356000000000009</v>
      </c>
    </row>
    <row r="5" spans="1:5" x14ac:dyDescent="0.25">
      <c r="A5" t="s">
        <v>27</v>
      </c>
      <c r="B5">
        <v>11.446</v>
      </c>
      <c r="C5">
        <v>12</v>
      </c>
      <c r="D5" s="17">
        <f t="shared" si="0"/>
        <v>15.897222222222222</v>
      </c>
      <c r="E5" s="14">
        <f t="shared" si="1"/>
        <v>57.230000000000004</v>
      </c>
    </row>
    <row r="6" spans="1:5" x14ac:dyDescent="0.25">
      <c r="A6" t="s">
        <v>28</v>
      </c>
      <c r="B6">
        <v>26.007000000000001</v>
      </c>
      <c r="C6">
        <v>24</v>
      </c>
      <c r="D6" s="17">
        <f t="shared" si="0"/>
        <v>18.060416666666665</v>
      </c>
      <c r="E6" s="14">
        <f t="shared" si="1"/>
        <v>65.017499999999998</v>
      </c>
    </row>
    <row r="7" spans="1:5" x14ac:dyDescent="0.25">
      <c r="A7" t="s">
        <v>29</v>
      </c>
      <c r="B7">
        <v>26.408999999999999</v>
      </c>
      <c r="C7">
        <v>11</v>
      </c>
      <c r="D7" s="17">
        <f t="shared" si="0"/>
        <v>40.013636363636365</v>
      </c>
      <c r="E7" s="14">
        <f t="shared" si="1"/>
        <v>144.04909090909092</v>
      </c>
    </row>
    <row r="8" spans="1:5" x14ac:dyDescent="0.25">
      <c r="A8" t="s">
        <v>30</v>
      </c>
      <c r="B8">
        <v>141.376</v>
      </c>
      <c r="C8">
        <v>74</v>
      </c>
      <c r="D8" s="17">
        <f t="shared" si="0"/>
        <v>31.841441441441443</v>
      </c>
      <c r="E8" s="14">
        <f t="shared" si="1"/>
        <v>114.62918918918919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F98" workbookViewId="0">
      <selection activeCell="R1" sqref="R1:R117"/>
    </sheetView>
  </sheetViews>
  <sheetFormatPr defaultRowHeight="15" x14ac:dyDescent="0.25"/>
  <cols>
    <col min="5" max="5" width="15.28515625" customWidth="1"/>
    <col min="6" max="6" width="18.140625" customWidth="1"/>
  </cols>
  <sheetData>
    <row r="1" spans="1:18" x14ac:dyDescent="0.25">
      <c r="A1" s="14" t="s">
        <v>31</v>
      </c>
      <c r="B1" s="14" t="s">
        <v>32</v>
      </c>
      <c r="C1" s="14" t="s">
        <v>33</v>
      </c>
      <c r="D1" s="14" t="s">
        <v>34</v>
      </c>
      <c r="E1" s="14" t="s">
        <v>35</v>
      </c>
      <c r="F1" s="14" t="s">
        <v>36</v>
      </c>
      <c r="G1" s="14" t="s">
        <v>37</v>
      </c>
      <c r="H1" t="s">
        <v>42</v>
      </c>
      <c r="R1" s="19" t="str">
        <f>CONCATENATE(A1,";",B1,";",C1,";",D1,";",E1,";",F1,";",G1,";",H1,)</f>
        <v>fid;x;y;DEC_TIPO;layer;time;length;speed</v>
      </c>
    </row>
    <row r="2" spans="1:18" x14ac:dyDescent="0.25">
      <c r="A2" s="14">
        <v>1</v>
      </c>
      <c r="B2" s="14">
        <v>14.66403637</v>
      </c>
      <c r="C2" s="14">
        <v>41.558127829999997</v>
      </c>
      <c r="D2" s="12" t="s">
        <v>0</v>
      </c>
      <c r="E2" s="14" t="s">
        <v>38</v>
      </c>
      <c r="F2" s="21">
        <v>43484.522222222222</v>
      </c>
      <c r="G2" s="14">
        <v>115.867</v>
      </c>
      <c r="H2">
        <v>18.247</v>
      </c>
      <c r="I2">
        <f>SUM(G2:G11)</f>
        <v>11422.978999999999</v>
      </c>
      <c r="J2" s="16">
        <f>I2/H2</f>
        <v>626.01956485997698</v>
      </c>
      <c r="K2" s="14">
        <v>14233</v>
      </c>
      <c r="L2">
        <f>K2/H2</f>
        <v>780.01863319997813</v>
      </c>
      <c r="M2" s="15">
        <f>L3-J3</f>
        <v>1.7824074074074079E-3</v>
      </c>
      <c r="N2">
        <v>154</v>
      </c>
      <c r="O2">
        <f>N2/8</f>
        <v>19.25</v>
      </c>
      <c r="R2" s="19" t="str">
        <f>CONCATENATE(A2,";",B2,";",C2,";",D2,";",E2,";",TEXT(F2, "gg-mm-aaaa hh:mm:ss"),,";",G2,";",H2,)</f>
        <v>1;14,66403637;41,55812783;Stazione;temp stazioni xy;19-01-2019 12:32:00;115,867;18,247</v>
      </c>
    </row>
    <row r="3" spans="1:18" x14ac:dyDescent="0.25">
      <c r="A3" s="14">
        <v>2</v>
      </c>
      <c r="B3" s="14">
        <v>14.662660369999999</v>
      </c>
      <c r="C3" s="14">
        <v>41.556440700000003</v>
      </c>
      <c r="D3" s="14" t="s">
        <v>41</v>
      </c>
      <c r="E3" s="14" t="s">
        <v>38</v>
      </c>
      <c r="F3" s="21">
        <v>43484.539583333331</v>
      </c>
      <c r="G3" s="14">
        <v>219.74600000000001</v>
      </c>
      <c r="J3" s="15">
        <f>TIME(0,0,J2)</f>
        <v>7.2453703703703708E-3</v>
      </c>
      <c r="L3" s="15">
        <f>TIME(0,0,L2)</f>
        <v>9.0277777777777787E-3</v>
      </c>
      <c r="R3" s="19" t="str">
        <f t="shared" ref="R3:R66" si="0">CONCATENATE(A3,";",B3,";",C3,";",D3,";",E3,";",TEXT(F3, "gg-mm-aaaa hh:mm:ss"),,";",G3,";",H3,)</f>
        <v>2;14,66266037;41,5564407;Scalo ferroviario;temp stazioni xy;19-01-2019 12:57:00;219,746;</v>
      </c>
    </row>
    <row r="4" spans="1:18" x14ac:dyDescent="0.25">
      <c r="A4" s="14">
        <v>3</v>
      </c>
      <c r="B4" s="14">
        <v>14.662407119999999</v>
      </c>
      <c r="C4" s="14">
        <v>41.5559242</v>
      </c>
      <c r="D4" s="14" t="s">
        <v>41</v>
      </c>
      <c r="E4" s="14" t="s">
        <v>38</v>
      </c>
      <c r="F4" s="20">
        <f t="shared" ref="F4:F11" si="1">F3+TIME(0,0,(G4/$H$2) + $O$2)</f>
        <v>43484.539837962962</v>
      </c>
      <c r="G4" s="14">
        <v>61.131999999999998</v>
      </c>
      <c r="R4" s="19" t="str">
        <f t="shared" si="0"/>
        <v>3;14,66240712;41,5559242;Scalo ferroviario;temp stazioni xy;19-01-2019 12:57:22;61,132;</v>
      </c>
    </row>
    <row r="5" spans="1:18" x14ac:dyDescent="0.25">
      <c r="A5" s="14">
        <v>4</v>
      </c>
      <c r="B5" s="14">
        <v>14.662168619999999</v>
      </c>
      <c r="C5" s="14">
        <v>41.555752329999997</v>
      </c>
      <c r="D5" s="14" t="s">
        <v>41</v>
      </c>
      <c r="E5" s="14" t="s">
        <v>38</v>
      </c>
      <c r="F5" s="20">
        <f t="shared" si="1"/>
        <v>43484.540069444447</v>
      </c>
      <c r="G5" s="14">
        <v>27.573</v>
      </c>
      <c r="R5" s="19" t="str">
        <f t="shared" si="0"/>
        <v>4;14,66216862;41,55575233;Scalo ferroviario;temp stazioni xy;19-01-2019 12:57:42;27,573;</v>
      </c>
    </row>
    <row r="6" spans="1:18" x14ac:dyDescent="0.25">
      <c r="A6" s="14">
        <v>5</v>
      </c>
      <c r="B6" s="14">
        <v>14.63184412</v>
      </c>
      <c r="C6" s="14">
        <v>41.534743579999997</v>
      </c>
      <c r="D6" s="14"/>
      <c r="E6" s="14" t="s">
        <v>39</v>
      </c>
      <c r="F6" s="20">
        <f t="shared" si="1"/>
        <v>43484.54246527778</v>
      </c>
      <c r="G6" s="14">
        <v>3441.86</v>
      </c>
      <c r="R6" s="19" t="str">
        <f t="shared" si="0"/>
        <v>5;14,63184412;41,53474358;;temp punti xy;19-01-2019 13:01:09;3441,86;</v>
      </c>
    </row>
    <row r="7" spans="1:18" x14ac:dyDescent="0.25">
      <c r="A7" s="14">
        <v>6</v>
      </c>
      <c r="B7" s="14">
        <v>14.597375489999999</v>
      </c>
      <c r="C7" s="14">
        <v>41.523272329999998</v>
      </c>
      <c r="D7" s="14"/>
      <c r="E7" s="14" t="s">
        <v>39</v>
      </c>
      <c r="F7" s="20">
        <f t="shared" si="1"/>
        <v>43484.544675925928</v>
      </c>
      <c r="G7" s="14">
        <v>3146.2159999999999</v>
      </c>
      <c r="R7" s="19" t="str">
        <f t="shared" si="0"/>
        <v>6;14,59737549;41,52327233;;temp punti xy;19-01-2019 13:04:20;3146,216;</v>
      </c>
    </row>
    <row r="8" spans="1:18" x14ac:dyDescent="0.25">
      <c r="A8" s="14">
        <v>7</v>
      </c>
      <c r="B8" s="14">
        <v>14.588603490000001</v>
      </c>
      <c r="C8" s="14">
        <v>41.510015199999998</v>
      </c>
      <c r="D8" s="14"/>
      <c r="E8" s="14" t="s">
        <v>39</v>
      </c>
      <c r="F8" s="20">
        <f t="shared" si="1"/>
        <v>43484.545937499999</v>
      </c>
      <c r="G8" s="14">
        <v>1644.4159999999999</v>
      </c>
      <c r="R8" s="19" t="str">
        <f t="shared" si="0"/>
        <v>7;14,58860349;41,5100152;;temp punti xy;19-01-2019 13:06:09;1644,416;</v>
      </c>
    </row>
    <row r="9" spans="1:18" x14ac:dyDescent="0.25">
      <c r="A9" s="14">
        <v>8</v>
      </c>
      <c r="B9" s="14">
        <v>14.603973740000001</v>
      </c>
      <c r="C9" s="14">
        <v>41.506333830000003</v>
      </c>
      <c r="D9" s="14"/>
      <c r="E9" s="14" t="s">
        <v>39</v>
      </c>
      <c r="F9" s="20">
        <f t="shared" si="1"/>
        <v>43484.547013888885</v>
      </c>
      <c r="G9" s="14">
        <v>1346.76</v>
      </c>
      <c r="R9" s="19" t="str">
        <f t="shared" si="0"/>
        <v>8;14,60397374;41,50633383;;temp punti xy;19-01-2019 13:07:42;1346,76;</v>
      </c>
    </row>
    <row r="10" spans="1:18" x14ac:dyDescent="0.25">
      <c r="A10" s="14">
        <v>9</v>
      </c>
      <c r="B10" s="14">
        <v>14.59945299</v>
      </c>
      <c r="C10" s="14">
        <v>41.494371700000002</v>
      </c>
      <c r="D10" s="14" t="s">
        <v>41</v>
      </c>
      <c r="E10" s="14" t="s">
        <v>38</v>
      </c>
      <c r="F10" s="20">
        <f t="shared" si="1"/>
        <v>43484.548101851848</v>
      </c>
      <c r="G10" s="14">
        <v>1381.1379999999999</v>
      </c>
      <c r="R10" s="19" t="str">
        <f t="shared" si="0"/>
        <v>9;14,59945299;41,4943717;Scalo ferroviario;temp stazioni xy;19-01-2019 13:09:16;1381,138;</v>
      </c>
    </row>
    <row r="11" spans="1:18" x14ac:dyDescent="0.25">
      <c r="A11" s="14">
        <v>10</v>
      </c>
      <c r="B11" s="14">
        <v>14.59904249</v>
      </c>
      <c r="C11" s="14">
        <v>41.494218449999998</v>
      </c>
      <c r="D11" s="14" t="s">
        <v>41</v>
      </c>
      <c r="E11" s="14" t="s">
        <v>38</v>
      </c>
      <c r="F11" s="20">
        <f t="shared" si="1"/>
        <v>43484.548344907402</v>
      </c>
      <c r="G11" s="14">
        <v>38.271000000000001</v>
      </c>
      <c r="R11" s="19" t="str">
        <f t="shared" si="0"/>
        <v>10;14,59904249;41,49421845;Scalo ferroviario;temp stazioni xy;19-01-2019 13:09:37;38,271;</v>
      </c>
    </row>
    <row r="12" spans="1:18" x14ac:dyDescent="0.25">
      <c r="A12" s="14">
        <v>11</v>
      </c>
      <c r="B12" s="14">
        <v>14.597876490000001</v>
      </c>
      <c r="C12" s="14">
        <v>41.493886199999999</v>
      </c>
      <c r="D12" s="12" t="s">
        <v>0</v>
      </c>
      <c r="E12" s="14" t="s">
        <v>38</v>
      </c>
      <c r="F12" s="21">
        <v>43484.548611111109</v>
      </c>
      <c r="G12" s="14">
        <v>104.123</v>
      </c>
      <c r="R12" s="19" t="str">
        <f t="shared" si="0"/>
        <v>11;14,59787649;41,4938862;Stazione;temp stazioni xy;19-01-2019 13:10:00;104,123;</v>
      </c>
    </row>
    <row r="13" spans="1:18" x14ac:dyDescent="0.25">
      <c r="A13" s="14">
        <v>12</v>
      </c>
      <c r="B13" s="14">
        <v>14.596210989999999</v>
      </c>
      <c r="C13" s="14">
        <v>41.493482450000002</v>
      </c>
      <c r="D13" s="14" t="s">
        <v>41</v>
      </c>
      <c r="E13" s="14" t="s">
        <v>38</v>
      </c>
      <c r="F13" s="21">
        <v>43484.549305555556</v>
      </c>
      <c r="G13" s="14">
        <v>146.12700000000001</v>
      </c>
      <c r="H13">
        <v>20.239000000000001</v>
      </c>
      <c r="I13">
        <f>SUM(G12:G23)</f>
        <v>16652.578000000001</v>
      </c>
      <c r="J13">
        <f>I13/H13</f>
        <v>822.79648203962654</v>
      </c>
      <c r="K13">
        <v>18215</v>
      </c>
      <c r="L13">
        <f>K13/H13</f>
        <v>899.99505904441912</v>
      </c>
      <c r="M13" s="15">
        <f>L14-J14</f>
        <v>8.9120370370370308E-4</v>
      </c>
      <c r="N13">
        <v>77</v>
      </c>
      <c r="O13">
        <f>N13/10</f>
        <v>7.7</v>
      </c>
      <c r="R13" s="19" t="str">
        <f t="shared" si="0"/>
        <v>12;14,59621099;41,49348245;Scalo ferroviario;temp stazioni xy;19-01-2019 13:11:00;146,127;20,239</v>
      </c>
    </row>
    <row r="14" spans="1:18" x14ac:dyDescent="0.25">
      <c r="A14" s="14">
        <v>13</v>
      </c>
      <c r="B14" s="14">
        <v>14.59590612</v>
      </c>
      <c r="C14" s="14">
        <v>41.493411950000002</v>
      </c>
      <c r="D14" s="14" t="s">
        <v>41</v>
      </c>
      <c r="E14" s="14" t="s">
        <v>38</v>
      </c>
      <c r="F14" s="20">
        <f>F13 + TIME(0,0,(G14/$H$13) + $O$13)</f>
        <v>43484.549409722225</v>
      </c>
      <c r="G14" s="14">
        <v>26.635000000000002</v>
      </c>
      <c r="J14" s="15">
        <f>TIME(0,0,J13)</f>
        <v>9.5138888888888894E-3</v>
      </c>
      <c r="L14" s="15">
        <f>TIME(0,0,L13)</f>
        <v>1.0405092592592593E-2</v>
      </c>
      <c r="R14" s="19" t="str">
        <f t="shared" si="0"/>
        <v>13;14,59590612;41,49341195;Scalo ferroviario;temp stazioni xy;19-01-2019 13:11:09;26,635;</v>
      </c>
    </row>
    <row r="15" spans="1:18" x14ac:dyDescent="0.25">
      <c r="A15" s="14">
        <v>14</v>
      </c>
      <c r="B15" s="14">
        <v>14.586301990000001</v>
      </c>
      <c r="C15" s="14">
        <v>41.481371199999998</v>
      </c>
      <c r="D15" s="14"/>
      <c r="E15" s="14" t="s">
        <v>39</v>
      </c>
      <c r="F15" s="20">
        <f t="shared" ref="F15:F23" si="2">F14 + TIME(0,0,(G15/$H$13) + $O$13)</f>
        <v>43484.550381944449</v>
      </c>
      <c r="G15" s="14">
        <v>1559.3720000000001</v>
      </c>
      <c r="R15" s="19" t="str">
        <f t="shared" si="0"/>
        <v>14;14,58630199;41,4813712;;temp punti xy;19-01-2019 13:12:33;1559,372;</v>
      </c>
    </row>
    <row r="16" spans="1:18" x14ac:dyDescent="0.25">
      <c r="A16" s="14">
        <v>15</v>
      </c>
      <c r="B16" s="14">
        <v>14.59897424</v>
      </c>
      <c r="C16" s="14">
        <v>41.467807829999998</v>
      </c>
      <c r="D16" s="14"/>
      <c r="E16" s="14" t="s">
        <v>39</v>
      </c>
      <c r="F16" s="20">
        <f t="shared" si="2"/>
        <v>43484.551516203712</v>
      </c>
      <c r="G16" s="14">
        <v>1841.0940000000001</v>
      </c>
      <c r="R16" s="19" t="str">
        <f t="shared" si="0"/>
        <v>15;14,59897424;41,46780783;;temp punti xy;19-01-2019 13:14:11;1841,094;</v>
      </c>
    </row>
    <row r="17" spans="1:18" x14ac:dyDescent="0.25">
      <c r="A17" s="14">
        <v>16</v>
      </c>
      <c r="B17" s="14">
        <v>14.58712287</v>
      </c>
      <c r="C17" s="14">
        <v>41.463677949999997</v>
      </c>
      <c r="D17" s="14"/>
      <c r="E17" s="14" t="s">
        <v>39</v>
      </c>
      <c r="F17" s="20">
        <f t="shared" si="2"/>
        <v>43484.552222222228</v>
      </c>
      <c r="G17" s="14">
        <v>1091.152</v>
      </c>
      <c r="R17" s="19" t="str">
        <f t="shared" si="0"/>
        <v>16;14,58712287;41,46367795;;temp punti xy;19-01-2019 13:15:12;1091,152;</v>
      </c>
    </row>
    <row r="18" spans="1:18" x14ac:dyDescent="0.25">
      <c r="A18" s="14">
        <v>17</v>
      </c>
      <c r="B18" s="14">
        <v>14.586148120000001</v>
      </c>
      <c r="C18" s="14">
        <v>41.453255579999997</v>
      </c>
      <c r="D18" s="14"/>
      <c r="E18" s="14" t="s">
        <v>39</v>
      </c>
      <c r="F18" s="20">
        <f t="shared" si="2"/>
        <v>43484.552974537044</v>
      </c>
      <c r="G18" s="14">
        <v>1160.3989999999999</v>
      </c>
      <c r="R18" s="19" t="str">
        <f t="shared" si="0"/>
        <v>17;14,58614812;41,45325558;;temp punti xy;19-01-2019 13:16:17;1160,399;</v>
      </c>
    </row>
    <row r="19" spans="1:18" x14ac:dyDescent="0.25">
      <c r="A19" s="14">
        <v>18</v>
      </c>
      <c r="B19" s="14">
        <v>14.54422112</v>
      </c>
      <c r="C19" s="14">
        <v>41.45807258</v>
      </c>
      <c r="D19" s="14"/>
      <c r="E19" s="14" t="s">
        <v>39</v>
      </c>
      <c r="F19" s="20">
        <f t="shared" si="2"/>
        <v>43484.555081018523</v>
      </c>
      <c r="G19" s="14">
        <v>3543.7460000000001</v>
      </c>
      <c r="R19" s="19" t="str">
        <f t="shared" si="0"/>
        <v>18;14,54422112;41,45807258;;temp punti xy;19-01-2019 13:19:19;3543,746;</v>
      </c>
    </row>
    <row r="20" spans="1:18" x14ac:dyDescent="0.25">
      <c r="A20" s="14">
        <v>19</v>
      </c>
      <c r="B20" s="14">
        <v>14.53493799</v>
      </c>
      <c r="C20" s="14">
        <v>41.470862580000002</v>
      </c>
      <c r="D20" s="14"/>
      <c r="E20" s="14" t="s">
        <v>39</v>
      </c>
      <c r="F20" s="20">
        <f t="shared" si="2"/>
        <v>43484.55608796297</v>
      </c>
      <c r="G20" s="14">
        <v>1618.41</v>
      </c>
      <c r="R20" s="19" t="str">
        <f t="shared" si="0"/>
        <v>19;14,53493799;41,47086258;;temp punti xy;19-01-2019 13:20:46;1618,41;</v>
      </c>
    </row>
    <row r="21" spans="1:18" x14ac:dyDescent="0.25">
      <c r="A21" s="14">
        <v>20</v>
      </c>
      <c r="B21" s="14">
        <v>14.521575739999999</v>
      </c>
      <c r="C21" s="14">
        <v>41.473246949999997</v>
      </c>
      <c r="D21" s="14"/>
      <c r="E21" s="14" t="s">
        <v>39</v>
      </c>
      <c r="F21" s="20">
        <f t="shared" si="2"/>
        <v>43484.556828703709</v>
      </c>
      <c r="G21" s="14">
        <v>1147.1600000000001</v>
      </c>
      <c r="R21" s="19" t="str">
        <f t="shared" si="0"/>
        <v>20;14,52157574;41,47324695;;temp punti xy;19-01-2019 13:21:50;1147,16;</v>
      </c>
    </row>
    <row r="22" spans="1:18" x14ac:dyDescent="0.25">
      <c r="A22" s="14">
        <v>21</v>
      </c>
      <c r="B22" s="14">
        <v>14.484408739999999</v>
      </c>
      <c r="C22" s="14">
        <v>41.479589580000003</v>
      </c>
      <c r="D22" s="14"/>
      <c r="E22" s="14" t="s">
        <v>39</v>
      </c>
      <c r="F22" s="20">
        <f t="shared" si="2"/>
        <v>43484.558726851858</v>
      </c>
      <c r="G22" s="14">
        <v>3183.3470000000002</v>
      </c>
      <c r="R22" s="19" t="str">
        <f t="shared" si="0"/>
        <v>21;14,48440874;41,47958958;;temp punti xy;19-01-2019 13:24:34;3183,347;</v>
      </c>
    </row>
    <row r="23" spans="1:18" x14ac:dyDescent="0.25">
      <c r="A23" s="14">
        <v>22</v>
      </c>
      <c r="B23" s="14">
        <v>14.47457328</v>
      </c>
      <c r="C23" s="14">
        <v>41.487844950000003</v>
      </c>
      <c r="D23" s="14"/>
      <c r="E23" s="14" t="s">
        <v>39</v>
      </c>
      <c r="F23" s="20">
        <f t="shared" si="2"/>
        <v>43484.559513888897</v>
      </c>
      <c r="G23" s="14">
        <v>1231.0129999999999</v>
      </c>
      <c r="R23" s="19" t="str">
        <f t="shared" si="0"/>
        <v>22;14,47457328;41,48784495;;temp punti xy;19-01-2019 13:25:42;1231,013;</v>
      </c>
    </row>
    <row r="24" spans="1:18" x14ac:dyDescent="0.25">
      <c r="A24" s="14">
        <v>23</v>
      </c>
      <c r="B24" s="14">
        <v>14.474567370000001</v>
      </c>
      <c r="C24" s="14">
        <v>41.487850330000001</v>
      </c>
      <c r="D24" s="12" t="s">
        <v>0</v>
      </c>
      <c r="E24" s="14" t="s">
        <v>38</v>
      </c>
      <c r="F24" s="21">
        <v>43484.55972222222</v>
      </c>
      <c r="G24" s="14">
        <v>0.77500000000000002</v>
      </c>
      <c r="R24" s="19" t="str">
        <f t="shared" si="0"/>
        <v>23;14,47456737;41,48785033;Stazione;temp stazioni xy;19-01-2019 13:26:00;0,775;</v>
      </c>
    </row>
    <row r="25" spans="1:18" x14ac:dyDescent="0.25">
      <c r="A25" s="14">
        <v>24</v>
      </c>
      <c r="B25" s="14">
        <v>14.45371568</v>
      </c>
      <c r="C25" s="14">
        <v>41.499182390000001</v>
      </c>
      <c r="D25" s="14"/>
      <c r="E25" s="14"/>
      <c r="F25" s="21">
        <v>43484.560416666667</v>
      </c>
      <c r="G25" s="14">
        <v>2148.4479999999999</v>
      </c>
      <c r="H25">
        <v>20.099</v>
      </c>
      <c r="I25">
        <f>SUM(G24:G33)</f>
        <v>17010.060999999998</v>
      </c>
      <c r="J25">
        <f>I25/H25</f>
        <v>846.31379670630372</v>
      </c>
      <c r="K25">
        <v>18089</v>
      </c>
      <c r="L25">
        <f>K25/H25</f>
        <v>899.99502462809096</v>
      </c>
      <c r="M25" s="15">
        <f>L26-J26</f>
        <v>6.1342592592592698E-4</v>
      </c>
      <c r="N25">
        <v>53</v>
      </c>
      <c r="O25">
        <f xml:space="preserve"> N25/8</f>
        <v>6.625</v>
      </c>
      <c r="R25" s="19" t="str">
        <f t="shared" si="0"/>
        <v>24;14,45371568;41,49918239;;;19-01-2019 13:27:00;2148,448;20,099</v>
      </c>
    </row>
    <row r="26" spans="1:18" x14ac:dyDescent="0.25">
      <c r="A26" s="14">
        <v>25</v>
      </c>
      <c r="B26" s="14">
        <v>14.432864</v>
      </c>
      <c r="C26" s="14">
        <v>41.510514460000003</v>
      </c>
      <c r="D26" s="14"/>
      <c r="E26" s="14"/>
      <c r="F26" s="20">
        <f>F25 + TIME(0,0,(G26/$H$25) + $O$25)</f>
        <v>43484.561724537038</v>
      </c>
      <c r="G26" s="14">
        <v>2148.2040000000002</v>
      </c>
      <c r="J26" s="15">
        <f>TIME(0,0,J25)</f>
        <v>9.7916666666666655E-3</v>
      </c>
      <c r="L26" s="15">
        <f>TIME(0,0,L25)</f>
        <v>1.0405092592592593E-2</v>
      </c>
      <c r="R26" s="19" t="str">
        <f t="shared" si="0"/>
        <v>25;14,432864;41,51051446;;;19-01-2019 13:28:53;2148,204;</v>
      </c>
    </row>
    <row r="27" spans="1:18" x14ac:dyDescent="0.25">
      <c r="A27" s="14">
        <v>26</v>
      </c>
      <c r="B27" s="14">
        <v>14.41201231</v>
      </c>
      <c r="C27" s="14">
        <v>41.521846519999997</v>
      </c>
      <c r="D27" s="14"/>
      <c r="E27" s="14"/>
      <c r="F27" s="20">
        <f t="shared" ref="F27:F33" si="3">F26 + TIME(0,0,(G27/$H$25) + $O$25)</f>
        <v>43484.563032407408</v>
      </c>
      <c r="G27" s="14">
        <v>2147.9589999999998</v>
      </c>
      <c r="R27" s="19" t="str">
        <f t="shared" si="0"/>
        <v>26;14,41201231;41,52184652;;;19-01-2019 13:30:46;2147,959;</v>
      </c>
    </row>
    <row r="28" spans="1:18" x14ac:dyDescent="0.25">
      <c r="A28" s="14">
        <v>27</v>
      </c>
      <c r="B28" s="14">
        <v>14.391160620000001</v>
      </c>
      <c r="C28" s="14">
        <v>41.533178579999998</v>
      </c>
      <c r="D28" s="14"/>
      <c r="E28" s="14" t="s">
        <v>39</v>
      </c>
      <c r="F28" s="20">
        <f t="shared" si="3"/>
        <v>43484.564340277779</v>
      </c>
      <c r="G28" s="14">
        <v>2147.7150000000001</v>
      </c>
      <c r="R28" s="19" t="str">
        <f t="shared" si="0"/>
        <v>27;14,39116062;41,53317858;;temp punti xy;19-01-2019 13:32:39;2147,715;</v>
      </c>
    </row>
    <row r="29" spans="1:18" x14ac:dyDescent="0.25">
      <c r="A29" s="14">
        <v>28</v>
      </c>
      <c r="B29" s="14">
        <v>14.35837499</v>
      </c>
      <c r="C29" s="14">
        <v>41.542322949999999</v>
      </c>
      <c r="D29" s="14"/>
      <c r="E29" s="14" t="s">
        <v>39</v>
      </c>
      <c r="F29" s="20">
        <f t="shared" si="3"/>
        <v>43484.566087962965</v>
      </c>
      <c r="G29" s="14">
        <v>2918.31</v>
      </c>
      <c r="R29" s="19" t="str">
        <f t="shared" si="0"/>
        <v>28;14,35837499;41,54232295;;temp punti xy;19-01-2019 13:35:10;2918,31;</v>
      </c>
    </row>
    <row r="30" spans="1:18" x14ac:dyDescent="0.25">
      <c r="A30" s="14">
        <v>29</v>
      </c>
      <c r="B30" s="14">
        <v>14.34369143</v>
      </c>
      <c r="C30" s="14">
        <v>41.56423745</v>
      </c>
      <c r="D30" s="14"/>
      <c r="E30" s="14"/>
      <c r="F30" s="20">
        <f t="shared" si="3"/>
        <v>43484.567731481482</v>
      </c>
      <c r="G30" s="14">
        <v>2724.8220000000001</v>
      </c>
      <c r="R30" s="19" t="str">
        <f t="shared" si="0"/>
        <v>29;14,34369143;41,56423745;;;19-01-2019 13:37:32;2724,822;</v>
      </c>
    </row>
    <row r="31" spans="1:18" x14ac:dyDescent="0.25">
      <c r="A31" s="14">
        <v>30</v>
      </c>
      <c r="B31" s="14">
        <v>14.32900787</v>
      </c>
      <c r="C31" s="14">
        <v>41.586151950000001</v>
      </c>
      <c r="D31" s="14" t="s">
        <v>41</v>
      </c>
      <c r="E31" s="14" t="s">
        <v>38</v>
      </c>
      <c r="F31" s="20">
        <f t="shared" si="3"/>
        <v>43484.569374999999</v>
      </c>
      <c r="G31" s="14">
        <v>2724.645</v>
      </c>
      <c r="R31" s="19" t="str">
        <f t="shared" si="0"/>
        <v>30;14,32900787;41,58615195;Scalo ferroviario;temp stazioni xy;19-01-2019 13:39:54;2724,645;</v>
      </c>
    </row>
    <row r="32" spans="1:18" x14ac:dyDescent="0.25">
      <c r="A32" s="14">
        <v>31</v>
      </c>
      <c r="B32" s="14">
        <v>14.32895924</v>
      </c>
      <c r="C32" s="14">
        <v>41.586240080000003</v>
      </c>
      <c r="D32" s="14" t="s">
        <v>41</v>
      </c>
      <c r="E32" s="14" t="s">
        <v>38</v>
      </c>
      <c r="F32" s="20">
        <f t="shared" si="3"/>
        <v>43484.569456018515</v>
      </c>
      <c r="G32" s="14">
        <v>10.595000000000001</v>
      </c>
      <c r="R32" s="19" t="str">
        <f t="shared" si="0"/>
        <v>31;14,32895924;41,58624008;Scalo ferroviario;temp stazioni xy;19-01-2019 13:40:01;10,595;</v>
      </c>
    </row>
    <row r="33" spans="1:18" x14ac:dyDescent="0.25">
      <c r="A33" s="14">
        <v>32</v>
      </c>
      <c r="B33" s="14">
        <v>14.328620239999999</v>
      </c>
      <c r="C33" s="14">
        <v>41.586476580000003</v>
      </c>
      <c r="D33" s="14" t="s">
        <v>41</v>
      </c>
      <c r="E33" s="14" t="s">
        <v>38</v>
      </c>
      <c r="F33" s="20">
        <f t="shared" si="3"/>
        <v>43484.569548611107</v>
      </c>
      <c r="G33" s="14">
        <v>38.588000000000001</v>
      </c>
      <c r="R33" s="19" t="str">
        <f t="shared" si="0"/>
        <v>32;14,32862024;41,58647658;Scalo ferroviario;temp stazioni xy;19-01-2019 13:40:09;38,588;</v>
      </c>
    </row>
    <row r="34" spans="1:18" x14ac:dyDescent="0.25">
      <c r="A34" s="14">
        <v>33</v>
      </c>
      <c r="B34" s="14">
        <v>14.327653740000001</v>
      </c>
      <c r="C34" s="14">
        <v>41.587385949999998</v>
      </c>
      <c r="D34" s="12" t="s">
        <v>0</v>
      </c>
      <c r="E34" s="14" t="s">
        <v>38</v>
      </c>
      <c r="F34" s="21">
        <v>43484.570833333331</v>
      </c>
      <c r="G34" s="14">
        <v>129.21199999999999</v>
      </c>
      <c r="R34" s="19" t="str">
        <f t="shared" si="0"/>
        <v>33;14,32765374;41,58738595;Stazione;temp stazioni xy;19-01-2019 13:42:00;129,212;</v>
      </c>
    </row>
    <row r="35" spans="1:18" x14ac:dyDescent="0.25">
      <c r="A35" s="14">
        <v>34</v>
      </c>
      <c r="B35" s="14">
        <v>14.32656098</v>
      </c>
      <c r="C35" s="14">
        <v>41.58826663</v>
      </c>
      <c r="D35" s="14"/>
      <c r="E35" s="14" t="s">
        <v>39</v>
      </c>
      <c r="F35" s="21">
        <v>43484.571527777778</v>
      </c>
      <c r="G35" s="14">
        <v>133.678</v>
      </c>
      <c r="H35">
        <v>15.897</v>
      </c>
      <c r="I35">
        <f>SUM(G34:G40)</f>
        <v>9220.1360000000004</v>
      </c>
      <c r="J35">
        <f>I35/H35</f>
        <v>579.99219978612314</v>
      </c>
      <c r="K35">
        <v>11446</v>
      </c>
      <c r="L35">
        <f>K35/H35</f>
        <v>720.01006479209912</v>
      </c>
      <c r="M35" s="15">
        <f>L36-J36</f>
        <v>1.6319444444444445E-3</v>
      </c>
      <c r="N35">
        <v>141</v>
      </c>
      <c r="O35">
        <f>N35/5</f>
        <v>28.2</v>
      </c>
      <c r="R35" s="19" t="str">
        <f t="shared" si="0"/>
        <v>34;14,32656098;41,58826663;;temp punti xy;19-01-2019 13:43:00;133,678;15,897</v>
      </c>
    </row>
    <row r="36" spans="1:18" x14ac:dyDescent="0.25">
      <c r="A36" s="14">
        <v>35</v>
      </c>
      <c r="B36" s="14">
        <v>14.326550490000001</v>
      </c>
      <c r="C36" s="14">
        <v>41.588275449999998</v>
      </c>
      <c r="D36" s="14" t="s">
        <v>41</v>
      </c>
      <c r="E36" s="14" t="s">
        <v>38</v>
      </c>
      <c r="F36" s="20">
        <f xml:space="preserve"> F35 + TIME(0,0,(G36/$H$35) + $O$35)</f>
        <v>43484.571851851855</v>
      </c>
      <c r="G36" s="14">
        <v>1.3129999999999999</v>
      </c>
      <c r="J36" s="15">
        <f>TIME(0,0,J35)</f>
        <v>6.7013888888888887E-3</v>
      </c>
      <c r="L36" s="15">
        <f>TIME(0,0,L35)</f>
        <v>8.3333333333333332E-3</v>
      </c>
      <c r="R36" s="19" t="str">
        <f t="shared" si="0"/>
        <v>35;14,32655049;41,58827545;Scalo ferroviario;temp stazioni xy;19-01-2019 13:43:28;1,313;</v>
      </c>
    </row>
    <row r="37" spans="1:18" x14ac:dyDescent="0.25">
      <c r="A37" s="14">
        <v>36</v>
      </c>
      <c r="B37" s="14">
        <v>14.32600774</v>
      </c>
      <c r="C37" s="14">
        <v>41.588831079999999</v>
      </c>
      <c r="D37" s="14" t="s">
        <v>41</v>
      </c>
      <c r="E37" s="14" t="s">
        <v>38</v>
      </c>
      <c r="F37" s="20">
        <f t="shared" ref="F37:F40" si="4" xml:space="preserve"> F36 + TIME(0,0,(G37/$H$35) + $O$35)</f>
        <v>43484.572233796302</v>
      </c>
      <c r="G37" s="14">
        <v>76.527000000000001</v>
      </c>
      <c r="R37" s="19" t="str">
        <f t="shared" si="0"/>
        <v>36;14,32600774;41,58883108;Scalo ferroviario;temp stazioni xy;19-01-2019 13:44:01;76,527;</v>
      </c>
    </row>
    <row r="38" spans="1:18" x14ac:dyDescent="0.25">
      <c r="A38" s="14">
        <v>37</v>
      </c>
      <c r="B38" s="14">
        <v>14.28563924</v>
      </c>
      <c r="C38" s="14">
        <v>41.578039330000003</v>
      </c>
      <c r="D38" s="14"/>
      <c r="E38" s="14" t="s">
        <v>39</v>
      </c>
      <c r="F38" s="20">
        <f t="shared" si="4"/>
        <v>43484.575150462966</v>
      </c>
      <c r="G38" s="14">
        <v>3573.3020000000001</v>
      </c>
      <c r="R38" s="19" t="str">
        <f t="shared" si="0"/>
        <v>37;14,28563924;41,57803933;;temp punti xy;19-01-2019 13:48:13;3573,302;</v>
      </c>
    </row>
    <row r="39" spans="1:18" x14ac:dyDescent="0.25">
      <c r="A39" s="14">
        <v>38</v>
      </c>
      <c r="B39" s="14">
        <v>14.26686462</v>
      </c>
      <c r="C39" s="14">
        <v>41.600227830000001</v>
      </c>
      <c r="D39" s="14"/>
      <c r="E39" s="14" t="s">
        <v>39</v>
      </c>
      <c r="F39" s="20">
        <f t="shared" si="4"/>
        <v>43484.577592592599</v>
      </c>
      <c r="G39" s="14">
        <v>2919.5529999999999</v>
      </c>
      <c r="R39" s="19" t="str">
        <f t="shared" si="0"/>
        <v>38;14,26686462;41,60022783;;temp punti xy;19-01-2019 13:51:44;2919,553;</v>
      </c>
    </row>
    <row r="40" spans="1:18" x14ac:dyDescent="0.25">
      <c r="A40" s="14">
        <v>39</v>
      </c>
      <c r="B40" s="14">
        <v>14.238243239999999</v>
      </c>
      <c r="C40" s="14">
        <v>41.599807699999999</v>
      </c>
      <c r="D40" s="14" t="s">
        <v>41</v>
      </c>
      <c r="E40" s="14" t="s">
        <v>38</v>
      </c>
      <c r="F40" s="20">
        <f t="shared" si="4"/>
        <v>43484.579652777786</v>
      </c>
      <c r="G40" s="14">
        <v>2386.5509999999999</v>
      </c>
      <c r="R40" s="19" t="str">
        <f t="shared" si="0"/>
        <v>39;14,23824324;41,5998077;Scalo ferroviario;temp stazioni xy;19-01-2019 13:54:42;2386,551;</v>
      </c>
    </row>
    <row r="41" spans="1:18" x14ac:dyDescent="0.25">
      <c r="A41" s="14">
        <v>40</v>
      </c>
      <c r="B41" s="14">
        <v>14.23549274</v>
      </c>
      <c r="C41" s="14">
        <v>41.5969707</v>
      </c>
      <c r="D41" s="12" t="s">
        <v>0</v>
      </c>
      <c r="E41" s="14" t="s">
        <v>38</v>
      </c>
      <c r="F41" s="21">
        <v>43484.579861111109</v>
      </c>
      <c r="G41" s="14">
        <v>389.7</v>
      </c>
      <c r="R41" s="19" t="str">
        <f t="shared" si="0"/>
        <v>40;14,23549274;41,5969707;Stazione;temp stazioni xy;19-01-2019 13:55:00;389,7;</v>
      </c>
    </row>
    <row r="42" spans="1:18" x14ac:dyDescent="0.25">
      <c r="A42" s="14">
        <v>41</v>
      </c>
      <c r="B42" s="14">
        <v>14.23398074</v>
      </c>
      <c r="C42" s="14">
        <v>41.595411579999997</v>
      </c>
      <c r="D42" s="14" t="s">
        <v>41</v>
      </c>
      <c r="E42" s="14" t="s">
        <v>38</v>
      </c>
      <c r="F42" s="21">
        <v>43484.580555555556</v>
      </c>
      <c r="G42" s="14">
        <v>214.18899999999999</v>
      </c>
      <c r="H42">
        <v>18.059999999999999</v>
      </c>
      <c r="I42">
        <f>SUM(G41:G51)</f>
        <v>24522.019000000004</v>
      </c>
      <c r="J42">
        <f>I42/H42</f>
        <v>1357.8083610188264</v>
      </c>
      <c r="K42">
        <v>26007</v>
      </c>
      <c r="L42">
        <f>K42/H42</f>
        <v>1440.0332225913621</v>
      </c>
      <c r="M42" s="15">
        <f>L43-J43</f>
        <v>9.6064814814814797E-4</v>
      </c>
      <c r="N42">
        <v>83</v>
      </c>
      <c r="O42">
        <f>N42/9</f>
        <v>9.2222222222222214</v>
      </c>
      <c r="R42" s="19" t="str">
        <f t="shared" si="0"/>
        <v>41;14,23398074;41,59541158;Scalo ferroviario;temp stazioni xy;19-01-2019 13:56:00;214,189;18,06</v>
      </c>
    </row>
    <row r="43" spans="1:18" x14ac:dyDescent="0.25">
      <c r="A43" s="14">
        <v>42</v>
      </c>
      <c r="B43" s="14">
        <v>14.242846869999999</v>
      </c>
      <c r="C43" s="14">
        <v>41.5886037</v>
      </c>
      <c r="D43" s="14"/>
      <c r="E43" s="14" t="s">
        <v>39</v>
      </c>
      <c r="F43" s="20">
        <f>F42 + TIME(0,0,(G43/$H$42) + $O$42)</f>
        <v>43484.581331018519</v>
      </c>
      <c r="G43" s="14">
        <v>1057.4459999999999</v>
      </c>
      <c r="J43" s="15">
        <f>TIME(0,0,J42)</f>
        <v>1.5706018518518518E-2</v>
      </c>
      <c r="L43" s="15">
        <f>TIME(0,0,L42)</f>
        <v>1.6666666666666666E-2</v>
      </c>
      <c r="R43" s="19" t="str">
        <f t="shared" si="0"/>
        <v>42;14,24284687;41,5886037;;temp punti xy;19-01-2019 13:57:07;1057,446;</v>
      </c>
    </row>
    <row r="44" spans="1:18" x14ac:dyDescent="0.25">
      <c r="A44" s="14">
        <v>43</v>
      </c>
      <c r="B44" s="14">
        <v>14.24174449</v>
      </c>
      <c r="C44" s="14">
        <v>41.563055830000003</v>
      </c>
      <c r="D44" s="14"/>
      <c r="E44" s="14" t="s">
        <v>39</v>
      </c>
      <c r="F44" s="20">
        <f t="shared" ref="F44:F51" si="5">F43 + TIME(0,0,(G44/$H$42) + $O$42)</f>
        <v>43484.583252314813</v>
      </c>
      <c r="G44" s="14">
        <v>2838.9650000000001</v>
      </c>
      <c r="R44" s="19" t="str">
        <f t="shared" si="0"/>
        <v>43;14,24174449;41,56305583;;temp punti xy;19-01-2019 13:59:53;2838,965;</v>
      </c>
    </row>
    <row r="45" spans="1:18" x14ac:dyDescent="0.25">
      <c r="A45" s="14">
        <v>44</v>
      </c>
      <c r="B45" s="14">
        <v>14.18115837</v>
      </c>
      <c r="C45" s="14">
        <v>41.561222200000003</v>
      </c>
      <c r="D45" s="14"/>
      <c r="E45" s="14" t="s">
        <v>39</v>
      </c>
      <c r="F45" s="20">
        <f t="shared" si="5"/>
        <v>43484.586597222224</v>
      </c>
      <c r="G45" s="14">
        <v>5057.9719999999998</v>
      </c>
      <c r="R45" s="19" t="str">
        <f t="shared" si="0"/>
        <v>44;14,18115837;41,5612222;;temp punti xy;19-01-2019 14:04:42;5057,972;</v>
      </c>
    </row>
    <row r="46" spans="1:18" x14ac:dyDescent="0.25">
      <c r="A46" s="14">
        <v>45</v>
      </c>
      <c r="B46" s="14">
        <v>14.160442740000001</v>
      </c>
      <c r="C46" s="14">
        <v>41.545601329999997</v>
      </c>
      <c r="D46" s="14"/>
      <c r="E46" s="14" t="s">
        <v>39</v>
      </c>
      <c r="F46" s="20">
        <f t="shared" si="5"/>
        <v>43484.588263888887</v>
      </c>
      <c r="G46" s="14">
        <v>2448.8420000000001</v>
      </c>
      <c r="R46" s="19" t="str">
        <f t="shared" si="0"/>
        <v>45;14,16044274;41,54560133;;temp punti xy;19-01-2019 14:07:06;2448,842;</v>
      </c>
    </row>
    <row r="47" spans="1:18" x14ac:dyDescent="0.25">
      <c r="A47" s="14">
        <v>46</v>
      </c>
      <c r="B47" s="14">
        <v>14.15991599</v>
      </c>
      <c r="C47" s="14">
        <v>41.52947795</v>
      </c>
      <c r="D47" s="14"/>
      <c r="E47" s="14" t="s">
        <v>39</v>
      </c>
      <c r="F47" s="20">
        <f t="shared" si="5"/>
        <v>43484.589513888888</v>
      </c>
      <c r="G47" s="14">
        <v>1791.2719999999999</v>
      </c>
      <c r="R47" s="19" t="str">
        <f t="shared" si="0"/>
        <v>46;14,15991599;41,52947795;;temp punti xy;19-01-2019 14:08:54;1791,272;</v>
      </c>
    </row>
    <row r="48" spans="1:18" x14ac:dyDescent="0.25">
      <c r="A48" s="14">
        <v>47</v>
      </c>
      <c r="B48" s="14">
        <v>14.12499337</v>
      </c>
      <c r="C48" s="14">
        <v>41.52208083</v>
      </c>
      <c r="D48" s="14"/>
      <c r="E48" s="14" t="s">
        <v>39</v>
      </c>
      <c r="F48" s="20">
        <f t="shared" si="5"/>
        <v>43484.591550925928</v>
      </c>
      <c r="G48" s="14">
        <v>3028.3180000000002</v>
      </c>
      <c r="R48" s="19" t="str">
        <f t="shared" si="0"/>
        <v>47;14,12499337;41,52208083;;temp punti xy;19-01-2019 14:11:50;3028,318;</v>
      </c>
    </row>
    <row r="49" spans="1:18" x14ac:dyDescent="0.25">
      <c r="A49" s="14">
        <v>48</v>
      </c>
      <c r="B49" s="14">
        <v>14.08850687</v>
      </c>
      <c r="C49" s="14">
        <v>41.503370519999997</v>
      </c>
      <c r="D49" s="14"/>
      <c r="E49" s="14"/>
      <c r="F49" s="20">
        <f t="shared" si="5"/>
        <v>43484.594016203708</v>
      </c>
      <c r="G49" s="14">
        <v>3687.2310000000002</v>
      </c>
      <c r="R49" s="19" t="str">
        <f t="shared" si="0"/>
        <v>48;14,08850687;41,50337052;;;19-01-2019 14:15:23;3687,231;</v>
      </c>
    </row>
    <row r="50" spans="1:18" x14ac:dyDescent="0.25">
      <c r="A50" s="14">
        <v>49</v>
      </c>
      <c r="B50" s="14">
        <v>14.052020369999999</v>
      </c>
      <c r="C50" s="14">
        <v>41.4846602</v>
      </c>
      <c r="D50" s="14" t="s">
        <v>41</v>
      </c>
      <c r="E50" s="14" t="s">
        <v>38</v>
      </c>
      <c r="F50" s="20">
        <f t="shared" si="5"/>
        <v>43484.596481481487</v>
      </c>
      <c r="G50" s="14">
        <v>3687.9520000000002</v>
      </c>
      <c r="R50" s="19" t="str">
        <f t="shared" si="0"/>
        <v>49;14,05202037;41,4846602;Scalo ferroviario;temp stazioni xy;19-01-2019 14:18:56;3687,952;</v>
      </c>
    </row>
    <row r="51" spans="1:18" x14ac:dyDescent="0.25">
      <c r="A51" s="14">
        <v>50</v>
      </c>
      <c r="B51" s="14">
        <v>14.04891844</v>
      </c>
      <c r="C51" s="14">
        <v>41.482966830000002</v>
      </c>
      <c r="D51" s="14"/>
      <c r="E51" s="14" t="s">
        <v>39</v>
      </c>
      <c r="F51" s="20">
        <f t="shared" si="5"/>
        <v>43484.596782407411</v>
      </c>
      <c r="G51" s="14">
        <v>320.13200000000001</v>
      </c>
      <c r="R51" s="19" t="str">
        <f t="shared" si="0"/>
        <v>50;14,04891844;41,48296683;;temp punti xy;19-01-2019 14:19:22;320,132;</v>
      </c>
    </row>
    <row r="52" spans="1:18" x14ac:dyDescent="0.25">
      <c r="A52" s="14">
        <v>51</v>
      </c>
      <c r="B52" s="14">
        <v>14.048847240000001</v>
      </c>
      <c r="C52" s="14">
        <v>41.483028079999997</v>
      </c>
      <c r="D52" s="12" t="s">
        <v>0</v>
      </c>
      <c r="E52" s="14" t="s">
        <v>38</v>
      </c>
      <c r="F52" s="21">
        <v>43484.598611111112</v>
      </c>
      <c r="G52" s="14">
        <v>9.0350000000000001</v>
      </c>
      <c r="R52" s="19" t="str">
        <f t="shared" si="0"/>
        <v>51;14,04884724;41,48302808;Stazione;temp stazioni xy;19-01-2019 14:22:00;9,035;</v>
      </c>
    </row>
    <row r="53" spans="1:18" x14ac:dyDescent="0.25">
      <c r="A53" s="14">
        <v>52</v>
      </c>
      <c r="B53" s="14">
        <v>14.04705774</v>
      </c>
      <c r="C53" s="14">
        <v>41.482106330000001</v>
      </c>
      <c r="D53" s="14" t="s">
        <v>41</v>
      </c>
      <c r="E53" s="14" t="s">
        <v>38</v>
      </c>
      <c r="F53" s="21">
        <v>43484.599305555559</v>
      </c>
      <c r="G53" s="14">
        <v>181.15600000000001</v>
      </c>
      <c r="H53">
        <v>40.014000000000003</v>
      </c>
      <c r="I53">
        <f>SUM(G52:G65)</f>
        <v>24812.931999999997</v>
      </c>
      <c r="J53">
        <f>I53/H53</f>
        <v>620.10626280801705</v>
      </c>
      <c r="K53">
        <v>26409</v>
      </c>
      <c r="L53">
        <f>K53/H53</f>
        <v>659.99400209926523</v>
      </c>
      <c r="M53" s="15">
        <f>L54-J54</f>
        <v>4.5138888888888919E-4</v>
      </c>
      <c r="N53">
        <v>39</v>
      </c>
      <c r="O53">
        <f>N53/12</f>
        <v>3.25</v>
      </c>
      <c r="R53" s="19" t="str">
        <f t="shared" si="0"/>
        <v>52;14,04705774;41,48210633;Scalo ferroviario;temp stazioni xy;19-01-2019 14:23:00;181,156;40,014</v>
      </c>
    </row>
    <row r="54" spans="1:18" x14ac:dyDescent="0.25">
      <c r="A54" s="14">
        <v>53</v>
      </c>
      <c r="B54" s="14">
        <v>14.02917899</v>
      </c>
      <c r="C54" s="14">
        <v>41.469325079999997</v>
      </c>
      <c r="D54" s="14"/>
      <c r="E54" s="14" t="s">
        <v>39</v>
      </c>
      <c r="F54" s="20">
        <f>F53 + TIME(0,0,(G54/$H$53) + $O$53)</f>
        <v>43484.59993055556</v>
      </c>
      <c r="G54" s="14">
        <v>2060.386</v>
      </c>
      <c r="J54" s="15">
        <f>TIME(0,0,J53)</f>
        <v>7.1759259259259259E-3</v>
      </c>
      <c r="L54" s="15">
        <f>TIME(0,0,L53)</f>
        <v>7.6273148148148151E-3</v>
      </c>
      <c r="R54" s="19" t="str">
        <f t="shared" si="0"/>
        <v>53;14,02917899;41,46932508;;temp punti xy;19-01-2019 14:23:54;2060,386;</v>
      </c>
    </row>
    <row r="55" spans="1:18" x14ac:dyDescent="0.25">
      <c r="A55" s="14">
        <v>54</v>
      </c>
      <c r="B55" s="14">
        <v>14.01880403</v>
      </c>
      <c r="C55" s="14">
        <v>41.442462990000003</v>
      </c>
      <c r="D55" s="14"/>
      <c r="E55" s="14" t="s">
        <v>39</v>
      </c>
      <c r="F55" s="20">
        <f t="shared" ref="F55:F65" si="6">F54 + TIME(0,0,(G55/$H$53) + $O$53)</f>
        <v>43484.600856481484</v>
      </c>
      <c r="G55" s="14">
        <v>3106.7640000000001</v>
      </c>
      <c r="R55" s="19" t="str">
        <f t="shared" si="0"/>
        <v>54;14,01880403;41,44246299;;temp punti xy;19-01-2019 14:25:14;3106,764;</v>
      </c>
    </row>
    <row r="56" spans="1:18" x14ac:dyDescent="0.25">
      <c r="A56" s="14">
        <v>55</v>
      </c>
      <c r="B56" s="14">
        <v>13.99727034</v>
      </c>
      <c r="C56" s="14">
        <v>41.428340779999999</v>
      </c>
      <c r="D56" s="14"/>
      <c r="E56" s="14" t="s">
        <v>39</v>
      </c>
      <c r="F56" s="20">
        <f t="shared" si="6"/>
        <v>43484.601574074077</v>
      </c>
      <c r="G56" s="14">
        <v>2387.2950000000001</v>
      </c>
      <c r="R56" s="19" t="str">
        <f t="shared" si="0"/>
        <v>55;13,99727034;41,42834078;;temp punti xy;19-01-2019 14:26:16;2387,295;</v>
      </c>
    </row>
    <row r="57" spans="1:18" x14ac:dyDescent="0.25">
      <c r="A57" s="14">
        <v>56</v>
      </c>
      <c r="B57" s="14">
        <v>13.962204849999999</v>
      </c>
      <c r="C57" s="14">
        <v>41.44158084</v>
      </c>
      <c r="D57" s="14"/>
      <c r="E57" s="14" t="s">
        <v>39</v>
      </c>
      <c r="F57" s="20">
        <f t="shared" si="6"/>
        <v>43484.60255787037</v>
      </c>
      <c r="G57" s="14">
        <v>3278.971</v>
      </c>
      <c r="R57" s="19" t="str">
        <f t="shared" si="0"/>
        <v>56;13,96220485;41,44158084;;temp punti xy;19-01-2019 14:27:41;3278,971;</v>
      </c>
    </row>
    <row r="58" spans="1:18" x14ac:dyDescent="0.25">
      <c r="A58" s="14">
        <v>57</v>
      </c>
      <c r="B58" s="14">
        <v>13.93780463</v>
      </c>
      <c r="C58" s="14">
        <v>41.442778529999998</v>
      </c>
      <c r="D58" s="14"/>
      <c r="E58" s="14" t="s">
        <v>39</v>
      </c>
      <c r="F58" s="20">
        <f t="shared" si="6"/>
        <v>43484.603182870371</v>
      </c>
      <c r="G58" s="14">
        <v>2043.47</v>
      </c>
      <c r="R58" s="19" t="str">
        <f t="shared" si="0"/>
        <v>57;13,93780463;41,44277853;;temp punti xy;19-01-2019 14:28:35;2043,47;</v>
      </c>
    </row>
    <row r="59" spans="1:18" x14ac:dyDescent="0.25">
      <c r="A59" s="14">
        <v>58</v>
      </c>
      <c r="B59" s="14">
        <v>13.92293943</v>
      </c>
      <c r="C59" s="14">
        <v>41.43851007</v>
      </c>
      <c r="D59" s="14"/>
      <c r="E59" s="14" t="s">
        <v>39</v>
      </c>
      <c r="F59" s="20">
        <f t="shared" si="6"/>
        <v>43484.60359953704</v>
      </c>
      <c r="G59" s="14">
        <v>1329.6980000000001</v>
      </c>
      <c r="R59" s="19" t="str">
        <f t="shared" si="0"/>
        <v>58;13,92293943;41,43851007;;temp punti xy;19-01-2019 14:29:11;1329,698;</v>
      </c>
    </row>
    <row r="60" spans="1:18" x14ac:dyDescent="0.25">
      <c r="A60" s="14">
        <v>59</v>
      </c>
      <c r="B60" s="14">
        <v>13.89429187</v>
      </c>
      <c r="C60" s="14">
        <v>41.43947558</v>
      </c>
      <c r="D60" s="14"/>
      <c r="E60" s="14" t="s">
        <v>39</v>
      </c>
      <c r="F60" s="20">
        <f t="shared" si="6"/>
        <v>43484.60432870371</v>
      </c>
      <c r="G60" s="14">
        <v>2396.605</v>
      </c>
      <c r="R60" s="19" t="str">
        <f t="shared" si="0"/>
        <v>59;13,89429187;41,43947558;;temp punti xy;19-01-2019 14:30:14;2396,605;</v>
      </c>
    </row>
    <row r="61" spans="1:18" x14ac:dyDescent="0.25">
      <c r="A61" s="14">
        <v>60</v>
      </c>
      <c r="B61" s="14">
        <v>13.859889989999999</v>
      </c>
      <c r="C61" s="14">
        <v>41.44872883</v>
      </c>
      <c r="D61" s="14"/>
      <c r="E61" s="14" t="s">
        <v>39</v>
      </c>
      <c r="F61" s="20">
        <f t="shared" si="6"/>
        <v>43484.605243055565</v>
      </c>
      <c r="G61" s="14">
        <v>3053.0569999999998</v>
      </c>
      <c r="R61" s="19" t="str">
        <f t="shared" si="0"/>
        <v>60;13,85988999;41,44872883;;temp punti xy;19-01-2019 14:31:33;3053,057;</v>
      </c>
    </row>
    <row r="62" spans="1:18" x14ac:dyDescent="0.25">
      <c r="A62" s="14">
        <v>61</v>
      </c>
      <c r="B62" s="14">
        <v>13.849700240000001</v>
      </c>
      <c r="C62" s="14">
        <v>41.458279079999997</v>
      </c>
      <c r="D62" s="14"/>
      <c r="E62" s="14" t="s">
        <v>39</v>
      </c>
      <c r="F62" s="20">
        <f t="shared" si="6"/>
        <v>43484.605671296304</v>
      </c>
      <c r="G62" s="14">
        <v>1360.125</v>
      </c>
      <c r="R62" s="19" t="str">
        <f t="shared" si="0"/>
        <v>61;13,84970024;41,45827908;;temp punti xy;19-01-2019 14:32:10;1360,125;</v>
      </c>
    </row>
    <row r="63" spans="1:18" x14ac:dyDescent="0.25">
      <c r="A63" s="14">
        <v>62</v>
      </c>
      <c r="B63" s="14">
        <v>13.84835299</v>
      </c>
      <c r="C63" s="14">
        <v>41.47567883</v>
      </c>
      <c r="D63" s="14"/>
      <c r="E63" s="14" t="s">
        <v>39</v>
      </c>
      <c r="F63" s="20">
        <f t="shared" si="6"/>
        <v>43484.606261574081</v>
      </c>
      <c r="G63" s="14">
        <v>1935.742</v>
      </c>
      <c r="R63" s="19" t="str">
        <f t="shared" si="0"/>
        <v>62;13,84835299;41,47567883;;temp punti xy;19-01-2019 14:33:01;1935,742;</v>
      </c>
    </row>
    <row r="64" spans="1:18" x14ac:dyDescent="0.25">
      <c r="A64" s="14">
        <v>63</v>
      </c>
      <c r="B64" s="14">
        <v>13.837420740000001</v>
      </c>
      <c r="C64" s="14">
        <v>41.483469079999999</v>
      </c>
      <c r="D64" s="14" t="s">
        <v>40</v>
      </c>
      <c r="E64" s="14" t="s">
        <v>38</v>
      </c>
      <c r="F64" s="20">
        <f t="shared" si="6"/>
        <v>43484.606655092597</v>
      </c>
      <c r="G64" s="14">
        <v>1257.902</v>
      </c>
      <c r="R64" s="19" t="str">
        <f t="shared" si="0"/>
        <v>63;13,83742074;41,48346908;Diramazione/confluenza;temp stazioni xy;19-01-2019 14:33:35;1257,902;</v>
      </c>
    </row>
    <row r="65" spans="1:18" x14ac:dyDescent="0.25">
      <c r="A65" s="14">
        <v>64</v>
      </c>
      <c r="B65" s="14">
        <v>13.83248721</v>
      </c>
      <c r="C65" s="14">
        <v>41.483684060000002</v>
      </c>
      <c r="D65" s="14"/>
      <c r="E65" s="14" t="s">
        <v>39</v>
      </c>
      <c r="F65" s="20">
        <f t="shared" si="6"/>
        <v>43484.606805555559</v>
      </c>
      <c r="G65" s="14">
        <v>412.726</v>
      </c>
      <c r="R65" s="19" t="str">
        <f t="shared" si="0"/>
        <v>64;13,83248721;41,48368406;;temp punti xy;19-01-2019 14:33:48;412,726;</v>
      </c>
    </row>
    <row r="66" spans="1:18" x14ac:dyDescent="0.25">
      <c r="A66" s="14">
        <v>65</v>
      </c>
      <c r="B66" s="14">
        <v>13.83226237</v>
      </c>
      <c r="C66" s="14">
        <v>41.4841932</v>
      </c>
      <c r="D66" s="12" t="s">
        <v>0</v>
      </c>
      <c r="E66" s="14" t="s">
        <v>38</v>
      </c>
      <c r="F66" s="21">
        <v>43484.606944444444</v>
      </c>
      <c r="G66" s="14">
        <v>59.582999999999998</v>
      </c>
      <c r="R66" s="19" t="str">
        <f t="shared" si="0"/>
        <v>65;13,83226237;41,4841932;Stazione;temp stazioni xy;19-01-2019 14:34:00;59,583;</v>
      </c>
    </row>
    <row r="67" spans="1:18" x14ac:dyDescent="0.25">
      <c r="A67" s="14">
        <v>66</v>
      </c>
      <c r="B67" s="14">
        <v>13.82909662</v>
      </c>
      <c r="C67" s="14">
        <v>41.482741330000003</v>
      </c>
      <c r="D67" s="14" t="s">
        <v>40</v>
      </c>
      <c r="E67" s="14" t="s">
        <v>38</v>
      </c>
      <c r="F67" s="21">
        <v>43484.607638888891</v>
      </c>
      <c r="G67" s="14">
        <v>309.68700000000001</v>
      </c>
      <c r="H67">
        <v>31.841000000000001</v>
      </c>
      <c r="I67">
        <f>SUM(G66:G117)</f>
        <v>134993.47900000002</v>
      </c>
      <c r="J67">
        <f>I67/H67</f>
        <v>4239.611789830722</v>
      </c>
      <c r="K67">
        <v>141376</v>
      </c>
      <c r="L67">
        <f xml:space="preserve"> K67/H67</f>
        <v>4440.0615558556574</v>
      </c>
      <c r="M67" s="15">
        <f>L68-J68</f>
        <v>2.3263888888888917E-3</v>
      </c>
      <c r="N67">
        <v>201</v>
      </c>
      <c r="O67">
        <f xml:space="preserve"> N67/50</f>
        <v>4.0199999999999996</v>
      </c>
      <c r="R67" s="19" t="str">
        <f t="shared" ref="R67:R117" si="7">CONCATENATE(A67,";",B67,";",C67,";",D67,";",E67,";",TEXT(F67, "gg-mm-aaaa hh:mm:ss"),,";",G67,";",H67,)</f>
        <v>66;13,82909662;41,48274133;Diramazione/confluenza;temp stazioni xy;19-01-2019 14:35:00;309,687;31,841</v>
      </c>
    </row>
    <row r="68" spans="1:18" x14ac:dyDescent="0.25">
      <c r="A68" s="14">
        <v>67</v>
      </c>
      <c r="B68" s="14">
        <v>13.817309120000001</v>
      </c>
      <c r="C68" s="14">
        <v>41.477500329999998</v>
      </c>
      <c r="D68" s="14"/>
      <c r="E68" s="14" t="s">
        <v>39</v>
      </c>
      <c r="F68" s="20">
        <f xml:space="preserve"> F67 + TIME(0,0,(G68/$H$67) + $O$67)</f>
        <v>43484.608090277776</v>
      </c>
      <c r="G68" s="14">
        <v>1143.7149999999999</v>
      </c>
      <c r="J68" s="15">
        <f xml:space="preserve"> TIME(0,0,J67)</f>
        <v>4.9062500000000002E-2</v>
      </c>
      <c r="L68" s="15">
        <f>TIME(0,0,L67)</f>
        <v>5.1388888888888894E-2</v>
      </c>
      <c r="R68" s="19" t="str">
        <f t="shared" si="7"/>
        <v>67;13,81730912;41,47750033;;temp punti xy;19-01-2019 14:35:39;1143,715;</v>
      </c>
    </row>
    <row r="69" spans="1:18" x14ac:dyDescent="0.25">
      <c r="A69" s="14">
        <v>68</v>
      </c>
      <c r="B69" s="14">
        <v>13.80395599</v>
      </c>
      <c r="C69" s="14">
        <v>41.477794080000002</v>
      </c>
      <c r="D69" s="14"/>
      <c r="E69" s="14" t="s">
        <v>39</v>
      </c>
      <c r="F69" s="20">
        <f t="shared" ref="F69:F116" si="8" xml:space="preserve"> F68 + TIME(0,0,(G69/$H$67) + $O$67)</f>
        <v>43484.608541666661</v>
      </c>
      <c r="G69" s="14">
        <v>1115.796</v>
      </c>
      <c r="R69" s="19" t="str">
        <f t="shared" si="7"/>
        <v>68;13,80395599;41,47779408;;temp punti xy;19-01-2019 14:36:18;1115,796;</v>
      </c>
    </row>
    <row r="70" spans="1:18" x14ac:dyDescent="0.25">
      <c r="A70" s="14">
        <v>69</v>
      </c>
      <c r="B70" s="14">
        <v>13.76244943</v>
      </c>
      <c r="C70" s="14">
        <v>41.487790519999997</v>
      </c>
      <c r="D70" s="14"/>
      <c r="E70" s="14"/>
      <c r="F70" s="20">
        <f t="shared" si="8"/>
        <v>43484.609907407401</v>
      </c>
      <c r="G70" s="14">
        <v>3640.0050000000001</v>
      </c>
      <c r="R70" s="19" t="str">
        <f t="shared" si="7"/>
        <v>69;13,76244943;41,48779052;;;19-01-2019 14:38:16;3640,005;</v>
      </c>
    </row>
    <row r="71" spans="1:18" x14ac:dyDescent="0.25">
      <c r="A71" s="14">
        <v>70</v>
      </c>
      <c r="B71" s="14">
        <v>13.72094287</v>
      </c>
      <c r="C71" s="14">
        <v>41.497786949999998</v>
      </c>
      <c r="D71" s="14"/>
      <c r="E71" s="14" t="s">
        <v>39</v>
      </c>
      <c r="F71" s="20">
        <f t="shared" si="8"/>
        <v>43484.611273148141</v>
      </c>
      <c r="G71" s="14">
        <v>3639.498</v>
      </c>
      <c r="R71" s="19" t="str">
        <f t="shared" si="7"/>
        <v>70;13,72094287;41,49778695;;temp punti xy;19-01-2019 14:40:14;3639,498;</v>
      </c>
    </row>
    <row r="72" spans="1:18" x14ac:dyDescent="0.25">
      <c r="A72" s="14">
        <v>71</v>
      </c>
      <c r="B72" s="14">
        <v>13.68648181</v>
      </c>
      <c r="C72" s="14">
        <v>41.511154269999999</v>
      </c>
      <c r="D72" s="14"/>
      <c r="E72" s="14"/>
      <c r="F72" s="20">
        <f t="shared" si="8"/>
        <v>43484.612488425919</v>
      </c>
      <c r="G72" s="14">
        <v>3237.6239999999998</v>
      </c>
      <c r="R72" s="19" t="str">
        <f t="shared" si="7"/>
        <v>71;13,68648181;41,51115427;;;19-01-2019 14:41:59;3237,624;</v>
      </c>
    </row>
    <row r="73" spans="1:18" x14ac:dyDescent="0.25">
      <c r="A73" s="14">
        <v>72</v>
      </c>
      <c r="B73" s="14">
        <v>13.652020739999999</v>
      </c>
      <c r="C73" s="14">
        <v>41.524521579999998</v>
      </c>
      <c r="D73" s="14"/>
      <c r="E73" s="14" t="s">
        <v>39</v>
      </c>
      <c r="F73" s="20">
        <f t="shared" si="8"/>
        <v>43484.613703703697</v>
      </c>
      <c r="G73" s="14">
        <v>3237.0990000000002</v>
      </c>
      <c r="R73" s="19" t="str">
        <f t="shared" si="7"/>
        <v>72;13,65202074;41,52452158;;temp punti xy;19-01-2019 14:43:44;3237,099;</v>
      </c>
    </row>
    <row r="74" spans="1:18" x14ac:dyDescent="0.25">
      <c r="A74" s="14">
        <v>73</v>
      </c>
      <c r="B74" s="14">
        <v>13.642882119999999</v>
      </c>
      <c r="C74" s="14">
        <v>41.527219080000002</v>
      </c>
      <c r="D74" s="14"/>
      <c r="E74" s="14" t="s">
        <v>39</v>
      </c>
      <c r="F74" s="20">
        <f t="shared" si="8"/>
        <v>43484.614039351844</v>
      </c>
      <c r="G74" s="14">
        <v>819.46500000000003</v>
      </c>
      <c r="R74" s="19" t="str">
        <f t="shared" si="7"/>
        <v>73;13,64288212;41,52721908;;temp punti xy;19-01-2019 14:44:13;819,465;</v>
      </c>
    </row>
    <row r="75" spans="1:18" x14ac:dyDescent="0.25">
      <c r="A75" s="14">
        <v>74</v>
      </c>
      <c r="B75" s="14">
        <v>13.63100637</v>
      </c>
      <c r="C75" s="14">
        <v>41.529740699999998</v>
      </c>
      <c r="D75" s="14"/>
      <c r="E75" s="14" t="s">
        <v>39</v>
      </c>
      <c r="F75" s="20">
        <f t="shared" si="8"/>
        <v>43484.614456018513</v>
      </c>
      <c r="G75" s="14">
        <v>1029.953</v>
      </c>
      <c r="R75" s="19" t="str">
        <f t="shared" si="7"/>
        <v>74;13,63100637;41,5297407;;temp punti xy;19-01-2019 14:44:49;1029,953;</v>
      </c>
    </row>
    <row r="76" spans="1:18" x14ac:dyDescent="0.25">
      <c r="A76" s="14">
        <v>75</v>
      </c>
      <c r="B76" s="14">
        <v>13.592685120000001</v>
      </c>
      <c r="C76" s="14">
        <v>41.52957833</v>
      </c>
      <c r="D76" s="14"/>
      <c r="E76" s="14"/>
      <c r="F76" s="20">
        <f t="shared" si="8"/>
        <v>43484.615659722214</v>
      </c>
      <c r="G76" s="14">
        <v>3198.268</v>
      </c>
      <c r="R76" s="19" t="str">
        <f t="shared" si="7"/>
        <v>75;13,59268512;41,52957833;;;19-01-2019 14:46:33;3198,268;</v>
      </c>
    </row>
    <row r="77" spans="1:18" x14ac:dyDescent="0.25">
      <c r="A77" s="14">
        <v>76</v>
      </c>
      <c r="B77" s="14">
        <v>13.55436387</v>
      </c>
      <c r="C77" s="14">
        <v>41.529415950000001</v>
      </c>
      <c r="D77" s="14"/>
      <c r="E77" s="14" t="s">
        <v>39</v>
      </c>
      <c r="F77" s="20">
        <f t="shared" si="8"/>
        <v>43484.616863425916</v>
      </c>
      <c r="G77" s="14">
        <v>3198.2759999999998</v>
      </c>
      <c r="R77" s="19" t="str">
        <f t="shared" si="7"/>
        <v>76;13,55436387;41,52941595;;temp punti xy;19-01-2019 14:48:17;3198,276;</v>
      </c>
    </row>
    <row r="78" spans="1:18" x14ac:dyDescent="0.25">
      <c r="A78" s="14">
        <v>77</v>
      </c>
      <c r="B78" s="14">
        <v>13.52333337</v>
      </c>
      <c r="C78" s="14">
        <v>41.525481079999999</v>
      </c>
      <c r="D78" s="14"/>
      <c r="E78" s="14"/>
      <c r="F78" s="20">
        <f t="shared" si="8"/>
        <v>43484.617858796286</v>
      </c>
      <c r="G78" s="14">
        <v>2626.4479999999999</v>
      </c>
      <c r="R78" s="19" t="str">
        <f t="shared" si="7"/>
        <v>77;13,52333337;41,52548108;;;19-01-2019 14:49:43;2626,448;</v>
      </c>
    </row>
    <row r="79" spans="1:18" x14ac:dyDescent="0.25">
      <c r="A79" s="14">
        <v>78</v>
      </c>
      <c r="B79" s="14">
        <v>13.49230287</v>
      </c>
      <c r="C79" s="14">
        <v>41.521546200000003</v>
      </c>
      <c r="D79" s="14"/>
      <c r="E79" s="14" t="s">
        <v>39</v>
      </c>
      <c r="F79" s="20">
        <f t="shared" si="8"/>
        <v>43484.618854166656</v>
      </c>
      <c r="G79" s="14">
        <v>2626.6019999999999</v>
      </c>
      <c r="R79" s="19" t="str">
        <f t="shared" si="7"/>
        <v>78;13,49230287;41,5215462;;temp punti xy;19-01-2019 14:51:09;2626,602;</v>
      </c>
    </row>
    <row r="80" spans="1:18" x14ac:dyDescent="0.25">
      <c r="A80" s="14">
        <v>79</v>
      </c>
      <c r="B80" s="14">
        <v>13.450930619999999</v>
      </c>
      <c r="C80" s="14">
        <v>41.533536699999999</v>
      </c>
      <c r="D80" s="14"/>
      <c r="E80" s="14" t="s">
        <v>39</v>
      </c>
      <c r="F80" s="20">
        <f t="shared" si="8"/>
        <v>43484.620243055542</v>
      </c>
      <c r="G80" s="14">
        <v>3700.8649999999998</v>
      </c>
      <c r="R80" s="19" t="str">
        <f t="shared" si="7"/>
        <v>79;13,45093062;41,5335367;;temp punti xy;19-01-2019 14:53:09;3700,865;</v>
      </c>
    </row>
    <row r="81" spans="1:18" x14ac:dyDescent="0.25">
      <c r="A81" s="14">
        <v>80</v>
      </c>
      <c r="B81" s="14">
        <v>13.41328637</v>
      </c>
      <c r="C81" s="14">
        <v>41.532261949999999</v>
      </c>
      <c r="D81" s="14"/>
      <c r="E81" s="14" t="s">
        <v>39</v>
      </c>
      <c r="F81" s="20">
        <f t="shared" si="8"/>
        <v>43484.621423611097</v>
      </c>
      <c r="G81" s="14">
        <v>3144.748</v>
      </c>
      <c r="R81" s="19" t="str">
        <f t="shared" si="7"/>
        <v>80;13,41328637;41,53226195;;temp punti xy;19-01-2019 14:54:51;3144,748;</v>
      </c>
    </row>
    <row r="82" spans="1:18" x14ac:dyDescent="0.25">
      <c r="A82" s="14">
        <v>81</v>
      </c>
      <c r="B82" s="14">
        <v>13.38546799</v>
      </c>
      <c r="C82" s="14">
        <v>41.54637408</v>
      </c>
      <c r="D82" s="14"/>
      <c r="E82" s="14" t="s">
        <v>39</v>
      </c>
      <c r="F82" s="20">
        <f t="shared" si="8"/>
        <v>43484.622476851837</v>
      </c>
      <c r="G82" s="14">
        <v>2800.9180000000001</v>
      </c>
      <c r="R82" s="19" t="str">
        <f t="shared" si="7"/>
        <v>81;13,38546799;41,54637408;;temp punti xy;19-01-2019 14:56:22;2800,918;</v>
      </c>
    </row>
    <row r="83" spans="1:18" x14ac:dyDescent="0.25">
      <c r="A83" s="14">
        <v>82</v>
      </c>
      <c r="B83" s="14">
        <v>13.36673424</v>
      </c>
      <c r="C83" s="14">
        <v>41.543827700000001</v>
      </c>
      <c r="D83" s="14"/>
      <c r="E83" s="14" t="s">
        <v>39</v>
      </c>
      <c r="F83" s="20">
        <f t="shared" si="8"/>
        <v>43484.623090277761</v>
      </c>
      <c r="G83" s="14">
        <v>1588.489</v>
      </c>
      <c r="R83" s="19" t="str">
        <f t="shared" si="7"/>
        <v>82;13,36673424;41,5438277;;temp punti xy;19-01-2019 14:57:15;1588,489;</v>
      </c>
    </row>
    <row r="84" spans="1:18" x14ac:dyDescent="0.25">
      <c r="A84" s="14">
        <v>83</v>
      </c>
      <c r="B84" s="14">
        <v>13.350834369999999</v>
      </c>
      <c r="C84" s="14">
        <v>41.552772949999998</v>
      </c>
      <c r="D84" s="14"/>
      <c r="E84" s="14" t="s">
        <v>39</v>
      </c>
      <c r="F84" s="20">
        <f t="shared" si="8"/>
        <v>43484.623738425908</v>
      </c>
      <c r="G84" s="14">
        <v>1657.373</v>
      </c>
      <c r="R84" s="19" t="str">
        <f t="shared" si="7"/>
        <v>83;13,35083437;41,55277295;;temp punti xy;19-01-2019 14:58:11;1657,373;</v>
      </c>
    </row>
    <row r="85" spans="1:18" x14ac:dyDescent="0.25">
      <c r="A85" s="14">
        <v>84</v>
      </c>
      <c r="B85" s="14">
        <v>13.32995399</v>
      </c>
      <c r="C85" s="14">
        <v>41.579985579999999</v>
      </c>
      <c r="D85" s="14"/>
      <c r="E85" s="14" t="s">
        <v>39</v>
      </c>
      <c r="F85" s="20">
        <f t="shared" si="8"/>
        <v>43484.625046296278</v>
      </c>
      <c r="G85" s="14">
        <v>3488.2730000000001</v>
      </c>
      <c r="R85" s="19" t="str">
        <f t="shared" si="7"/>
        <v>84;13,32995399;41,57998558;;temp punti xy;19-01-2019 15:00:04;3488,273;</v>
      </c>
    </row>
    <row r="86" spans="1:18" x14ac:dyDescent="0.25">
      <c r="A86" s="14">
        <v>85</v>
      </c>
      <c r="B86" s="14">
        <v>13.339949239999999</v>
      </c>
      <c r="C86" s="14">
        <v>41.614162829999998</v>
      </c>
      <c r="D86" s="14"/>
      <c r="E86" s="14" t="s">
        <v>39</v>
      </c>
      <c r="F86" s="20">
        <f t="shared" si="8"/>
        <v>43484.62650462961</v>
      </c>
      <c r="G86" s="14">
        <v>3886.3049999999998</v>
      </c>
      <c r="R86" s="19" t="str">
        <f t="shared" si="7"/>
        <v>85;13,33994924;41,61416283;;temp punti xy;19-01-2019 15:02:10;3886,305;</v>
      </c>
    </row>
    <row r="87" spans="1:18" x14ac:dyDescent="0.25">
      <c r="A87" s="14">
        <v>86</v>
      </c>
      <c r="B87" s="14">
        <v>13.324607869999999</v>
      </c>
      <c r="C87" s="14">
        <v>41.628180700000001</v>
      </c>
      <c r="D87" s="14"/>
      <c r="E87" s="14" t="s">
        <v>39</v>
      </c>
      <c r="F87" s="20">
        <f t="shared" si="8"/>
        <v>43484.627280092573</v>
      </c>
      <c r="G87" s="14">
        <v>2014.6130000000001</v>
      </c>
      <c r="R87" s="19" t="str">
        <f t="shared" si="7"/>
        <v>86;13,32460787;41,6281807;;temp punti xy;19-01-2019 15:03:17;2014,613;</v>
      </c>
    </row>
    <row r="88" spans="1:18" x14ac:dyDescent="0.25">
      <c r="A88" s="14">
        <v>87</v>
      </c>
      <c r="B88" s="14">
        <v>13.27731724</v>
      </c>
      <c r="C88" s="14">
        <v>41.634515329999999</v>
      </c>
      <c r="D88" s="14"/>
      <c r="E88" s="14" t="s">
        <v>39</v>
      </c>
      <c r="F88" s="20">
        <f t="shared" si="8"/>
        <v>43484.628773148128</v>
      </c>
      <c r="G88" s="14">
        <v>4002.913</v>
      </c>
      <c r="R88" s="19" t="str">
        <f t="shared" si="7"/>
        <v>87;13,27731724;41,63451533;;temp punti xy;19-01-2019 15:05:26;4002,913;</v>
      </c>
    </row>
    <row r="89" spans="1:18" x14ac:dyDescent="0.25">
      <c r="A89" s="14">
        <v>88</v>
      </c>
      <c r="B89" s="14">
        <v>13.24093212</v>
      </c>
      <c r="C89" s="14">
        <v>41.66064883</v>
      </c>
      <c r="D89" s="14"/>
      <c r="E89" s="14" t="s">
        <v>39</v>
      </c>
      <c r="F89" s="20">
        <f t="shared" si="8"/>
        <v>43484.630335648129</v>
      </c>
      <c r="G89" s="14">
        <v>4196.72</v>
      </c>
      <c r="R89" s="19" t="str">
        <f t="shared" si="7"/>
        <v>88;13,24093212;41,66064883;;temp punti xy;19-01-2019 15:07:41;4196,72;</v>
      </c>
    </row>
    <row r="90" spans="1:18" x14ac:dyDescent="0.25">
      <c r="A90" s="14">
        <v>89</v>
      </c>
      <c r="B90" s="14">
        <v>13.22485387</v>
      </c>
      <c r="C90" s="14">
        <v>41.656459699999999</v>
      </c>
      <c r="D90" s="14"/>
      <c r="E90" s="14" t="s">
        <v>39</v>
      </c>
      <c r="F90" s="20">
        <f t="shared" si="8"/>
        <v>43484.630891203684</v>
      </c>
      <c r="G90" s="14">
        <v>1417.7149999999999</v>
      </c>
      <c r="R90" s="19" t="str">
        <f t="shared" si="7"/>
        <v>89;13,22485387;41,6564597;;temp punti xy;19-01-2019 15:08:29;1417,715;</v>
      </c>
    </row>
    <row r="91" spans="1:18" x14ac:dyDescent="0.25">
      <c r="A91" s="14">
        <v>90</v>
      </c>
      <c r="B91" s="14">
        <v>13.190228619999999</v>
      </c>
      <c r="C91" s="14">
        <v>41.667722580000003</v>
      </c>
      <c r="D91" s="14"/>
      <c r="E91" s="14" t="s">
        <v>39</v>
      </c>
      <c r="F91" s="20">
        <f t="shared" si="8"/>
        <v>43484.632071759239</v>
      </c>
      <c r="G91" s="14">
        <v>3143.4769999999999</v>
      </c>
      <c r="R91" s="19" t="str">
        <f t="shared" si="7"/>
        <v>90;13,19022862;41,66772258;;temp punti xy;19-01-2019 15:10:11;3143,477;</v>
      </c>
    </row>
    <row r="92" spans="1:18" x14ac:dyDescent="0.25">
      <c r="A92" s="14">
        <v>91</v>
      </c>
      <c r="B92" s="14">
        <v>13.16299862</v>
      </c>
      <c r="C92" s="14">
        <v>41.681253519999999</v>
      </c>
      <c r="D92" s="14"/>
      <c r="E92" s="14"/>
      <c r="F92" s="20">
        <f t="shared" si="8"/>
        <v>43484.633101851832</v>
      </c>
      <c r="G92" s="14">
        <v>2720.299</v>
      </c>
      <c r="R92" s="19" t="str">
        <f t="shared" si="7"/>
        <v>91;13,16299862;41,68125352;;;19-01-2019 15:11:40;2720,299;</v>
      </c>
    </row>
    <row r="93" spans="1:18" x14ac:dyDescent="0.25">
      <c r="A93" s="14">
        <v>92</v>
      </c>
      <c r="B93" s="14">
        <v>13.13576862</v>
      </c>
      <c r="C93" s="14">
        <v>41.694784460000001</v>
      </c>
      <c r="D93" s="14"/>
      <c r="E93" s="14"/>
      <c r="F93" s="20">
        <f t="shared" si="8"/>
        <v>43484.634131944425</v>
      </c>
      <c r="G93" s="14">
        <v>2719.9050000000002</v>
      </c>
      <c r="R93" s="19" t="str">
        <f t="shared" si="7"/>
        <v>92;13,13576862;41,69478446;;;19-01-2019 15:13:09;2719,905;</v>
      </c>
    </row>
    <row r="94" spans="1:18" x14ac:dyDescent="0.25">
      <c r="A94" s="14">
        <v>93</v>
      </c>
      <c r="B94" s="14">
        <v>13.108538619999999</v>
      </c>
      <c r="C94" s="14">
        <v>41.708315390000003</v>
      </c>
      <c r="D94" s="14"/>
      <c r="E94" s="14"/>
      <c r="F94" s="20">
        <f t="shared" si="8"/>
        <v>43484.635162037019</v>
      </c>
      <c r="G94" s="14">
        <v>2719.511</v>
      </c>
      <c r="R94" s="19" t="str">
        <f t="shared" si="7"/>
        <v>93;13,10853862;41,70831539;;;19-01-2019 15:14:38;2719,511;</v>
      </c>
    </row>
    <row r="95" spans="1:18" x14ac:dyDescent="0.25">
      <c r="A95" s="14">
        <v>94</v>
      </c>
      <c r="B95" s="14">
        <v>13.08130862</v>
      </c>
      <c r="C95" s="14">
        <v>41.721846329999998</v>
      </c>
      <c r="D95" s="14"/>
      <c r="E95" s="14" t="s">
        <v>39</v>
      </c>
      <c r="F95" s="20">
        <f t="shared" si="8"/>
        <v>43484.636192129612</v>
      </c>
      <c r="G95" s="14">
        <v>2719.1170000000002</v>
      </c>
      <c r="R95" s="19" t="str">
        <f t="shared" si="7"/>
        <v>94;13,08130862;41,72184633;;temp punti xy;19-01-2019 15:16:07;2719,117;</v>
      </c>
    </row>
    <row r="96" spans="1:18" x14ac:dyDescent="0.25">
      <c r="A96" s="14">
        <v>95</v>
      </c>
      <c r="B96" s="14">
        <v>13.043274869999999</v>
      </c>
      <c r="C96" s="14">
        <v>41.73431033</v>
      </c>
      <c r="D96" s="14"/>
      <c r="E96" s="14" t="s">
        <v>39</v>
      </c>
      <c r="F96" s="20">
        <f t="shared" si="8"/>
        <v>43484.637488425906</v>
      </c>
      <c r="G96" s="14">
        <v>3454.0590000000002</v>
      </c>
      <c r="R96" s="19" t="str">
        <f t="shared" si="7"/>
        <v>95;13,04327487;41,73431033;;temp punti xy;19-01-2019 15:17:59;3454,059;</v>
      </c>
    </row>
    <row r="97" spans="1:18" x14ac:dyDescent="0.25">
      <c r="A97" s="14">
        <v>96</v>
      </c>
      <c r="B97" s="14">
        <v>13.019772619999999</v>
      </c>
      <c r="C97" s="14">
        <v>41.733064329999998</v>
      </c>
      <c r="D97" s="14"/>
      <c r="E97" s="14" t="s">
        <v>39</v>
      </c>
      <c r="F97" s="20">
        <f t="shared" si="8"/>
        <v>43484.638240740722</v>
      </c>
      <c r="G97" s="14">
        <v>1960.1679999999999</v>
      </c>
      <c r="R97" s="19" t="str">
        <f t="shared" si="7"/>
        <v>96;13,01977262;41,73306433;;temp punti xy;19-01-2019 15:19:04;1960,168;</v>
      </c>
    </row>
    <row r="98" spans="1:18" x14ac:dyDescent="0.25">
      <c r="A98" s="14">
        <v>97</v>
      </c>
      <c r="B98" s="14">
        <v>13.001131239999999</v>
      </c>
      <c r="C98" s="14">
        <v>41.741431830000003</v>
      </c>
      <c r="D98" s="14"/>
      <c r="E98" s="14" t="s">
        <v>39</v>
      </c>
      <c r="F98" s="20">
        <f t="shared" si="8"/>
        <v>43484.638935185169</v>
      </c>
      <c r="G98" s="14">
        <v>1807.9449999999999</v>
      </c>
      <c r="R98" s="19" t="str">
        <f t="shared" si="7"/>
        <v>97;13,00113124;41,74143183;;temp punti xy;19-01-2019 15:20:04;1807,945;</v>
      </c>
    </row>
    <row r="99" spans="1:18" x14ac:dyDescent="0.25">
      <c r="A99" s="14">
        <v>98</v>
      </c>
      <c r="B99" s="14">
        <v>12.98362874</v>
      </c>
      <c r="C99" s="14">
        <v>41.754319080000002</v>
      </c>
      <c r="D99" s="14"/>
      <c r="E99" s="14"/>
      <c r="F99" s="20">
        <f t="shared" si="8"/>
        <v>43484.639722222208</v>
      </c>
      <c r="G99" s="14">
        <v>2041.6120000000001</v>
      </c>
      <c r="R99" s="19" t="str">
        <f t="shared" si="7"/>
        <v>98;12,98362874;41,75431908;;;19-01-2019 15:21:12;2041,612;</v>
      </c>
    </row>
    <row r="100" spans="1:18" x14ac:dyDescent="0.25">
      <c r="A100" s="14">
        <v>99</v>
      </c>
      <c r="B100" s="14">
        <v>12.966126239999999</v>
      </c>
      <c r="C100" s="14">
        <v>41.76720633</v>
      </c>
      <c r="D100" s="14"/>
      <c r="E100" s="14" t="s">
        <v>39</v>
      </c>
      <c r="F100" s="20">
        <f t="shared" si="8"/>
        <v>43484.640509259247</v>
      </c>
      <c r="G100" s="14">
        <v>2041.4059999999999</v>
      </c>
      <c r="R100" s="19" t="str">
        <f t="shared" si="7"/>
        <v>99;12,96612624;41,76720633;;temp punti xy;19-01-2019 15:22:20;2041,406;</v>
      </c>
    </row>
    <row r="101" spans="1:18" x14ac:dyDescent="0.25">
      <c r="A101" s="14">
        <v>100</v>
      </c>
      <c r="B101" s="14">
        <v>12.937627839999999</v>
      </c>
      <c r="C101" s="14">
        <v>41.773097020000002</v>
      </c>
      <c r="D101" s="14"/>
      <c r="E101" s="14"/>
      <c r="F101" s="20">
        <f t="shared" si="8"/>
        <v>43484.641446759248</v>
      </c>
      <c r="G101" s="14">
        <v>2458.259</v>
      </c>
      <c r="R101" s="19" t="str">
        <f t="shared" si="7"/>
        <v>100;12,93762784;41,77309702;;;19-01-2019 15:23:41;2458,259;</v>
      </c>
    </row>
    <row r="102" spans="1:18" x14ac:dyDescent="0.25">
      <c r="A102" s="14">
        <v>101</v>
      </c>
      <c r="B102" s="14">
        <v>12.90912943</v>
      </c>
      <c r="C102" s="14">
        <v>41.778987710000003</v>
      </c>
      <c r="D102" s="14"/>
      <c r="E102" s="14"/>
      <c r="F102" s="20">
        <f t="shared" si="8"/>
        <v>43484.642384259249</v>
      </c>
      <c r="G102" s="14">
        <v>2458.0509999999999</v>
      </c>
      <c r="R102" s="19" t="str">
        <f t="shared" si="7"/>
        <v>101;12,90912943;41,77898771;;;19-01-2019 15:25:02;2458,051;</v>
      </c>
    </row>
    <row r="103" spans="1:18" x14ac:dyDescent="0.25">
      <c r="A103" s="14">
        <v>102</v>
      </c>
      <c r="B103" s="14">
        <v>12.88063103</v>
      </c>
      <c r="C103" s="14">
        <v>41.784878390000003</v>
      </c>
      <c r="D103" s="14"/>
      <c r="E103" s="14"/>
      <c r="F103" s="20">
        <f t="shared" si="8"/>
        <v>43484.643321759249</v>
      </c>
      <c r="G103" s="14">
        <v>2457.8409999999999</v>
      </c>
      <c r="R103" s="19" t="str">
        <f t="shared" si="7"/>
        <v>102;12,88063103;41,78487839;;;19-01-2019 15:26:23;2457,841;</v>
      </c>
    </row>
    <row r="104" spans="1:18" x14ac:dyDescent="0.25">
      <c r="A104" s="14">
        <v>103</v>
      </c>
      <c r="B104" s="14">
        <v>12.852132620000001</v>
      </c>
      <c r="C104" s="14">
        <v>41.790769079999997</v>
      </c>
      <c r="D104" s="14"/>
      <c r="E104" s="14" t="s">
        <v>39</v>
      </c>
      <c r="F104" s="20">
        <f t="shared" si="8"/>
        <v>43484.64425925925</v>
      </c>
      <c r="G104" s="14">
        <v>2457.6329999999998</v>
      </c>
      <c r="R104" s="19" t="str">
        <f t="shared" si="7"/>
        <v>103;12,85213262;41,79076908;;temp punti xy;19-01-2019 15:27:44;2457,633;</v>
      </c>
    </row>
    <row r="105" spans="1:18" x14ac:dyDescent="0.25">
      <c r="A105" s="14">
        <v>104</v>
      </c>
      <c r="B105" s="14">
        <v>12.828555489999999</v>
      </c>
      <c r="C105" s="14">
        <v>41.814998950000003</v>
      </c>
      <c r="D105" s="14"/>
      <c r="E105" s="14" t="s">
        <v>39</v>
      </c>
      <c r="F105" s="20">
        <f t="shared" si="8"/>
        <v>43484.645509259251</v>
      </c>
      <c r="G105" s="14">
        <v>3328.933</v>
      </c>
      <c r="R105" s="19" t="str">
        <f t="shared" si="7"/>
        <v>104;12,82855549;41,81499895;;temp punti xy;19-01-2019 15:29:32;3328,933;</v>
      </c>
    </row>
    <row r="106" spans="1:18" x14ac:dyDescent="0.25">
      <c r="A106" s="14">
        <v>105</v>
      </c>
      <c r="B106" s="14">
        <v>12.82076687</v>
      </c>
      <c r="C106" s="14">
        <v>41.828653699999997</v>
      </c>
      <c r="D106" s="14"/>
      <c r="E106" s="14" t="s">
        <v>39</v>
      </c>
      <c r="F106" s="20">
        <f t="shared" si="8"/>
        <v>43484.646145833329</v>
      </c>
      <c r="G106" s="14">
        <v>1648.9069999999999</v>
      </c>
      <c r="R106" s="19" t="str">
        <f t="shared" si="7"/>
        <v>105;12,82076687;41,8286537;;temp punti xy;19-01-2019 15:30:27;1648,907;</v>
      </c>
    </row>
    <row r="107" spans="1:18" x14ac:dyDescent="0.25">
      <c r="A107" s="14">
        <v>106</v>
      </c>
      <c r="B107" s="14">
        <v>12.78626156</v>
      </c>
      <c r="C107" s="14">
        <v>41.833832270000002</v>
      </c>
      <c r="D107" s="14"/>
      <c r="E107" s="14"/>
      <c r="F107" s="20">
        <f t="shared" si="8"/>
        <v>43484.647245370368</v>
      </c>
      <c r="G107" s="14">
        <v>2923.473</v>
      </c>
      <c r="R107" s="19" t="str">
        <f t="shared" si="7"/>
        <v>106;12,78626156;41,83383227;;;19-01-2019 15:32:02;2923,473;</v>
      </c>
    </row>
    <row r="108" spans="1:18" x14ac:dyDescent="0.25">
      <c r="A108" s="14">
        <v>107</v>
      </c>
      <c r="B108" s="14">
        <v>12.751756240000001</v>
      </c>
      <c r="C108" s="14">
        <v>41.839010829999999</v>
      </c>
      <c r="D108" s="14"/>
      <c r="E108" s="14" t="s">
        <v>39</v>
      </c>
      <c r="F108" s="20">
        <f t="shared" si="8"/>
        <v>43484.648344907408</v>
      </c>
      <c r="G108" s="14">
        <v>2923.248</v>
      </c>
      <c r="R108" s="19" t="str">
        <f t="shared" si="7"/>
        <v>107;12,75175624;41,83901083;;temp punti xy;19-01-2019 15:33:37;2923,248;</v>
      </c>
    </row>
    <row r="109" spans="1:18" x14ac:dyDescent="0.25">
      <c r="A109" s="14">
        <v>108</v>
      </c>
      <c r="B109" s="14">
        <v>12.73057449</v>
      </c>
      <c r="C109" s="14">
        <v>41.832355329999999</v>
      </c>
      <c r="D109" s="14"/>
      <c r="E109" s="14" t="s">
        <v>39</v>
      </c>
      <c r="F109" s="20">
        <f t="shared" si="8"/>
        <v>43484.649074074077</v>
      </c>
      <c r="G109" s="14">
        <v>1908.4169999999999</v>
      </c>
      <c r="R109" s="19" t="str">
        <f t="shared" si="7"/>
        <v>108;12,73057449;41,83235533;;temp punti xy;19-01-2019 15:34:40;1908,417;</v>
      </c>
    </row>
    <row r="110" spans="1:18" x14ac:dyDescent="0.25">
      <c r="A110" s="14">
        <v>109</v>
      </c>
      <c r="B110" s="14">
        <v>12.67664149</v>
      </c>
      <c r="C110" s="14">
        <v>41.829488949999998</v>
      </c>
      <c r="D110" s="14"/>
      <c r="E110" s="14" t="s">
        <v>39</v>
      </c>
      <c r="F110" s="20">
        <f t="shared" si="8"/>
        <v>43484.650752314818</v>
      </c>
      <c r="G110" s="14">
        <v>4491.4970000000003</v>
      </c>
      <c r="R110" s="19" t="str">
        <f t="shared" si="7"/>
        <v>109;12,67664149;41,82948895;;temp punti xy;19-01-2019 15:37:05;4491,497;</v>
      </c>
    </row>
    <row r="111" spans="1:18" x14ac:dyDescent="0.25">
      <c r="A111" s="14">
        <v>110</v>
      </c>
      <c r="B111" s="14">
        <v>12.65039574</v>
      </c>
      <c r="C111" s="14">
        <v>41.81715895</v>
      </c>
      <c r="D111" s="14"/>
      <c r="E111" s="14"/>
      <c r="F111" s="20">
        <f t="shared" si="8"/>
        <v>43484.651724537041</v>
      </c>
      <c r="G111" s="14">
        <v>2574.8829999999998</v>
      </c>
      <c r="R111" s="19" t="str">
        <f t="shared" si="7"/>
        <v>110;12,65039574;41,81715895;;;19-01-2019 15:38:29;2574,883;</v>
      </c>
    </row>
    <row r="112" spans="1:18" x14ac:dyDescent="0.25">
      <c r="A112" s="14">
        <v>111</v>
      </c>
      <c r="B112" s="14">
        <v>12.624149989999999</v>
      </c>
      <c r="C112" s="14">
        <v>41.804828950000001</v>
      </c>
      <c r="D112" s="14"/>
      <c r="E112" s="14" t="s">
        <v>39</v>
      </c>
      <c r="F112" s="20">
        <f t="shared" si="8"/>
        <v>43484.652696759265</v>
      </c>
      <c r="G112" s="14">
        <v>2575.2350000000001</v>
      </c>
      <c r="R112" s="19" t="str">
        <f t="shared" si="7"/>
        <v>111;12,62414999;41,80482895;;temp punti xy;19-01-2019 15:39:53;2575,235;</v>
      </c>
    </row>
    <row r="113" spans="1:18" x14ac:dyDescent="0.25">
      <c r="A113" s="14">
        <v>112</v>
      </c>
      <c r="B113" s="14">
        <v>12.59789449</v>
      </c>
      <c r="C113" s="14">
        <v>41.804792579999997</v>
      </c>
      <c r="D113" s="14"/>
      <c r="E113" s="14" t="s">
        <v>39</v>
      </c>
      <c r="F113" s="20">
        <f t="shared" si="8"/>
        <v>43484.653530092597</v>
      </c>
      <c r="G113" s="14">
        <v>2181.9270000000001</v>
      </c>
      <c r="R113" s="19" t="str">
        <f t="shared" si="7"/>
        <v>112;12,59789449;41,80479258;;temp punti xy;19-01-2019 15:41:05;2181,927;</v>
      </c>
    </row>
    <row r="114" spans="1:18" x14ac:dyDescent="0.25">
      <c r="A114" s="14">
        <v>113</v>
      </c>
      <c r="B114" s="14">
        <v>12.57206137</v>
      </c>
      <c r="C114" s="14">
        <v>41.826652449999997</v>
      </c>
      <c r="D114" s="14"/>
      <c r="E114" s="14" t="s">
        <v>39</v>
      </c>
      <c r="F114" s="20">
        <f t="shared" si="8"/>
        <v>43484.654745370375</v>
      </c>
      <c r="G114" s="14">
        <v>3240.7280000000001</v>
      </c>
      <c r="R114" s="19" t="str">
        <f t="shared" si="7"/>
        <v>113;12,57206137;41,82665245;;temp punti xy;19-01-2019 15:42:50;3240,728;</v>
      </c>
    </row>
    <row r="115" spans="1:18" x14ac:dyDescent="0.25">
      <c r="A115" s="14">
        <v>114</v>
      </c>
      <c r="B115" s="14">
        <v>12.55336293</v>
      </c>
      <c r="C115" s="14">
        <v>41.853857640000001</v>
      </c>
      <c r="D115" s="14"/>
      <c r="E115" s="14"/>
      <c r="F115" s="20">
        <f t="shared" si="8"/>
        <v>43484.656018518523</v>
      </c>
      <c r="G115" s="14">
        <v>3397.4319999999998</v>
      </c>
      <c r="R115" s="19" t="str">
        <f t="shared" si="7"/>
        <v>114;12,55336293;41,85385764;;;19-01-2019 15:44:40;3397,432;</v>
      </c>
    </row>
    <row r="116" spans="1:18" x14ac:dyDescent="0.25">
      <c r="A116" s="14">
        <v>115</v>
      </c>
      <c r="B116" s="14">
        <v>12.534664490000001</v>
      </c>
      <c r="C116" s="14">
        <v>41.881062829999998</v>
      </c>
      <c r="D116" s="14"/>
      <c r="E116" s="14" t="s">
        <v>39</v>
      </c>
      <c r="F116" s="20">
        <f t="shared" si="8"/>
        <v>43484.65729166667</v>
      </c>
      <c r="G116" s="14">
        <v>3397.1439999999998</v>
      </c>
      <c r="R116" s="19" t="str">
        <f t="shared" si="7"/>
        <v>115;12,53466449;41,88106283;;temp punti xy;19-01-2019 15:46:30;3397,144;</v>
      </c>
    </row>
    <row r="117" spans="1:18" x14ac:dyDescent="0.25">
      <c r="A117" s="14">
        <v>116</v>
      </c>
      <c r="B117" s="14">
        <v>12.502225989999999</v>
      </c>
      <c r="C117" s="14">
        <v>41.900651449999998</v>
      </c>
      <c r="D117" s="13" t="s">
        <v>0</v>
      </c>
      <c r="E117" s="14" t="s">
        <v>38</v>
      </c>
      <c r="F117" s="21">
        <v>43484.65902777778</v>
      </c>
      <c r="G117" s="14">
        <v>3461.4209999999998</v>
      </c>
      <c r="R117" s="19" t="str">
        <f t="shared" si="7"/>
        <v>116;12,50222599;41,90065145;Stazione;temp stazioni xy;19-01-2019 15:49:00;3461,421;</v>
      </c>
    </row>
  </sheetData>
  <sortState ref="A2:H117">
    <sortCondition descending="1"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7"/>
  <sheetViews>
    <sheetView tabSelected="1" workbookViewId="0"/>
  </sheetViews>
  <sheetFormatPr defaultRowHeight="15" x14ac:dyDescent="0.25"/>
  <cols>
    <col min="1" max="1" width="4" bestFit="1" customWidth="1"/>
    <col min="2" max="3" width="12" bestFit="1" customWidth="1"/>
    <col min="4" max="4" width="23.140625" bestFit="1" customWidth="1"/>
    <col min="5" max="5" width="15.5703125" bestFit="1" customWidth="1"/>
    <col min="6" max="6" width="15.85546875" bestFit="1" customWidth="1"/>
    <col min="7" max="7" width="9" bestFit="1" customWidth="1"/>
    <col min="8" max="8" width="7" bestFit="1" customWidth="1"/>
  </cols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42</v>
      </c>
    </row>
    <row r="2" spans="1:8" x14ac:dyDescent="0.25">
      <c r="A2">
        <v>1</v>
      </c>
      <c r="B2">
        <v>14.66403637</v>
      </c>
      <c r="C2">
        <v>41.558127829999997</v>
      </c>
      <c r="D2" t="s">
        <v>0</v>
      </c>
      <c r="E2" t="s">
        <v>38</v>
      </c>
      <c r="F2" s="18">
        <v>43484.522222222222</v>
      </c>
      <c r="G2">
        <v>115.867</v>
      </c>
      <c r="H2">
        <v>18.247</v>
      </c>
    </row>
    <row r="3" spans="1:8" x14ac:dyDescent="0.25">
      <c r="A3">
        <v>2</v>
      </c>
      <c r="B3">
        <v>14.662660369999999</v>
      </c>
      <c r="C3">
        <v>41.556440700000003</v>
      </c>
      <c r="D3" t="s">
        <v>41</v>
      </c>
      <c r="E3" t="s">
        <v>38</v>
      </c>
      <c r="F3" s="18">
        <v>43484.539583333331</v>
      </c>
      <c r="G3">
        <v>219.74600000000001</v>
      </c>
    </row>
    <row r="4" spans="1:8" x14ac:dyDescent="0.25">
      <c r="A4">
        <v>3</v>
      </c>
      <c r="B4">
        <v>14.662407119999999</v>
      </c>
      <c r="C4">
        <v>41.5559242</v>
      </c>
      <c r="D4" t="s">
        <v>41</v>
      </c>
      <c r="E4" t="s">
        <v>38</v>
      </c>
      <c r="F4" s="18">
        <v>43484.539837962962</v>
      </c>
      <c r="G4">
        <v>61.131999999999998</v>
      </c>
    </row>
    <row r="5" spans="1:8" x14ac:dyDescent="0.25">
      <c r="A5">
        <v>4</v>
      </c>
      <c r="B5">
        <v>14.662168619999999</v>
      </c>
      <c r="C5">
        <v>41.555752329999997</v>
      </c>
      <c r="D5" t="s">
        <v>41</v>
      </c>
      <c r="E5" t="s">
        <v>38</v>
      </c>
      <c r="F5" s="18">
        <v>43484.540069444447</v>
      </c>
      <c r="G5">
        <v>27.573</v>
      </c>
    </row>
    <row r="6" spans="1:8" x14ac:dyDescent="0.25">
      <c r="A6">
        <v>5</v>
      </c>
      <c r="B6">
        <v>14.63184412</v>
      </c>
      <c r="C6">
        <v>41.534743579999997</v>
      </c>
      <c r="E6" t="s">
        <v>39</v>
      </c>
      <c r="F6" s="18">
        <v>43484.54246527778</v>
      </c>
      <c r="G6">
        <v>3441.86</v>
      </c>
    </row>
    <row r="7" spans="1:8" x14ac:dyDescent="0.25">
      <c r="A7">
        <v>6</v>
      </c>
      <c r="B7">
        <v>14.597375489999999</v>
      </c>
      <c r="C7">
        <v>41.523272329999998</v>
      </c>
      <c r="E7" t="s">
        <v>39</v>
      </c>
      <c r="F7" s="18">
        <v>43484.544675925928</v>
      </c>
      <c r="G7">
        <v>3146.2159999999999</v>
      </c>
    </row>
    <row r="8" spans="1:8" x14ac:dyDescent="0.25">
      <c r="A8">
        <v>7</v>
      </c>
      <c r="B8">
        <v>14.588603490000001</v>
      </c>
      <c r="C8">
        <v>41.510015199999998</v>
      </c>
      <c r="E8" t="s">
        <v>39</v>
      </c>
      <c r="F8" s="18">
        <v>43484.545937499999</v>
      </c>
      <c r="G8">
        <v>1644.4159999999999</v>
      </c>
    </row>
    <row r="9" spans="1:8" x14ac:dyDescent="0.25">
      <c r="A9">
        <v>8</v>
      </c>
      <c r="B9">
        <v>14.603973740000001</v>
      </c>
      <c r="C9">
        <v>41.506333830000003</v>
      </c>
      <c r="E9" t="s">
        <v>39</v>
      </c>
      <c r="F9" s="18">
        <v>43484.547013888892</v>
      </c>
      <c r="G9">
        <v>1346.76</v>
      </c>
    </row>
    <row r="10" spans="1:8" x14ac:dyDescent="0.25">
      <c r="A10">
        <v>9</v>
      </c>
      <c r="B10">
        <v>14.59945299</v>
      </c>
      <c r="C10">
        <v>41.494371700000002</v>
      </c>
      <c r="D10" t="s">
        <v>41</v>
      </c>
      <c r="E10" t="s">
        <v>38</v>
      </c>
      <c r="F10" s="18">
        <v>43484.548101851855</v>
      </c>
      <c r="G10">
        <v>1381.1379999999999</v>
      </c>
    </row>
    <row r="11" spans="1:8" x14ac:dyDescent="0.25">
      <c r="A11">
        <v>10</v>
      </c>
      <c r="B11">
        <v>14.59904249</v>
      </c>
      <c r="C11">
        <v>41.494218449999998</v>
      </c>
      <c r="D11" t="s">
        <v>41</v>
      </c>
      <c r="E11" t="s">
        <v>38</v>
      </c>
      <c r="F11" s="18">
        <v>43484.548344907409</v>
      </c>
      <c r="G11">
        <v>38.271000000000001</v>
      </c>
    </row>
    <row r="12" spans="1:8" x14ac:dyDescent="0.25">
      <c r="A12">
        <v>11</v>
      </c>
      <c r="B12">
        <v>14.597876490000001</v>
      </c>
      <c r="C12">
        <v>41.493886199999999</v>
      </c>
      <c r="D12" t="s">
        <v>0</v>
      </c>
      <c r="E12" t="s">
        <v>38</v>
      </c>
      <c r="F12" s="18">
        <v>43484.548611111109</v>
      </c>
      <c r="G12">
        <v>104.123</v>
      </c>
    </row>
    <row r="13" spans="1:8" x14ac:dyDescent="0.25">
      <c r="A13">
        <v>12</v>
      </c>
      <c r="B13">
        <v>14.596210989999999</v>
      </c>
      <c r="C13">
        <v>41.493482450000002</v>
      </c>
      <c r="D13" t="s">
        <v>41</v>
      </c>
      <c r="E13" t="s">
        <v>38</v>
      </c>
      <c r="F13" s="18">
        <v>43484.549305555556</v>
      </c>
      <c r="G13">
        <v>146.12700000000001</v>
      </c>
      <c r="H13">
        <v>20.239000000000001</v>
      </c>
    </row>
    <row r="14" spans="1:8" x14ac:dyDescent="0.25">
      <c r="A14">
        <v>13</v>
      </c>
      <c r="B14">
        <v>14.59590612</v>
      </c>
      <c r="C14">
        <v>41.493411950000002</v>
      </c>
      <c r="D14" t="s">
        <v>41</v>
      </c>
      <c r="E14" t="s">
        <v>38</v>
      </c>
      <c r="F14" s="18">
        <v>43484.549409722225</v>
      </c>
      <c r="G14">
        <v>26.635000000000002</v>
      </c>
    </row>
    <row r="15" spans="1:8" x14ac:dyDescent="0.25">
      <c r="A15">
        <v>14</v>
      </c>
      <c r="B15">
        <v>14.586301990000001</v>
      </c>
      <c r="C15">
        <v>41.481371199999998</v>
      </c>
      <c r="E15" t="s">
        <v>39</v>
      </c>
      <c r="F15" s="18">
        <v>43484.550381944442</v>
      </c>
      <c r="G15">
        <v>1559.3720000000001</v>
      </c>
    </row>
    <row r="16" spans="1:8" x14ac:dyDescent="0.25">
      <c r="A16">
        <v>15</v>
      </c>
      <c r="B16">
        <v>14.59897424</v>
      </c>
      <c r="C16">
        <v>41.467807829999998</v>
      </c>
      <c r="E16" t="s">
        <v>39</v>
      </c>
      <c r="F16" s="18">
        <v>43484.551516203705</v>
      </c>
      <c r="G16">
        <v>1841.0940000000001</v>
      </c>
    </row>
    <row r="17" spans="1:8" x14ac:dyDescent="0.25">
      <c r="A17">
        <v>16</v>
      </c>
      <c r="B17">
        <v>14.58712287</v>
      </c>
      <c r="C17">
        <v>41.463677949999997</v>
      </c>
      <c r="E17" t="s">
        <v>39</v>
      </c>
      <c r="F17" s="18">
        <v>43484.552222222221</v>
      </c>
      <c r="G17">
        <v>1091.152</v>
      </c>
    </row>
    <row r="18" spans="1:8" x14ac:dyDescent="0.25">
      <c r="A18">
        <v>17</v>
      </c>
      <c r="B18">
        <v>14.586148120000001</v>
      </c>
      <c r="C18">
        <v>41.453255579999997</v>
      </c>
      <c r="E18" t="s">
        <v>39</v>
      </c>
      <c r="F18" s="18">
        <v>43484.552974537037</v>
      </c>
      <c r="G18">
        <v>1160.3989999999999</v>
      </c>
    </row>
    <row r="19" spans="1:8" x14ac:dyDescent="0.25">
      <c r="A19">
        <v>18</v>
      </c>
      <c r="B19">
        <v>14.54422112</v>
      </c>
      <c r="C19">
        <v>41.45807258</v>
      </c>
      <c r="E19" t="s">
        <v>39</v>
      </c>
      <c r="F19" s="18">
        <v>43484.555081018516</v>
      </c>
      <c r="G19">
        <v>3543.7460000000001</v>
      </c>
    </row>
    <row r="20" spans="1:8" x14ac:dyDescent="0.25">
      <c r="A20">
        <v>19</v>
      </c>
      <c r="B20">
        <v>14.53493799</v>
      </c>
      <c r="C20">
        <v>41.470862580000002</v>
      </c>
      <c r="E20" t="s">
        <v>39</v>
      </c>
      <c r="F20" s="18">
        <v>43484.556087962963</v>
      </c>
      <c r="G20">
        <v>1618.41</v>
      </c>
    </row>
    <row r="21" spans="1:8" x14ac:dyDescent="0.25">
      <c r="A21">
        <v>20</v>
      </c>
      <c r="B21">
        <v>14.521575739999999</v>
      </c>
      <c r="C21">
        <v>41.473246949999997</v>
      </c>
      <c r="E21" t="s">
        <v>39</v>
      </c>
      <c r="F21" s="18">
        <v>43484.556828703702</v>
      </c>
      <c r="G21">
        <v>1147.1600000000001</v>
      </c>
    </row>
    <row r="22" spans="1:8" x14ac:dyDescent="0.25">
      <c r="A22">
        <v>21</v>
      </c>
      <c r="B22">
        <v>14.484408739999999</v>
      </c>
      <c r="C22">
        <v>41.479589580000003</v>
      </c>
      <c r="E22" t="s">
        <v>39</v>
      </c>
      <c r="F22" s="18">
        <v>43484.55872685185</v>
      </c>
      <c r="G22">
        <v>3183.3470000000002</v>
      </c>
    </row>
    <row r="23" spans="1:8" x14ac:dyDescent="0.25">
      <c r="A23">
        <v>22</v>
      </c>
      <c r="B23">
        <v>14.47457328</v>
      </c>
      <c r="C23">
        <v>41.487844950000003</v>
      </c>
      <c r="E23" t="s">
        <v>39</v>
      </c>
      <c r="F23" s="18">
        <v>43484.559513888889</v>
      </c>
      <c r="G23">
        <v>1231.0129999999999</v>
      </c>
    </row>
    <row r="24" spans="1:8" x14ac:dyDescent="0.25">
      <c r="A24">
        <v>23</v>
      </c>
      <c r="B24">
        <v>14.474567370000001</v>
      </c>
      <c r="C24">
        <v>41.487850330000001</v>
      </c>
      <c r="D24" t="s">
        <v>0</v>
      </c>
      <c r="E24" t="s">
        <v>38</v>
      </c>
      <c r="F24" s="18">
        <v>43484.55972222222</v>
      </c>
      <c r="G24">
        <v>0.77500000000000002</v>
      </c>
    </row>
    <row r="25" spans="1:8" x14ac:dyDescent="0.25">
      <c r="A25">
        <v>24</v>
      </c>
      <c r="B25">
        <v>14.45371568</v>
      </c>
      <c r="C25">
        <v>41.499182390000001</v>
      </c>
      <c r="F25" s="18">
        <v>43484.560416666667</v>
      </c>
      <c r="G25">
        <v>2148.4479999999999</v>
      </c>
      <c r="H25">
        <v>20.099</v>
      </c>
    </row>
    <row r="26" spans="1:8" x14ac:dyDescent="0.25">
      <c r="A26">
        <v>25</v>
      </c>
      <c r="B26">
        <v>14.432864</v>
      </c>
      <c r="C26">
        <v>41.510514460000003</v>
      </c>
      <c r="F26" s="18">
        <v>43484.561724537038</v>
      </c>
      <c r="G26">
        <v>2148.2040000000002</v>
      </c>
    </row>
    <row r="27" spans="1:8" x14ac:dyDescent="0.25">
      <c r="A27">
        <v>26</v>
      </c>
      <c r="B27">
        <v>14.41201231</v>
      </c>
      <c r="C27">
        <v>41.521846519999997</v>
      </c>
      <c r="F27" s="18">
        <v>43484.563032407408</v>
      </c>
      <c r="G27">
        <v>2147.9589999999998</v>
      </c>
    </row>
    <row r="28" spans="1:8" x14ac:dyDescent="0.25">
      <c r="A28">
        <v>27</v>
      </c>
      <c r="B28">
        <v>14.391160620000001</v>
      </c>
      <c r="C28">
        <v>41.533178579999998</v>
      </c>
      <c r="E28" t="s">
        <v>39</v>
      </c>
      <c r="F28" s="18">
        <v>43484.564340277779</v>
      </c>
      <c r="G28">
        <v>2147.7150000000001</v>
      </c>
    </row>
    <row r="29" spans="1:8" x14ac:dyDescent="0.25">
      <c r="A29">
        <v>28</v>
      </c>
      <c r="B29">
        <v>14.35837499</v>
      </c>
      <c r="C29">
        <v>41.542322949999999</v>
      </c>
      <c r="E29" t="s">
        <v>39</v>
      </c>
      <c r="F29" s="18">
        <v>43484.566087962965</v>
      </c>
      <c r="G29">
        <v>2918.31</v>
      </c>
    </row>
    <row r="30" spans="1:8" x14ac:dyDescent="0.25">
      <c r="A30">
        <v>29</v>
      </c>
      <c r="B30">
        <v>14.34369143</v>
      </c>
      <c r="C30">
        <v>41.56423745</v>
      </c>
      <c r="F30" s="18">
        <v>43484.567731481482</v>
      </c>
      <c r="G30">
        <v>2724.8220000000001</v>
      </c>
    </row>
    <row r="31" spans="1:8" x14ac:dyDescent="0.25">
      <c r="A31">
        <v>30</v>
      </c>
      <c r="B31">
        <v>14.32900787</v>
      </c>
      <c r="C31">
        <v>41.586151950000001</v>
      </c>
      <c r="D31" t="s">
        <v>41</v>
      </c>
      <c r="E31" t="s">
        <v>38</v>
      </c>
      <c r="F31" s="18">
        <v>43484.569374999999</v>
      </c>
      <c r="G31">
        <v>2724.645</v>
      </c>
    </row>
    <row r="32" spans="1:8" x14ac:dyDescent="0.25">
      <c r="A32">
        <v>31</v>
      </c>
      <c r="B32">
        <v>14.32895924</v>
      </c>
      <c r="C32">
        <v>41.586240080000003</v>
      </c>
      <c r="D32" t="s">
        <v>41</v>
      </c>
      <c r="E32" t="s">
        <v>38</v>
      </c>
      <c r="F32" s="18">
        <v>43484.569456018522</v>
      </c>
      <c r="G32">
        <v>10.595000000000001</v>
      </c>
    </row>
    <row r="33" spans="1:8" x14ac:dyDescent="0.25">
      <c r="A33">
        <v>32</v>
      </c>
      <c r="B33">
        <v>14.328620239999999</v>
      </c>
      <c r="C33">
        <v>41.586476580000003</v>
      </c>
      <c r="D33" t="s">
        <v>41</v>
      </c>
      <c r="E33" t="s">
        <v>38</v>
      </c>
      <c r="F33" s="18">
        <v>43484.569548611114</v>
      </c>
      <c r="G33">
        <v>38.588000000000001</v>
      </c>
    </row>
    <row r="34" spans="1:8" x14ac:dyDescent="0.25">
      <c r="A34">
        <v>33</v>
      </c>
      <c r="B34">
        <v>14.327653740000001</v>
      </c>
      <c r="C34">
        <v>41.587385949999998</v>
      </c>
      <c r="D34" t="s">
        <v>0</v>
      </c>
      <c r="E34" t="s">
        <v>38</v>
      </c>
      <c r="F34" s="18">
        <v>43484.570833333331</v>
      </c>
      <c r="G34">
        <v>129.21199999999999</v>
      </c>
    </row>
    <row r="35" spans="1:8" x14ac:dyDescent="0.25">
      <c r="A35">
        <v>34</v>
      </c>
      <c r="B35">
        <v>14.32656098</v>
      </c>
      <c r="C35">
        <v>41.58826663</v>
      </c>
      <c r="E35" t="s">
        <v>39</v>
      </c>
      <c r="F35" s="18">
        <v>43484.571527777778</v>
      </c>
      <c r="G35">
        <v>133.678</v>
      </c>
      <c r="H35">
        <v>15.897</v>
      </c>
    </row>
    <row r="36" spans="1:8" x14ac:dyDescent="0.25">
      <c r="A36">
        <v>35</v>
      </c>
      <c r="B36">
        <v>14.326550490000001</v>
      </c>
      <c r="C36">
        <v>41.588275449999998</v>
      </c>
      <c r="D36" t="s">
        <v>41</v>
      </c>
      <c r="E36" t="s">
        <v>38</v>
      </c>
      <c r="F36" s="18">
        <v>43484.571851851855</v>
      </c>
      <c r="G36">
        <v>1.3129999999999999</v>
      </c>
    </row>
    <row r="37" spans="1:8" x14ac:dyDescent="0.25">
      <c r="A37">
        <v>36</v>
      </c>
      <c r="B37">
        <v>14.32600774</v>
      </c>
      <c r="C37">
        <v>41.588831079999999</v>
      </c>
      <c r="D37" t="s">
        <v>41</v>
      </c>
      <c r="E37" t="s">
        <v>38</v>
      </c>
      <c r="F37" s="18">
        <v>43484.572233796294</v>
      </c>
      <c r="G37">
        <v>76.527000000000001</v>
      </c>
    </row>
    <row r="38" spans="1:8" x14ac:dyDescent="0.25">
      <c r="A38">
        <v>37</v>
      </c>
      <c r="B38">
        <v>14.28563924</v>
      </c>
      <c r="C38">
        <v>41.578039330000003</v>
      </c>
      <c r="E38" t="s">
        <v>39</v>
      </c>
      <c r="F38" s="18">
        <v>43484.575150462966</v>
      </c>
      <c r="G38">
        <v>3573.3020000000001</v>
      </c>
    </row>
    <row r="39" spans="1:8" x14ac:dyDescent="0.25">
      <c r="A39">
        <v>38</v>
      </c>
      <c r="B39">
        <v>14.26686462</v>
      </c>
      <c r="C39">
        <v>41.600227830000001</v>
      </c>
      <c r="E39" t="s">
        <v>39</v>
      </c>
      <c r="F39" s="18">
        <v>43484.577592592592</v>
      </c>
      <c r="G39">
        <v>2919.5529999999999</v>
      </c>
    </row>
    <row r="40" spans="1:8" x14ac:dyDescent="0.25">
      <c r="A40">
        <v>39</v>
      </c>
      <c r="B40">
        <v>14.238243239999999</v>
      </c>
      <c r="C40">
        <v>41.599807699999999</v>
      </c>
      <c r="D40" t="s">
        <v>41</v>
      </c>
      <c r="E40" t="s">
        <v>38</v>
      </c>
      <c r="F40" s="18">
        <v>43484.579652777778</v>
      </c>
      <c r="G40">
        <v>2386.5509999999999</v>
      </c>
    </row>
    <row r="41" spans="1:8" x14ac:dyDescent="0.25">
      <c r="A41">
        <v>40</v>
      </c>
      <c r="B41">
        <v>14.23549274</v>
      </c>
      <c r="C41">
        <v>41.5969707</v>
      </c>
      <c r="D41" t="s">
        <v>0</v>
      </c>
      <c r="E41" t="s">
        <v>38</v>
      </c>
      <c r="F41" s="18">
        <v>43484.579861111109</v>
      </c>
      <c r="G41">
        <v>389.7</v>
      </c>
    </row>
    <row r="42" spans="1:8" x14ac:dyDescent="0.25">
      <c r="A42">
        <v>41</v>
      </c>
      <c r="B42">
        <v>14.23398074</v>
      </c>
      <c r="C42">
        <v>41.595411579999997</v>
      </c>
      <c r="D42" t="s">
        <v>41</v>
      </c>
      <c r="E42" t="s">
        <v>38</v>
      </c>
      <c r="F42" s="18">
        <v>43484.580555555556</v>
      </c>
      <c r="G42">
        <v>214.18899999999999</v>
      </c>
      <c r="H42">
        <v>18.059999999999999</v>
      </c>
    </row>
    <row r="43" spans="1:8" x14ac:dyDescent="0.25">
      <c r="A43">
        <v>42</v>
      </c>
      <c r="B43">
        <v>14.242846869999999</v>
      </c>
      <c r="C43">
        <v>41.5886037</v>
      </c>
      <c r="E43" t="s">
        <v>39</v>
      </c>
      <c r="F43" s="18">
        <v>43484.581331018519</v>
      </c>
      <c r="G43">
        <v>1057.4459999999999</v>
      </c>
    </row>
    <row r="44" spans="1:8" x14ac:dyDescent="0.25">
      <c r="A44">
        <v>43</v>
      </c>
      <c r="B44">
        <v>14.24174449</v>
      </c>
      <c r="C44">
        <v>41.563055830000003</v>
      </c>
      <c r="E44" t="s">
        <v>39</v>
      </c>
      <c r="F44" s="18">
        <v>43484.583252314813</v>
      </c>
      <c r="G44">
        <v>2838.9650000000001</v>
      </c>
    </row>
    <row r="45" spans="1:8" x14ac:dyDescent="0.25">
      <c r="A45">
        <v>44</v>
      </c>
      <c r="B45">
        <v>14.18115837</v>
      </c>
      <c r="C45">
        <v>41.561222200000003</v>
      </c>
      <c r="E45" t="s">
        <v>39</v>
      </c>
      <c r="F45" s="18">
        <v>43484.586597222224</v>
      </c>
      <c r="G45">
        <v>5057.9719999999998</v>
      </c>
    </row>
    <row r="46" spans="1:8" x14ac:dyDescent="0.25">
      <c r="A46">
        <v>45</v>
      </c>
      <c r="B46">
        <v>14.160442740000001</v>
      </c>
      <c r="C46">
        <v>41.545601329999997</v>
      </c>
      <c r="E46" t="s">
        <v>39</v>
      </c>
      <c r="F46" s="18">
        <v>43484.588263888887</v>
      </c>
      <c r="G46">
        <v>2448.8420000000001</v>
      </c>
    </row>
    <row r="47" spans="1:8" x14ac:dyDescent="0.25">
      <c r="A47">
        <v>46</v>
      </c>
      <c r="B47">
        <v>14.15991599</v>
      </c>
      <c r="C47">
        <v>41.52947795</v>
      </c>
      <c r="E47" t="s">
        <v>39</v>
      </c>
      <c r="F47" s="18">
        <v>43484.589513888888</v>
      </c>
      <c r="G47">
        <v>1791.2719999999999</v>
      </c>
    </row>
    <row r="48" spans="1:8" x14ac:dyDescent="0.25">
      <c r="A48">
        <v>47</v>
      </c>
      <c r="B48">
        <v>14.12499337</v>
      </c>
      <c r="C48">
        <v>41.52208083</v>
      </c>
      <c r="E48" t="s">
        <v>39</v>
      </c>
      <c r="F48" s="18">
        <v>43484.591550925928</v>
      </c>
      <c r="G48">
        <v>3028.3180000000002</v>
      </c>
    </row>
    <row r="49" spans="1:8" x14ac:dyDescent="0.25">
      <c r="A49">
        <v>48</v>
      </c>
      <c r="B49">
        <v>14.08850687</v>
      </c>
      <c r="C49">
        <v>41.503370519999997</v>
      </c>
      <c r="F49" s="18">
        <v>43484.5940162037</v>
      </c>
      <c r="G49">
        <v>3687.2310000000002</v>
      </c>
    </row>
    <row r="50" spans="1:8" x14ac:dyDescent="0.25">
      <c r="A50">
        <v>49</v>
      </c>
      <c r="B50">
        <v>14.052020369999999</v>
      </c>
      <c r="C50">
        <v>41.4846602</v>
      </c>
      <c r="D50" t="s">
        <v>41</v>
      </c>
      <c r="E50" t="s">
        <v>38</v>
      </c>
      <c r="F50" s="18">
        <v>43484.59648148148</v>
      </c>
      <c r="G50">
        <v>3687.9520000000002</v>
      </c>
    </row>
    <row r="51" spans="1:8" x14ac:dyDescent="0.25">
      <c r="A51">
        <v>50</v>
      </c>
      <c r="B51">
        <v>14.04891844</v>
      </c>
      <c r="C51">
        <v>41.482966830000002</v>
      </c>
      <c r="E51" t="s">
        <v>39</v>
      </c>
      <c r="F51" s="18">
        <v>43484.596782407411</v>
      </c>
      <c r="G51">
        <v>320.13200000000001</v>
      </c>
    </row>
    <row r="52" spans="1:8" x14ac:dyDescent="0.25">
      <c r="A52">
        <v>51</v>
      </c>
      <c r="B52">
        <v>14.048847240000001</v>
      </c>
      <c r="C52">
        <v>41.483028079999997</v>
      </c>
      <c r="D52" t="s">
        <v>0</v>
      </c>
      <c r="E52" t="s">
        <v>38</v>
      </c>
      <c r="F52" s="18">
        <v>43484.598611111112</v>
      </c>
      <c r="G52">
        <v>9.0350000000000001</v>
      </c>
    </row>
    <row r="53" spans="1:8" x14ac:dyDescent="0.25">
      <c r="A53">
        <v>52</v>
      </c>
      <c r="B53">
        <v>14.04705774</v>
      </c>
      <c r="C53">
        <v>41.482106330000001</v>
      </c>
      <c r="D53" t="s">
        <v>41</v>
      </c>
      <c r="E53" t="s">
        <v>38</v>
      </c>
      <c r="F53" s="18">
        <v>43484.599305555559</v>
      </c>
      <c r="G53">
        <v>181.15600000000001</v>
      </c>
      <c r="H53">
        <v>40.014000000000003</v>
      </c>
    </row>
    <row r="54" spans="1:8" x14ac:dyDescent="0.25">
      <c r="A54">
        <v>53</v>
      </c>
      <c r="B54">
        <v>14.02917899</v>
      </c>
      <c r="C54">
        <v>41.469325079999997</v>
      </c>
      <c r="E54" t="s">
        <v>39</v>
      </c>
      <c r="F54" s="18">
        <v>43484.599930555552</v>
      </c>
      <c r="G54">
        <v>2060.386</v>
      </c>
    </row>
    <row r="55" spans="1:8" x14ac:dyDescent="0.25">
      <c r="A55">
        <v>54</v>
      </c>
      <c r="B55">
        <v>14.01880403</v>
      </c>
      <c r="C55">
        <v>41.442462990000003</v>
      </c>
      <c r="E55" t="s">
        <v>39</v>
      </c>
      <c r="F55" s="18">
        <v>43484.600856481484</v>
      </c>
      <c r="G55">
        <v>3106.7640000000001</v>
      </c>
    </row>
    <row r="56" spans="1:8" x14ac:dyDescent="0.25">
      <c r="A56">
        <v>55</v>
      </c>
      <c r="B56">
        <v>13.99727034</v>
      </c>
      <c r="C56">
        <v>41.428340779999999</v>
      </c>
      <c r="E56" t="s">
        <v>39</v>
      </c>
      <c r="F56" s="18">
        <v>43484.601574074077</v>
      </c>
      <c r="G56">
        <v>2387.2950000000001</v>
      </c>
    </row>
    <row r="57" spans="1:8" x14ac:dyDescent="0.25">
      <c r="A57">
        <v>56</v>
      </c>
      <c r="B57">
        <v>13.962204849999999</v>
      </c>
      <c r="C57">
        <v>41.44158084</v>
      </c>
      <c r="E57" t="s">
        <v>39</v>
      </c>
      <c r="F57" s="18">
        <v>43484.60255787037</v>
      </c>
      <c r="G57">
        <v>3278.971</v>
      </c>
    </row>
    <row r="58" spans="1:8" x14ac:dyDescent="0.25">
      <c r="A58">
        <v>57</v>
      </c>
      <c r="B58">
        <v>13.93780463</v>
      </c>
      <c r="C58">
        <v>41.442778529999998</v>
      </c>
      <c r="E58" t="s">
        <v>39</v>
      </c>
      <c r="F58" s="18">
        <v>43484.603182870371</v>
      </c>
      <c r="G58">
        <v>2043.47</v>
      </c>
    </row>
    <row r="59" spans="1:8" x14ac:dyDescent="0.25">
      <c r="A59">
        <v>58</v>
      </c>
      <c r="B59">
        <v>13.92293943</v>
      </c>
      <c r="C59">
        <v>41.43851007</v>
      </c>
      <c r="E59" t="s">
        <v>39</v>
      </c>
      <c r="F59" s="18">
        <v>43484.60359953704</v>
      </c>
      <c r="G59">
        <v>1329.6980000000001</v>
      </c>
    </row>
    <row r="60" spans="1:8" x14ac:dyDescent="0.25">
      <c r="A60">
        <v>59</v>
      </c>
      <c r="B60">
        <v>13.89429187</v>
      </c>
      <c r="C60">
        <v>41.43947558</v>
      </c>
      <c r="E60" t="s">
        <v>39</v>
      </c>
      <c r="F60" s="18">
        <v>43484.604328703703</v>
      </c>
      <c r="G60">
        <v>2396.605</v>
      </c>
    </row>
    <row r="61" spans="1:8" x14ac:dyDescent="0.25">
      <c r="A61">
        <v>60</v>
      </c>
      <c r="B61">
        <v>13.859889989999999</v>
      </c>
      <c r="C61">
        <v>41.44872883</v>
      </c>
      <c r="E61" t="s">
        <v>39</v>
      </c>
      <c r="F61" s="18">
        <v>43484.605243055557</v>
      </c>
      <c r="G61">
        <v>3053.0569999999998</v>
      </c>
    </row>
    <row r="62" spans="1:8" x14ac:dyDescent="0.25">
      <c r="A62">
        <v>61</v>
      </c>
      <c r="B62">
        <v>13.849700240000001</v>
      </c>
      <c r="C62">
        <v>41.458279079999997</v>
      </c>
      <c r="E62" t="s">
        <v>39</v>
      </c>
      <c r="F62" s="18">
        <v>43484.605671296296</v>
      </c>
      <c r="G62">
        <v>1360.125</v>
      </c>
    </row>
    <row r="63" spans="1:8" x14ac:dyDescent="0.25">
      <c r="A63">
        <v>62</v>
      </c>
      <c r="B63">
        <v>13.84835299</v>
      </c>
      <c r="C63">
        <v>41.47567883</v>
      </c>
      <c r="E63" t="s">
        <v>39</v>
      </c>
      <c r="F63" s="18">
        <v>43484.606261574074</v>
      </c>
      <c r="G63">
        <v>1935.742</v>
      </c>
    </row>
    <row r="64" spans="1:8" x14ac:dyDescent="0.25">
      <c r="A64">
        <v>63</v>
      </c>
      <c r="B64">
        <v>13.837420740000001</v>
      </c>
      <c r="C64">
        <v>41.483469079999999</v>
      </c>
      <c r="D64" t="s">
        <v>40</v>
      </c>
      <c r="E64" t="s">
        <v>38</v>
      </c>
      <c r="F64" s="18">
        <v>43484.60665509259</v>
      </c>
      <c r="G64">
        <v>1257.902</v>
      </c>
    </row>
    <row r="65" spans="1:8" x14ac:dyDescent="0.25">
      <c r="A65">
        <v>64</v>
      </c>
      <c r="B65">
        <v>13.83248721</v>
      </c>
      <c r="C65">
        <v>41.483684060000002</v>
      </c>
      <c r="E65" t="s">
        <v>39</v>
      </c>
      <c r="F65" s="18">
        <v>43484.606805555559</v>
      </c>
      <c r="G65">
        <v>412.726</v>
      </c>
    </row>
    <row r="66" spans="1:8" x14ac:dyDescent="0.25">
      <c r="A66">
        <v>65</v>
      </c>
      <c r="B66">
        <v>13.83226237</v>
      </c>
      <c r="C66">
        <v>41.4841932</v>
      </c>
      <c r="D66" t="s">
        <v>0</v>
      </c>
      <c r="E66" t="s">
        <v>38</v>
      </c>
      <c r="F66" s="18">
        <v>43484.606944444444</v>
      </c>
      <c r="G66">
        <v>59.582999999999998</v>
      </c>
    </row>
    <row r="67" spans="1:8" x14ac:dyDescent="0.25">
      <c r="A67">
        <v>66</v>
      </c>
      <c r="B67">
        <v>13.82909662</v>
      </c>
      <c r="C67">
        <v>41.482741330000003</v>
      </c>
      <c r="D67" t="s">
        <v>40</v>
      </c>
      <c r="E67" t="s">
        <v>38</v>
      </c>
      <c r="F67" s="18">
        <v>43484.607638888891</v>
      </c>
      <c r="G67">
        <v>309.68700000000001</v>
      </c>
      <c r="H67">
        <v>31.841000000000001</v>
      </c>
    </row>
    <row r="68" spans="1:8" x14ac:dyDescent="0.25">
      <c r="A68">
        <v>67</v>
      </c>
      <c r="B68">
        <v>13.817309120000001</v>
      </c>
      <c r="C68">
        <v>41.477500329999998</v>
      </c>
      <c r="E68" t="s">
        <v>39</v>
      </c>
      <c r="F68" s="18">
        <v>43484.608090277776</v>
      </c>
      <c r="G68">
        <v>1143.7149999999999</v>
      </c>
    </row>
    <row r="69" spans="1:8" x14ac:dyDescent="0.25">
      <c r="A69">
        <v>68</v>
      </c>
      <c r="B69">
        <v>13.80395599</v>
      </c>
      <c r="C69">
        <v>41.477794080000002</v>
      </c>
      <c r="E69" t="s">
        <v>39</v>
      </c>
      <c r="F69" s="18">
        <v>43484.608541666668</v>
      </c>
      <c r="G69">
        <v>1115.796</v>
      </c>
    </row>
    <row r="70" spans="1:8" x14ac:dyDescent="0.25">
      <c r="A70">
        <v>69</v>
      </c>
      <c r="B70">
        <v>13.76244943</v>
      </c>
      <c r="C70">
        <v>41.487790519999997</v>
      </c>
      <c r="F70" s="18">
        <v>43484.609907407408</v>
      </c>
      <c r="G70">
        <v>3640.0050000000001</v>
      </c>
    </row>
    <row r="71" spans="1:8" x14ac:dyDescent="0.25">
      <c r="A71">
        <v>70</v>
      </c>
      <c r="B71">
        <v>13.72094287</v>
      </c>
      <c r="C71">
        <v>41.497786949999998</v>
      </c>
      <c r="E71" t="s">
        <v>39</v>
      </c>
      <c r="F71" s="18">
        <v>43484.611273148148</v>
      </c>
      <c r="G71">
        <v>3639.498</v>
      </c>
    </row>
    <row r="72" spans="1:8" x14ac:dyDescent="0.25">
      <c r="A72">
        <v>71</v>
      </c>
      <c r="B72">
        <v>13.68648181</v>
      </c>
      <c r="C72">
        <v>41.511154269999999</v>
      </c>
      <c r="F72" s="18">
        <v>43484.612488425926</v>
      </c>
      <c r="G72">
        <v>3237.6239999999998</v>
      </c>
    </row>
    <row r="73" spans="1:8" x14ac:dyDescent="0.25">
      <c r="A73">
        <v>72</v>
      </c>
      <c r="B73">
        <v>13.652020739999999</v>
      </c>
      <c r="C73">
        <v>41.524521579999998</v>
      </c>
      <c r="E73" t="s">
        <v>39</v>
      </c>
      <c r="F73" s="18">
        <v>43484.613703703704</v>
      </c>
      <c r="G73">
        <v>3237.0990000000002</v>
      </c>
    </row>
    <row r="74" spans="1:8" x14ac:dyDescent="0.25">
      <c r="A74">
        <v>73</v>
      </c>
      <c r="B74">
        <v>13.642882119999999</v>
      </c>
      <c r="C74">
        <v>41.527219080000002</v>
      </c>
      <c r="E74" t="s">
        <v>39</v>
      </c>
      <c r="F74" s="18">
        <v>43484.614039351851</v>
      </c>
      <c r="G74">
        <v>819.46500000000003</v>
      </c>
    </row>
    <row r="75" spans="1:8" x14ac:dyDescent="0.25">
      <c r="A75">
        <v>74</v>
      </c>
      <c r="B75">
        <v>13.63100637</v>
      </c>
      <c r="C75">
        <v>41.529740699999998</v>
      </c>
      <c r="E75" t="s">
        <v>39</v>
      </c>
      <c r="F75" s="18">
        <v>43484.61445601852</v>
      </c>
      <c r="G75">
        <v>1029.953</v>
      </c>
    </row>
    <row r="76" spans="1:8" x14ac:dyDescent="0.25">
      <c r="A76">
        <v>75</v>
      </c>
      <c r="B76">
        <v>13.592685120000001</v>
      </c>
      <c r="C76">
        <v>41.52957833</v>
      </c>
      <c r="F76" s="18">
        <v>43484.615659722222</v>
      </c>
      <c r="G76">
        <v>3198.268</v>
      </c>
    </row>
    <row r="77" spans="1:8" x14ac:dyDescent="0.25">
      <c r="A77">
        <v>76</v>
      </c>
      <c r="B77">
        <v>13.55436387</v>
      </c>
      <c r="C77">
        <v>41.529415950000001</v>
      </c>
      <c r="E77" t="s">
        <v>39</v>
      </c>
      <c r="F77" s="18">
        <v>43484.616863425923</v>
      </c>
      <c r="G77">
        <v>3198.2759999999998</v>
      </c>
    </row>
    <row r="78" spans="1:8" x14ac:dyDescent="0.25">
      <c r="A78">
        <v>77</v>
      </c>
      <c r="B78">
        <v>13.52333337</v>
      </c>
      <c r="C78">
        <v>41.525481079999999</v>
      </c>
      <c r="F78" s="18">
        <v>43484.617858796293</v>
      </c>
      <c r="G78">
        <v>2626.4479999999999</v>
      </c>
    </row>
    <row r="79" spans="1:8" x14ac:dyDescent="0.25">
      <c r="A79">
        <v>78</v>
      </c>
      <c r="B79">
        <v>13.49230287</v>
      </c>
      <c r="C79">
        <v>41.521546200000003</v>
      </c>
      <c r="E79" t="s">
        <v>39</v>
      </c>
      <c r="F79" s="18">
        <v>43484.618854166663</v>
      </c>
      <c r="G79">
        <v>2626.6019999999999</v>
      </c>
    </row>
    <row r="80" spans="1:8" x14ac:dyDescent="0.25">
      <c r="A80">
        <v>79</v>
      </c>
      <c r="B80">
        <v>13.450930619999999</v>
      </c>
      <c r="C80">
        <v>41.533536699999999</v>
      </c>
      <c r="E80" t="s">
        <v>39</v>
      </c>
      <c r="F80" s="18">
        <v>43484.620243055557</v>
      </c>
      <c r="G80">
        <v>3700.8649999999998</v>
      </c>
    </row>
    <row r="81" spans="1:7" x14ac:dyDescent="0.25">
      <c r="A81">
        <v>80</v>
      </c>
      <c r="B81">
        <v>13.41328637</v>
      </c>
      <c r="C81">
        <v>41.532261949999999</v>
      </c>
      <c r="E81" t="s">
        <v>39</v>
      </c>
      <c r="F81" s="18">
        <v>43484.621423611112</v>
      </c>
      <c r="G81">
        <v>3144.748</v>
      </c>
    </row>
    <row r="82" spans="1:7" x14ac:dyDescent="0.25">
      <c r="A82">
        <v>81</v>
      </c>
      <c r="B82">
        <v>13.38546799</v>
      </c>
      <c r="C82">
        <v>41.54637408</v>
      </c>
      <c r="E82" t="s">
        <v>39</v>
      </c>
      <c r="F82" s="18">
        <v>43484.622476851851</v>
      </c>
      <c r="G82">
        <v>2800.9180000000001</v>
      </c>
    </row>
    <row r="83" spans="1:7" x14ac:dyDescent="0.25">
      <c r="A83">
        <v>82</v>
      </c>
      <c r="B83">
        <v>13.36673424</v>
      </c>
      <c r="C83">
        <v>41.543827700000001</v>
      </c>
      <c r="E83" t="s">
        <v>39</v>
      </c>
      <c r="F83" s="18">
        <v>43484.623090277775</v>
      </c>
      <c r="G83">
        <v>1588.489</v>
      </c>
    </row>
    <row r="84" spans="1:7" x14ac:dyDescent="0.25">
      <c r="A84">
        <v>83</v>
      </c>
      <c r="B84">
        <v>13.350834369999999</v>
      </c>
      <c r="C84">
        <v>41.552772949999998</v>
      </c>
      <c r="E84" t="s">
        <v>39</v>
      </c>
      <c r="F84" s="18">
        <v>43484.623738425929</v>
      </c>
      <c r="G84">
        <v>1657.373</v>
      </c>
    </row>
    <row r="85" spans="1:7" x14ac:dyDescent="0.25">
      <c r="A85">
        <v>84</v>
      </c>
      <c r="B85">
        <v>13.32995399</v>
      </c>
      <c r="C85">
        <v>41.579985579999999</v>
      </c>
      <c r="E85" t="s">
        <v>39</v>
      </c>
      <c r="F85" s="18">
        <v>43484.6250462963</v>
      </c>
      <c r="G85">
        <v>3488.2730000000001</v>
      </c>
    </row>
    <row r="86" spans="1:7" x14ac:dyDescent="0.25">
      <c r="A86">
        <v>85</v>
      </c>
      <c r="B86">
        <v>13.339949239999999</v>
      </c>
      <c r="C86">
        <v>41.614162829999998</v>
      </c>
      <c r="E86" t="s">
        <v>39</v>
      </c>
      <c r="F86" s="18">
        <v>43484.626504629632</v>
      </c>
      <c r="G86">
        <v>3886.3049999999998</v>
      </c>
    </row>
    <row r="87" spans="1:7" x14ac:dyDescent="0.25">
      <c r="A87">
        <v>86</v>
      </c>
      <c r="B87">
        <v>13.324607869999999</v>
      </c>
      <c r="C87">
        <v>41.628180700000001</v>
      </c>
      <c r="E87" t="s">
        <v>39</v>
      </c>
      <c r="F87" s="18">
        <v>43484.627280092594</v>
      </c>
      <c r="G87">
        <v>2014.6130000000001</v>
      </c>
    </row>
    <row r="88" spans="1:7" x14ac:dyDescent="0.25">
      <c r="A88">
        <v>87</v>
      </c>
      <c r="B88">
        <v>13.27731724</v>
      </c>
      <c r="C88">
        <v>41.634515329999999</v>
      </c>
      <c r="E88" t="s">
        <v>39</v>
      </c>
      <c r="F88" s="18">
        <v>43484.62877314815</v>
      </c>
      <c r="G88">
        <v>4002.913</v>
      </c>
    </row>
    <row r="89" spans="1:7" x14ac:dyDescent="0.25">
      <c r="A89">
        <v>88</v>
      </c>
      <c r="B89">
        <v>13.24093212</v>
      </c>
      <c r="C89">
        <v>41.66064883</v>
      </c>
      <c r="E89" t="s">
        <v>39</v>
      </c>
      <c r="F89" s="18">
        <v>43484.630335648151</v>
      </c>
      <c r="G89">
        <v>4196.72</v>
      </c>
    </row>
    <row r="90" spans="1:7" x14ac:dyDescent="0.25">
      <c r="A90">
        <v>89</v>
      </c>
      <c r="B90">
        <v>13.22485387</v>
      </c>
      <c r="C90">
        <v>41.656459699999999</v>
      </c>
      <c r="E90" t="s">
        <v>39</v>
      </c>
      <c r="F90" s="18">
        <v>43484.630891203706</v>
      </c>
      <c r="G90">
        <v>1417.7149999999999</v>
      </c>
    </row>
    <row r="91" spans="1:7" x14ac:dyDescent="0.25">
      <c r="A91">
        <v>90</v>
      </c>
      <c r="B91">
        <v>13.190228619999999</v>
      </c>
      <c r="C91">
        <v>41.667722580000003</v>
      </c>
      <c r="E91" t="s">
        <v>39</v>
      </c>
      <c r="F91" s="18">
        <v>43484.632071759261</v>
      </c>
      <c r="G91">
        <v>3143.4769999999999</v>
      </c>
    </row>
    <row r="92" spans="1:7" x14ac:dyDescent="0.25">
      <c r="A92">
        <v>91</v>
      </c>
      <c r="B92">
        <v>13.16299862</v>
      </c>
      <c r="C92">
        <v>41.681253519999999</v>
      </c>
      <c r="F92" s="18">
        <v>43484.633101851854</v>
      </c>
      <c r="G92">
        <v>2720.299</v>
      </c>
    </row>
    <row r="93" spans="1:7" x14ac:dyDescent="0.25">
      <c r="A93">
        <v>92</v>
      </c>
      <c r="B93">
        <v>13.13576862</v>
      </c>
      <c r="C93">
        <v>41.694784460000001</v>
      </c>
      <c r="F93" s="18">
        <v>43484.634131944447</v>
      </c>
      <c r="G93">
        <v>2719.9050000000002</v>
      </c>
    </row>
    <row r="94" spans="1:7" x14ac:dyDescent="0.25">
      <c r="A94">
        <v>93</v>
      </c>
      <c r="B94">
        <v>13.108538619999999</v>
      </c>
      <c r="C94">
        <v>41.708315390000003</v>
      </c>
      <c r="F94" s="18">
        <v>43484.635162037041</v>
      </c>
      <c r="G94">
        <v>2719.511</v>
      </c>
    </row>
    <row r="95" spans="1:7" x14ac:dyDescent="0.25">
      <c r="A95">
        <v>94</v>
      </c>
      <c r="B95">
        <v>13.08130862</v>
      </c>
      <c r="C95">
        <v>41.721846329999998</v>
      </c>
      <c r="E95" t="s">
        <v>39</v>
      </c>
      <c r="F95" s="18">
        <v>43484.636192129627</v>
      </c>
      <c r="G95">
        <v>2719.1170000000002</v>
      </c>
    </row>
    <row r="96" spans="1:7" x14ac:dyDescent="0.25">
      <c r="A96">
        <v>95</v>
      </c>
      <c r="B96">
        <v>13.043274869999999</v>
      </c>
      <c r="C96">
        <v>41.73431033</v>
      </c>
      <c r="E96" t="s">
        <v>39</v>
      </c>
      <c r="F96" s="18">
        <v>43484.637488425928</v>
      </c>
      <c r="G96">
        <v>3454.0590000000002</v>
      </c>
    </row>
    <row r="97" spans="1:7" x14ac:dyDescent="0.25">
      <c r="A97">
        <v>96</v>
      </c>
      <c r="B97">
        <v>13.019772619999999</v>
      </c>
      <c r="C97">
        <v>41.733064329999998</v>
      </c>
      <c r="E97" t="s">
        <v>39</v>
      </c>
      <c r="F97" s="18">
        <v>43484.638240740744</v>
      </c>
      <c r="G97">
        <v>1960.1679999999999</v>
      </c>
    </row>
    <row r="98" spans="1:7" x14ac:dyDescent="0.25">
      <c r="A98">
        <v>97</v>
      </c>
      <c r="B98">
        <v>13.001131239999999</v>
      </c>
      <c r="C98">
        <v>41.741431830000003</v>
      </c>
      <c r="E98" t="s">
        <v>39</v>
      </c>
      <c r="F98" s="18">
        <v>43484.638935185183</v>
      </c>
      <c r="G98">
        <v>1807.9449999999999</v>
      </c>
    </row>
    <row r="99" spans="1:7" x14ac:dyDescent="0.25">
      <c r="A99">
        <v>98</v>
      </c>
      <c r="B99">
        <v>12.98362874</v>
      </c>
      <c r="C99">
        <v>41.754319080000002</v>
      </c>
      <c r="F99" s="18">
        <v>43484.639722222222</v>
      </c>
      <c r="G99">
        <v>2041.6120000000001</v>
      </c>
    </row>
    <row r="100" spans="1:7" x14ac:dyDescent="0.25">
      <c r="A100">
        <v>99</v>
      </c>
      <c r="B100">
        <v>12.966126239999999</v>
      </c>
      <c r="C100">
        <v>41.76720633</v>
      </c>
      <c r="E100" t="s">
        <v>39</v>
      </c>
      <c r="F100" s="18">
        <v>43484.640509259261</v>
      </c>
      <c r="G100">
        <v>2041.4059999999999</v>
      </c>
    </row>
    <row r="101" spans="1:7" x14ac:dyDescent="0.25">
      <c r="A101">
        <v>100</v>
      </c>
      <c r="B101">
        <v>12.937627839999999</v>
      </c>
      <c r="C101">
        <v>41.773097020000002</v>
      </c>
      <c r="F101" s="18">
        <v>43484.641446759262</v>
      </c>
      <c r="G101">
        <v>2458.259</v>
      </c>
    </row>
    <row r="102" spans="1:7" x14ac:dyDescent="0.25">
      <c r="A102">
        <v>101</v>
      </c>
      <c r="B102">
        <v>12.90912943</v>
      </c>
      <c r="C102">
        <v>41.778987710000003</v>
      </c>
      <c r="F102" s="18">
        <v>43484.642384259256</v>
      </c>
      <c r="G102">
        <v>2458.0509999999999</v>
      </c>
    </row>
    <row r="103" spans="1:7" x14ac:dyDescent="0.25">
      <c r="A103">
        <v>102</v>
      </c>
      <c r="B103">
        <v>12.88063103</v>
      </c>
      <c r="C103">
        <v>41.784878390000003</v>
      </c>
      <c r="F103" s="18">
        <v>43484.643321759257</v>
      </c>
      <c r="G103">
        <v>2457.8409999999999</v>
      </c>
    </row>
    <row r="104" spans="1:7" x14ac:dyDescent="0.25">
      <c r="A104">
        <v>103</v>
      </c>
      <c r="B104">
        <v>12.852132620000001</v>
      </c>
      <c r="C104">
        <v>41.790769079999997</v>
      </c>
      <c r="E104" t="s">
        <v>39</v>
      </c>
      <c r="F104" s="18">
        <v>43484.644259259258</v>
      </c>
      <c r="G104">
        <v>2457.6329999999998</v>
      </c>
    </row>
    <row r="105" spans="1:7" x14ac:dyDescent="0.25">
      <c r="A105">
        <v>104</v>
      </c>
      <c r="B105">
        <v>12.828555489999999</v>
      </c>
      <c r="C105">
        <v>41.814998950000003</v>
      </c>
      <c r="E105" t="s">
        <v>39</v>
      </c>
      <c r="F105" s="18">
        <v>43484.645509259259</v>
      </c>
      <c r="G105">
        <v>3328.933</v>
      </c>
    </row>
    <row r="106" spans="1:7" x14ac:dyDescent="0.25">
      <c r="A106">
        <v>105</v>
      </c>
      <c r="B106">
        <v>12.82076687</v>
      </c>
      <c r="C106">
        <v>41.828653699999997</v>
      </c>
      <c r="E106" t="s">
        <v>39</v>
      </c>
      <c r="F106" s="18">
        <v>43484.646145833336</v>
      </c>
      <c r="G106">
        <v>1648.9069999999999</v>
      </c>
    </row>
    <row r="107" spans="1:7" x14ac:dyDescent="0.25">
      <c r="A107">
        <v>106</v>
      </c>
      <c r="B107">
        <v>12.78626156</v>
      </c>
      <c r="C107">
        <v>41.833832270000002</v>
      </c>
      <c r="F107" s="18">
        <v>43484.647245370368</v>
      </c>
      <c r="G107">
        <v>2923.473</v>
      </c>
    </row>
    <row r="108" spans="1:7" x14ac:dyDescent="0.25">
      <c r="A108">
        <v>107</v>
      </c>
      <c r="B108">
        <v>12.751756240000001</v>
      </c>
      <c r="C108">
        <v>41.839010829999999</v>
      </c>
      <c r="E108" t="s">
        <v>39</v>
      </c>
      <c r="F108" s="18">
        <v>43484.648344907408</v>
      </c>
      <c r="G108">
        <v>2923.248</v>
      </c>
    </row>
    <row r="109" spans="1:7" x14ac:dyDescent="0.25">
      <c r="A109">
        <v>108</v>
      </c>
      <c r="B109">
        <v>12.73057449</v>
      </c>
      <c r="C109">
        <v>41.832355329999999</v>
      </c>
      <c r="E109" t="s">
        <v>39</v>
      </c>
      <c r="F109" s="18">
        <v>43484.649074074077</v>
      </c>
      <c r="G109">
        <v>1908.4169999999999</v>
      </c>
    </row>
    <row r="110" spans="1:7" x14ac:dyDescent="0.25">
      <c r="A110">
        <v>109</v>
      </c>
      <c r="B110">
        <v>12.67664149</v>
      </c>
      <c r="C110">
        <v>41.829488949999998</v>
      </c>
      <c r="E110" t="s">
        <v>39</v>
      </c>
      <c r="F110" s="18">
        <v>43484.650752314818</v>
      </c>
      <c r="G110">
        <v>4491.4970000000003</v>
      </c>
    </row>
    <row r="111" spans="1:7" x14ac:dyDescent="0.25">
      <c r="A111">
        <v>110</v>
      </c>
      <c r="B111">
        <v>12.65039574</v>
      </c>
      <c r="C111">
        <v>41.81715895</v>
      </c>
      <c r="F111" s="18">
        <v>43484.651724537034</v>
      </c>
      <c r="G111">
        <v>2574.8829999999998</v>
      </c>
    </row>
    <row r="112" spans="1:7" x14ac:dyDescent="0.25">
      <c r="A112">
        <v>111</v>
      </c>
      <c r="B112">
        <v>12.624149989999999</v>
      </c>
      <c r="C112">
        <v>41.804828950000001</v>
      </c>
      <c r="E112" t="s">
        <v>39</v>
      </c>
      <c r="F112" s="18">
        <v>43484.652696759258</v>
      </c>
      <c r="G112">
        <v>2575.2350000000001</v>
      </c>
    </row>
    <row r="113" spans="1:7" x14ac:dyDescent="0.25">
      <c r="A113">
        <v>112</v>
      </c>
      <c r="B113">
        <v>12.59789449</v>
      </c>
      <c r="C113">
        <v>41.804792579999997</v>
      </c>
      <c r="E113" t="s">
        <v>39</v>
      </c>
      <c r="F113" s="18">
        <v>43484.65353009259</v>
      </c>
      <c r="G113">
        <v>2181.9270000000001</v>
      </c>
    </row>
    <row r="114" spans="1:7" x14ac:dyDescent="0.25">
      <c r="A114">
        <v>113</v>
      </c>
      <c r="B114">
        <v>12.57206137</v>
      </c>
      <c r="C114">
        <v>41.826652449999997</v>
      </c>
      <c r="E114" t="s">
        <v>39</v>
      </c>
      <c r="F114" s="18">
        <v>43484.654745370368</v>
      </c>
      <c r="G114">
        <v>3240.7280000000001</v>
      </c>
    </row>
    <row r="115" spans="1:7" x14ac:dyDescent="0.25">
      <c r="A115">
        <v>114</v>
      </c>
      <c r="B115">
        <v>12.55336293</v>
      </c>
      <c r="C115">
        <v>41.853857640000001</v>
      </c>
      <c r="F115" s="18">
        <v>43484.656018518515</v>
      </c>
      <c r="G115">
        <v>3397.4319999999998</v>
      </c>
    </row>
    <row r="116" spans="1:7" x14ac:dyDescent="0.25">
      <c r="A116">
        <v>115</v>
      </c>
      <c r="B116">
        <v>12.534664490000001</v>
      </c>
      <c r="C116">
        <v>41.881062829999998</v>
      </c>
      <c r="E116" t="s">
        <v>39</v>
      </c>
      <c r="F116" s="18">
        <v>43484.65729166667</v>
      </c>
      <c r="G116">
        <v>3397.1439999999998</v>
      </c>
    </row>
    <row r="117" spans="1:7" x14ac:dyDescent="0.25">
      <c r="A117">
        <v>116</v>
      </c>
      <c r="B117">
        <v>12.502225989999999</v>
      </c>
      <c r="C117">
        <v>41.900651449999998</v>
      </c>
      <c r="D117" t="s">
        <v>0</v>
      </c>
      <c r="E117" t="s">
        <v>38</v>
      </c>
      <c r="F117" s="18">
        <v>43484.65902777778</v>
      </c>
      <c r="G117">
        <v>3461.4209999999998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3</vt:i4>
      </vt:variant>
    </vt:vector>
  </HeadingPairs>
  <TitlesOfParts>
    <vt:vector size="7" baseType="lpstr">
      <vt:lpstr>Foglio1</vt:lpstr>
      <vt:lpstr>Foglio2</vt:lpstr>
      <vt:lpstr>Foglio3</vt:lpstr>
      <vt:lpstr>Foglio4</vt:lpstr>
      <vt:lpstr>Foglio4!_19_01_2019_1</vt:lpstr>
      <vt:lpstr>Foglio3!lunghezza</vt:lpstr>
      <vt:lpstr>Foglio3!punti_animazione_semplificato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WORK</cp:lastModifiedBy>
  <dcterms:created xsi:type="dcterms:W3CDTF">2020-02-17T14:28:37Z</dcterms:created>
  <dcterms:modified xsi:type="dcterms:W3CDTF">2020-02-17T18:17:28Z</dcterms:modified>
</cp:coreProperties>
</file>