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Foglio1" sheetId="1" r:id="rId1"/>
    <sheet name="Foglio2" sheetId="2" r:id="rId2"/>
    <sheet name="Foglio3" sheetId="3" r:id="rId3"/>
    <sheet name="Foglio4" sheetId="4" r:id="rId4"/>
  </sheets>
  <definedNames>
    <definedName name="lunghezza" localSheetId="2">Foglio3!$G$1:$G$117</definedName>
    <definedName name="punti_animazione_semplificato" localSheetId="2">Foglio3!$A$1:$F$117</definedName>
  </definedNames>
  <calcPr calcId="144525"/>
</workbook>
</file>

<file path=xl/calcChain.xml><?xml version="1.0" encoding="utf-8"?>
<calcChain xmlns="http://schemas.openxmlformats.org/spreadsheetml/2006/main">
  <c r="P2" i="3" l="1"/>
  <c r="P1" i="3"/>
  <c r="J53" i="3"/>
  <c r="I29" i="3"/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3" i="3"/>
  <c r="P4" i="3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9" i="3"/>
  <c r="F70" i="3" s="1"/>
  <c r="F71" i="3" s="1"/>
  <c r="F72" i="3" s="1"/>
  <c r="F73" i="3" s="1"/>
  <c r="F74" i="3" s="1"/>
  <c r="F75" i="3" s="1"/>
  <c r="F76" i="3" s="1"/>
  <c r="F77" i="3" s="1"/>
  <c r="F80" i="3"/>
  <c r="F81" i="3" s="1"/>
  <c r="F82" i="3" s="1"/>
  <c r="F83" i="3" s="1"/>
  <c r="F84" i="3" s="1"/>
  <c r="F87" i="3"/>
  <c r="F88" i="3"/>
  <c r="F89" i="3" s="1"/>
  <c r="F90" i="3" s="1"/>
  <c r="F91" i="3" s="1"/>
  <c r="F92" i="3" s="1"/>
  <c r="F93" i="3" s="1"/>
  <c r="F94" i="3" s="1"/>
  <c r="F97" i="3"/>
  <c r="F98" i="3"/>
  <c r="F99" i="3" s="1"/>
  <c r="F100" i="3" s="1"/>
  <c r="F101" i="3" s="1"/>
  <c r="F102" i="3" s="1"/>
  <c r="F103" i="3" s="1"/>
  <c r="F104" i="3" s="1"/>
  <c r="F105" i="3" s="1"/>
  <c r="F106" i="3" s="1"/>
  <c r="F109" i="3"/>
  <c r="F110" i="3" s="1"/>
  <c r="F111" i="3" s="1"/>
  <c r="F112" i="3" s="1"/>
  <c r="F113" i="3" s="1"/>
  <c r="F114" i="3" s="1"/>
  <c r="F115" i="3" s="1"/>
  <c r="F116" i="3" s="1"/>
  <c r="M116" i="3"/>
  <c r="L116" i="3"/>
  <c r="M117" i="3"/>
  <c r="L117" i="3"/>
  <c r="J117" i="3"/>
  <c r="I117" i="3"/>
  <c r="M107" i="3"/>
  <c r="L106" i="3" s="1"/>
  <c r="M106" i="3" s="1"/>
  <c r="L107" i="3"/>
  <c r="J107" i="3"/>
  <c r="I107" i="3"/>
  <c r="M95" i="3"/>
  <c r="L94" i="3" s="1"/>
  <c r="M94" i="3" s="1"/>
  <c r="L95" i="3"/>
  <c r="J95" i="3"/>
  <c r="I95" i="3"/>
  <c r="I85" i="3"/>
  <c r="M85" i="3"/>
  <c r="L85" i="3"/>
  <c r="J85" i="3"/>
  <c r="L84" i="3" l="1"/>
  <c r="M84" i="3" s="1"/>
  <c r="L78" i="3"/>
  <c r="M78" i="3" s="1"/>
  <c r="J78" i="3"/>
  <c r="I78" i="3"/>
  <c r="L67" i="3"/>
  <c r="M67" i="3" s="1"/>
  <c r="L66" i="3"/>
  <c r="M66" i="3" s="1"/>
  <c r="I67" i="3"/>
  <c r="J67" i="3" s="1"/>
  <c r="F2" i="2"/>
  <c r="E3" i="2"/>
  <c r="F3" i="2" s="1"/>
  <c r="E4" i="2"/>
  <c r="F4" i="2" s="1"/>
  <c r="E5" i="2"/>
  <c r="F5" i="2" s="1"/>
  <c r="E6" i="2"/>
  <c r="F6" i="2" s="1"/>
  <c r="E7" i="2"/>
  <c r="F7" i="2" s="1"/>
  <c r="E2" i="2"/>
  <c r="E10" i="1"/>
  <c r="E9" i="1"/>
  <c r="F3" i="1"/>
  <c r="B4" i="1"/>
  <c r="D4" i="1" s="1"/>
  <c r="B3" i="1"/>
  <c r="L77" i="3" l="1"/>
  <c r="M77" i="3" s="1"/>
  <c r="G4" i="1"/>
  <c r="F4" i="1"/>
  <c r="B5" i="1" l="1"/>
  <c r="D5" i="1" s="1"/>
  <c r="G5" i="1" s="1"/>
  <c r="E11" i="1"/>
  <c r="F5" i="1" l="1"/>
  <c r="B6" i="1"/>
  <c r="D6" i="1" s="1"/>
  <c r="E12" i="1"/>
  <c r="F6" i="1" l="1"/>
  <c r="G6" i="1"/>
  <c r="B7" i="1" l="1"/>
  <c r="D7" i="1" s="1"/>
  <c r="E13" i="1"/>
  <c r="E14" i="1" l="1"/>
  <c r="F7" i="1"/>
</calcChain>
</file>

<file path=xl/comments1.xml><?xml version="1.0" encoding="utf-8"?>
<comments xmlns="http://schemas.openxmlformats.org/spreadsheetml/2006/main">
  <authors>
    <author>WORK</author>
  </authors>
  <commentList>
    <comment ref="L66" authorId="0">
      <text>
        <r>
          <rPr>
            <b/>
            <sz val="9"/>
            <color indexed="81"/>
            <rFont val="Tahoma"/>
            <family val="2"/>
          </rPr>
          <t>WORK:</t>
        </r>
        <r>
          <rPr>
            <sz val="9"/>
            <color indexed="81"/>
            <rFont val="Tahoma"/>
            <family val="2"/>
          </rPr>
          <t xml:space="preserve">
Differenza tra durata reale e durata calcolata sulle lunghezze semplificate</t>
        </r>
      </text>
    </comment>
    <comment ref="M66" authorId="0">
      <text>
        <r>
          <rPr>
            <b/>
            <sz val="9"/>
            <color indexed="81"/>
            <rFont val="Tahoma"/>
            <family val="2"/>
          </rPr>
          <t>WORK:</t>
        </r>
        <r>
          <rPr>
            <sz val="9"/>
            <color indexed="81"/>
            <rFont val="Tahoma"/>
            <family val="2"/>
          </rPr>
          <t xml:space="preserve">
Differenza temporale "spalmata" sui 64 punti di Roma-Venafro
</t>
        </r>
      </text>
    </comment>
    <comment ref="I67" authorId="0">
      <text>
        <r>
          <rPr>
            <b/>
            <sz val="9"/>
            <color indexed="81"/>
            <rFont val="Tahoma"/>
            <family val="2"/>
          </rPr>
          <t>WORK:
Somma lunghezze semplificate</t>
        </r>
      </text>
    </comment>
    <comment ref="J67" authorId="0">
      <text>
        <r>
          <rPr>
            <b/>
            <sz val="9"/>
            <color indexed="81"/>
            <rFont val="Tahoma"/>
            <family val="2"/>
          </rPr>
          <t>WORK:</t>
        </r>
        <r>
          <rPr>
            <sz val="9"/>
            <color indexed="81"/>
            <rFont val="Tahoma"/>
            <family val="2"/>
          </rPr>
          <t xml:space="preserve">
Tempo calcolato con somma lunghezze/velocità media</t>
        </r>
      </text>
    </comment>
    <comment ref="K67" authorId="0">
      <text>
        <r>
          <rPr>
            <b/>
            <sz val="9"/>
            <color indexed="81"/>
            <rFont val="Tahoma"/>
            <family val="2"/>
          </rPr>
          <t>WORK:</t>
        </r>
        <r>
          <rPr>
            <sz val="9"/>
            <color indexed="81"/>
            <rFont val="Tahoma"/>
            <family val="2"/>
          </rPr>
          <t xml:space="preserve">
Lunghezza secondo QGIS</t>
        </r>
      </text>
    </comment>
    <comment ref="L67" authorId="0">
      <text>
        <r>
          <rPr>
            <b/>
            <sz val="9"/>
            <color indexed="81"/>
            <rFont val="Tahoma"/>
            <family val="2"/>
          </rPr>
          <t>WORK:</t>
        </r>
        <r>
          <rPr>
            <sz val="9"/>
            <color indexed="81"/>
            <rFont val="Tahoma"/>
            <family val="2"/>
          </rPr>
          <t xml:space="preserve">
Durata "esatta" in secondi
</t>
        </r>
      </text>
    </comment>
    <comment ref="M67" authorId="0">
      <text>
        <r>
          <rPr>
            <b/>
            <sz val="9"/>
            <color indexed="81"/>
            <rFont val="Tahoma"/>
            <family val="2"/>
          </rPr>
          <t>WORK:</t>
        </r>
        <r>
          <rPr>
            <sz val="9"/>
            <color indexed="81"/>
            <rFont val="Tahoma"/>
            <family val="2"/>
          </rPr>
          <t xml:space="preserve">
Durata "esatta" convertita:
circa 1h35m + 1m di sosta in stazione = 1h36m </t>
        </r>
        <r>
          <rPr>
            <i/>
            <sz val="9"/>
            <color indexed="81"/>
            <rFont val="Tahoma"/>
            <family val="2"/>
          </rPr>
          <t>c.v.d.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8" authorId="0">
      <text>
        <r>
          <rPr>
            <b/>
            <sz val="9"/>
            <color indexed="81"/>
            <rFont val="Tahoma"/>
            <family val="2"/>
          </rPr>
          <t>WORK:</t>
        </r>
        <r>
          <rPr>
            <sz val="9"/>
            <color indexed="81"/>
            <rFont val="Tahoma"/>
            <family val="2"/>
          </rPr>
          <t xml:space="preserve">
Durata "esatta" convertita:
circa 20m = 20m </t>
        </r>
        <r>
          <rPr>
            <i/>
            <sz val="9"/>
            <color indexed="81"/>
            <rFont val="Tahoma"/>
            <family val="2"/>
          </rPr>
          <t>c.v.d.</t>
        </r>
      </text>
    </comment>
  </commentList>
</comments>
</file>

<file path=xl/connections.xml><?xml version="1.0" encoding="utf-8"?>
<connections xmlns="http://schemas.openxmlformats.org/spreadsheetml/2006/main">
  <connection id="1" name="lunghezza" type="6" refreshedVersion="4" background="1" saveData="1">
    <textPr codePage="850" sourceFile="C:\Users\WORK\Desktop\Progetto Territoriale\Il-Binario-20-Bis\animazione\lunghezza.csv" thousands=" " comma="1">
      <textFields count="7">
        <textField type="skip"/>
        <textField type="skip"/>
        <textField type="skip"/>
        <textField type="skip"/>
        <textField type="skip"/>
        <textField type="skip"/>
        <textField/>
      </textFields>
    </textPr>
  </connection>
  <connection id="2" name="punti animazione semplificato" type="6" refreshedVersion="4" background="1" saveData="1">
    <textPr codePage="850" sourceFile="C:\Users\WORK\Desktop\Progetto Territoriale\Il-Binario-20-Bis\animazione\punti animazione semplificato.csv" decimal="," thousands=".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<sst xmlns="http://schemas.openxmlformats.org/spreadsheetml/2006/main" count="283" uniqueCount="158">
  <si>
    <t>Campobasso</t>
  </si>
  <si>
    <t>Vinchiaturo</t>
  </si>
  <si>
    <t>Boiano</t>
  </si>
  <si>
    <t>Carpinone</t>
  </si>
  <si>
    <t>Isernia</t>
  </si>
  <si>
    <t>Venafro</t>
  </si>
  <si>
    <t>Stazione</t>
  </si>
  <si>
    <t>Partenza prevista</t>
  </si>
  <si>
    <t>Partenza reale</t>
  </si>
  <si>
    <t>Durata tragitto</t>
  </si>
  <si>
    <t>Roma</t>
  </si>
  <si>
    <t>Arrivo previsto</t>
  </si>
  <si>
    <t>Arrivo effettivo</t>
  </si>
  <si>
    <t>Ritardo/Anticipo in partenza</t>
  </si>
  <si>
    <t>Ritardo/Anticipo all'arrivo</t>
  </si>
  <si>
    <t>Destinazione raggiunta</t>
  </si>
  <si>
    <t>Tratta</t>
  </si>
  <si>
    <t>Distanza</t>
  </si>
  <si>
    <t>Durata effettiva</t>
  </si>
  <si>
    <t>Numero punti</t>
  </si>
  <si>
    <t>Roma-Venafro</t>
  </si>
  <si>
    <t>Venafro-Isernia</t>
  </si>
  <si>
    <t>Isernia-Carpinone</t>
  </si>
  <si>
    <t>Carpinone-Boiano</t>
  </si>
  <si>
    <t>Boiano-Vinchiaturo</t>
  </si>
  <si>
    <t>Vinchiaturo-Campobasso</t>
  </si>
  <si>
    <t>Velocità media (m/s)</t>
  </si>
  <si>
    <t>Velocità media (km/h)</t>
  </si>
  <si>
    <t>Fermo 42 minuti a Venafro</t>
  </si>
  <si>
    <t>fid</t>
  </si>
  <si>
    <t>x</t>
  </si>
  <si>
    <t>y</t>
  </si>
  <si>
    <t>DEC_TIPO</t>
  </si>
  <si>
    <t>layer</t>
  </si>
  <si>
    <t>time</t>
  </si>
  <si>
    <t>temp stazioni xy</t>
  </si>
  <si>
    <t>temp punti xy</t>
  </si>
  <si>
    <t>Diramazione/confluenza</t>
  </si>
  <si>
    <t>Scalo ferroviario</t>
  </si>
  <si>
    <t>length</t>
  </si>
  <si>
    <t>speed</t>
  </si>
  <si>
    <t>fid;x;y;DEC_TIPO;layer;time;length</t>
  </si>
  <si>
    <t>1;12,50222599;41,90065145;Stazione;temp stazioni xy;01-01-2020 17:40:00;3461,421</t>
  </si>
  <si>
    <t>2;12,53466449;41,88106283;;temp punti xy;01-01-2020 17:42:02;3397,144</t>
  </si>
  <si>
    <t>3;12,55336293;41,85385764;;;01-01-2020 17:44:02;3397,432</t>
  </si>
  <si>
    <t>4;12,57206137;41,82665245;;temp punti xy;01-01-2020 17:46:02;3240,728</t>
  </si>
  <si>
    <t>5;12,59789449;41,80479258;;temp punti xy;01-01-2020 17:47:57;2181,927</t>
  </si>
  <si>
    <t>6;12,62414999;41,80482895;;temp punti xy;01-01-2020 17:49:16;2575,235</t>
  </si>
  <si>
    <t>7;12,65039574;41,81715895;;;01-01-2020 17:50:48;2574,883</t>
  </si>
  <si>
    <t>8;12,67664149;41,82948895;;temp punti xy;01-01-2020 17:52:20;4491,497</t>
  </si>
  <si>
    <t>9;12,73057449;41,83235533;;temp punti xy;01-01-2020 17:54:57;1908,417</t>
  </si>
  <si>
    <t>10;12,75175624;41,83901083;;temp punti xy;01-01-2020 17:56:07;2923,248</t>
  </si>
  <si>
    <t>11;12,78626156;41,83383227;;;01-01-2020 17:57:51;2923,473</t>
  </si>
  <si>
    <t>12;12,82076687;41,8286537;;temp punti xy;01-01-2020 17:59:35;1648,907</t>
  </si>
  <si>
    <t>13;12,82855549;41,81499895;;temp punti xy;01-01-2020 18:00:36;3328,933</t>
  </si>
  <si>
    <t>14;12,85213262;41,79076908;;temp punti xy;01-01-2020 18:02:34;2457,633</t>
  </si>
  <si>
    <t>15;12,88063103;41,78487839;;;01-01-2020 18:04:02;2457,841</t>
  </si>
  <si>
    <t>16;12,90912943;41,77898771;;;01-01-2020 18:05:30;2458,051</t>
  </si>
  <si>
    <t>17;12,93762784;41,77309702;;;01-01-2020 18:06:58;2458,259</t>
  </si>
  <si>
    <t>18;12,96612624;41,76720633;;temp punti xy;01-01-2020 18:08:26;2041,406</t>
  </si>
  <si>
    <t>19;12,98362874;41,75431908;;;01-01-2020 18:09:40;2041,612</t>
  </si>
  <si>
    <t>20;13,00113124;41,74143183;;temp punti xy;01-01-2020 18:10:54;1807,945</t>
  </si>
  <si>
    <t>21;13,01977262;41,73306433;;temp punti xy;01-01-2020 18:12:00;1960,168</t>
  </si>
  <si>
    <t>22;13,04327487;41,73431033;;temp punti xy;01-01-2020 18:13:11;3454,059</t>
  </si>
  <si>
    <t>23;13,08130862;41,72184633;;temp punti xy;01-01-2020 18:15:13;2719,117</t>
  </si>
  <si>
    <t>24;13,10853862;41,70831539;;;01-01-2020 18:16:50;2719,511</t>
  </si>
  <si>
    <t>25;13,13576862;41,69478446;;;01-01-2020 18:18:27;2719,905</t>
  </si>
  <si>
    <t>26;13,16299862;41,68125352;;;01-01-2020 18:20:04;2720,299</t>
  </si>
  <si>
    <t>27;13,19022862;41,66772258;;temp punti xy;01-01-2020 18:21:41;3143,477</t>
  </si>
  <si>
    <t>28;13,22485387;41,6564597;;temp punti xy;01-01-2020 18:23:32;1417,715</t>
  </si>
  <si>
    <t>29;13,24093212;41,66064883;;temp punti xy;01-01-2020 18:24:25;4196,72</t>
  </si>
  <si>
    <t>30;13,27731724;41,63451533;;temp punti xy;01-01-2020 18:26:52;4002,913</t>
  </si>
  <si>
    <t>31;13,32460787;41,6281807;;temp punti xy;01-01-2020 18:29:13;2014,613</t>
  </si>
  <si>
    <t>32;13,33994924;41,61416283;;temp punti xy;01-01-2020 18:30:26;3886,305</t>
  </si>
  <si>
    <t>33;13,32995399;41,57998558;;temp punti xy;01-01-2020 18:32:43;3488,273</t>
  </si>
  <si>
    <t>34;13,35083437;41,55277295;;temp punti xy;01-01-2020 18:34:46;1657,373</t>
  </si>
  <si>
    <t>35;13,36673424;41,5438277;;temp punti xy;01-01-2020 18:35:47;1588,489</t>
  </si>
  <si>
    <t>36;13,38546799;41,54637408;;temp punti xy;01-01-2020 18:36:46;2800,918</t>
  </si>
  <si>
    <t>37;13,41328637;41,53226195;;temp punti xy;01-01-2020 18:38:26;3144,748</t>
  </si>
  <si>
    <t>38;13,45093062;41,5335367;;temp punti xy;01-01-2020 18:40:18;3700,865</t>
  </si>
  <si>
    <t>39;13,49230287;41,5215462;;temp punti xy;01-01-2020 18:42:28;2626,602</t>
  </si>
  <si>
    <t>40;13,52333337;41,52548108;;;01-01-2020 18:44:02;2626,448</t>
  </si>
  <si>
    <t>41;13,55436387;41,52941595;;temp punti xy;01-01-2020 18:45:36;3198,276</t>
  </si>
  <si>
    <t>42;13,59268512;41,52957833;;;01-01-2020 18:47:29;3198,268</t>
  </si>
  <si>
    <t>43;13,63100637;41,5297407;;temp punti xy;01-01-2020 18:49:22;1029,953</t>
  </si>
  <si>
    <t>44;13,64288212;41,52721908;;temp punti xy;01-01-2020 18:50:02;819,465</t>
  </si>
  <si>
    <t>45;13,65202074;41,52452158;;temp punti xy;01-01-2020 18:50:35;3237,099</t>
  </si>
  <si>
    <t>46;13,68648181;41,51115427;;;01-01-2020 18:52:30;3237,624</t>
  </si>
  <si>
    <t>47;13,72094287;41,49778695;;temp punti xy;01-01-2020 18:54:25;3639,498</t>
  </si>
  <si>
    <t>48;13,76244943;41,48779052;;;01-01-2020 18:56:33;3640,005</t>
  </si>
  <si>
    <t>49;13,80395599;41,47779408;;temp punti xy;01-01-2020 18:58:41;1115,796</t>
  </si>
  <si>
    <t>50;13,81730912;41,47750033;;temp punti xy;01-01-2020 18:59:24;1143,715</t>
  </si>
  <si>
    <t>51;13,82909662;41,48274133;Diramazione/confluenza;temp stazioni xy;01-01-2020 19:00:08;309,687</t>
  </si>
  <si>
    <t>52;13,83226237;41,4841932;Stazione;temp stazioni xy;01-01-2020 19:00:23;59,583</t>
  </si>
  <si>
    <t>53;13,83248721;41,48368406;;temp punti xy;01-01-2020 19:00:30;412,726</t>
  </si>
  <si>
    <t>54;13,83742074;41,48346908;Diramazione/confluenza;temp stazioni xy;01-01-2020 19:00:49;1257,902</t>
  </si>
  <si>
    <t>55;13,84835299;41,47567883;;temp punti xy;01-01-2020 19:01:36;1935,742</t>
  </si>
  <si>
    <t>56;13,84970024;41,45827908;;temp punti xy;01-01-2020 19:02:46;1360,125</t>
  </si>
  <si>
    <t>57;13,85988999;41,44872883;;temp punti xy;01-01-2020 19:03:37;3053,057</t>
  </si>
  <si>
    <t>58;13,89429187;41,43947558;;temp punti xy;01-01-2020 19:05:25;2396,605</t>
  </si>
  <si>
    <t>59;13,92293943;41,43851007;;temp punti xy;01-01-2020 19:06:51;1329,698</t>
  </si>
  <si>
    <t>60;13,93780463;41,44277853;;temp punti xy;01-01-2020 19:07:41;2043,47</t>
  </si>
  <si>
    <t>61;13,96220485;41,44158084;;temp punti xy;01-01-2020 19:08:55;3278,971</t>
  </si>
  <si>
    <t>62;13,99727034;41,42834078;;temp punti xy;01-01-2020 19:10:51;2387,295</t>
  </si>
  <si>
    <t>63;14,01880403;41,44246299;;temp punti xy;01-01-2020 19:12:17;3106,764</t>
  </si>
  <si>
    <t>64;14,02917899;41,46932508;;temp punti xy;01-01-2020 19:14:07;2060,386</t>
  </si>
  <si>
    <t>65;14,04705774;41,48210633;Scalo ferroviario;temp stazioni xy;01-01-2020 19:15:22;181,156</t>
  </si>
  <si>
    <t>66;14,04884724;41,48302808;Stazione;temp stazioni xy;01-01-2020 19:16:00;9,035</t>
  </si>
  <si>
    <t>67;14,04891844;41,48296683;;temp punti xy;01-01-2020 20:11:00;320,132</t>
  </si>
  <si>
    <t>68;14,05202037;41,4846602;Scalo ferroviario;temp stazioni xy;01-01-2020 20:14:00;3687,952</t>
  </si>
  <si>
    <t>69;14,08850687;41,50337052;;;01-01-2020 20:17:00;3687,231</t>
  </si>
  <si>
    <t>70;14,12499337;41,52208083;;temp punti xy;01-01-2020 20:19:29;3028,318</t>
  </si>
  <si>
    <t>71;14,15991599;41,52947795;;temp punti xy;01-01-2020 20:21:01;1791,272</t>
  </si>
  <si>
    <t>72;14,16044274;41,54560133;;temp punti xy;01-01-2020 20:23:03;2448,842</t>
  </si>
  <si>
    <t>73;14,18115837;41,5612222;;temp punti xy;01-01-2020 20:27:06;5057,972</t>
  </si>
  <si>
    <t>74;14,24174449;41,56305583;;temp punti xy;01-01-2020 20:29:26;2838,965</t>
  </si>
  <si>
    <t>75;14,24284687;41,5886037;;temp punti xy;01-01-2020 20:30:24;1057,446</t>
  </si>
  <si>
    <t>76;14,23398074;41,59541158;Scalo ferroviario;temp stazioni xy;01-01-2020 20:30:43;214,189</t>
  </si>
  <si>
    <t>77;14,23549274;41,5969707;Stazione;temp stazioni xy;01-01-2020 20:32:00;389,7</t>
  </si>
  <si>
    <t>78;14,23824324;41,5998077;Scalo ferroviario;temp stazioni xy;01-01-2020 20:33:00;2386,551</t>
  </si>
  <si>
    <t>79;14,26686462;41,60022783;;temp punti xy;01-01-2020 20:35:54;2919,553</t>
  </si>
  <si>
    <t>80;14,28563924;41,57803933;;temp punti xy;01-01-2020 20:39:22;3573,302</t>
  </si>
  <si>
    <t>81;14,32600774;41,58883108;Scalo ferroviario;temp stazioni xy;01-01-2020 20:39:47;76,527</t>
  </si>
  <si>
    <t>82;14,32655049;41,58827545;Scalo ferroviario;temp stazioni xy;01-01-2020 20:40:08;1,313</t>
  </si>
  <si>
    <t>83;14,32656098;41,58826663;;temp punti xy;01-01-2020 20:40:36;133,678</t>
  </si>
  <si>
    <t>84;14,32765374;41,58738595;Stazione;temp stazioni xy;01-01-2020 20:44:00;129,212</t>
  </si>
  <si>
    <t>85;14,32862024;41,58647658;Scalo ferroviario;temp stazioni xy;01-01-2020 20:45:00;38,588</t>
  </si>
  <si>
    <t>86;14,32895924;41,58624008;Scalo ferroviario;temp stazioni xy;01-01-2020 20:45:05;10,595</t>
  </si>
  <si>
    <t>87;14,32900787;41,58615195;Scalo ferroviario;temp stazioni xy;01-01-2020 20:46:58;2724,645</t>
  </si>
  <si>
    <t>88;14,34369143;41,56423745;;;01-01-2020 20:48:51;2724,822</t>
  </si>
  <si>
    <t>89;14,35837499;41,54232295;;temp punti xy;01-01-2020 20:50:52;2918,31</t>
  </si>
  <si>
    <t>90;14,39116062;41,53317858;;temp punti xy;01-01-2020 20:52:22;2147,715</t>
  </si>
  <si>
    <t>91;14,41201231;41,52184652;;;01-01-2020 20:53:52;2147,959</t>
  </si>
  <si>
    <t>92;14,432864;41,51051446;;;01-01-2020 20:55:22;2148,204</t>
  </si>
  <si>
    <t>93;14,45371568;41,49918239;;;01-01-2020 20:56:52;2148,448</t>
  </si>
  <si>
    <t>94;14,47456737;41,48785033;Stazione;temp stazioni xy;01-01-2020 20:58:00;0,775</t>
  </si>
  <si>
    <t>95;14,47457328;41,48784495;;temp punti xy;01-01-2020 20:59:00;1231,013</t>
  </si>
  <si>
    <t>96;14,48440874;41,47958958;;temp punti xy;01-01-2020 21:01:34;3183,347</t>
  </si>
  <si>
    <t>97;14,52157574;41,47324695;;temp punti xy;01-01-2020 21:02:34;1147,16</t>
  </si>
  <si>
    <t>98;14,53493799;41,47086258;;temp punti xy;01-01-2020 21:03:56;1618,41</t>
  </si>
  <si>
    <t>99;14,54422112;41,45807258;;temp punti xy;01-01-2020 21:06:47;3543,746</t>
  </si>
  <si>
    <t>100;14,58614812;41,45325558;;temp punti xy;01-01-2020 21:07:48;1160,399</t>
  </si>
  <si>
    <t>101;14,58712287;41,46367795;;temp punti xy;01-01-2020 21:08:46;1091,152</t>
  </si>
  <si>
    <t>102;14,59897424;41,46780783;;temp punti xy;01-01-2020 21:10:18;1841,094</t>
  </si>
  <si>
    <t>103;14,58630199;41,4813712;;temp punti xy;01-01-2020 21:11:37;1559,372</t>
  </si>
  <si>
    <t>104;14,59590612;41,49341195;Scalo ferroviario;temp stazioni xy;01-01-2020 21:11:46;26,635</t>
  </si>
  <si>
    <t>105;14,59621099;41,49348245;Scalo ferroviario;temp stazioni xy;01-01-2020 21:12:00;146,127</t>
  </si>
  <si>
    <t>106;14,59787649;41,4938862;Stazione;temp stazioni xy;01-01-2020 21:14:00;104,123</t>
  </si>
  <si>
    <t>107;14,59904249;41,49421845;Scalo ferroviario;temp stazioni xy;01-01-2020 21:15:00;38,271</t>
  </si>
  <si>
    <t>108;14,59945299;41,4943717;Scalo ferroviario;temp stazioni xy;01-01-2020 21:16:05;1381,138</t>
  </si>
  <si>
    <t>109;14,60397374;41,50633383;;temp punti xy;01-01-2020 21:17:09;1346,76</t>
  </si>
  <si>
    <t>110;14,58860349;41,5100152;;temp punti xy;01-01-2020 21:18:24;1644,416</t>
  </si>
  <si>
    <t>111;14,59737549;41,52327233;;temp punti xy;01-01-2020 21:20:36;3146,216</t>
  </si>
  <si>
    <t>112;14,63184412;41,53474358;;temp punti xy;01-01-2020 21:22:59;3441,86</t>
  </si>
  <si>
    <t>113;14,66216862;41,55575233;Scalo ferroviario;temp stazioni xy;01-01-2020 21:23:13;27,573</t>
  </si>
  <si>
    <t>114;14,66240712;41,5559242;Scalo ferroviario;temp stazioni xy;01-01-2020 21:23:28;61,132</t>
  </si>
  <si>
    <t>115;14,66266037;41,5564407;Scalo ferroviario;temp stazioni xy;01-01-2020 21:23:49;219,746</t>
  </si>
  <si>
    <t>116;14,66403637;41,55812783;Stazione;temp stazioni xy;01-01-2020 21:25:00;115,867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</si>
</sst>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400]h:mm:ss\ AM/PM"/>
    <numFmt numFmtId="165" formatCode="0.000"/>
    <numFmt numFmtId="166" formatCode="dd/mm/yyyy\ hh:mm:ss"/>
    <numFmt numFmtId="167" formatCode="dd\-mm\-yy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0"/>
      <color rgb="FF2427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2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0" fontId="0" fillId="2" borderId="0" xfId="0" applyNumberFormat="1" applyFill="1"/>
    <xf numFmtId="164" fontId="0" fillId="2" borderId="0" xfId="0" applyNumberFormat="1" applyFill="1"/>
    <xf numFmtId="20" fontId="1" fillId="2" borderId="0" xfId="0" applyNumberFormat="1" applyFont="1" applyFill="1"/>
    <xf numFmtId="0" fontId="1" fillId="2" borderId="0" xfId="0" applyFont="1" applyFill="1"/>
    <xf numFmtId="165" fontId="0" fillId="0" borderId="0" xfId="0" applyNumberFormat="1"/>
    <xf numFmtId="22" fontId="0" fillId="0" borderId="0" xfId="0" applyNumberFormat="1"/>
    <xf numFmtId="166" fontId="1" fillId="2" borderId="0" xfId="0" applyNumberFormat="1" applyFont="1" applyFill="1"/>
    <xf numFmtId="166" fontId="0" fillId="0" borderId="0" xfId="0" applyNumberFormat="1"/>
    <xf numFmtId="21" fontId="0" fillId="0" borderId="0" xfId="0" applyNumberFormat="1"/>
    <xf numFmtId="0" fontId="5" fillId="0" borderId="0" xfId="0" applyFont="1"/>
    <xf numFmtId="167" fontId="1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unti animazione semplificato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unghezz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3" sqref="A3:A8"/>
    </sheetView>
  </sheetViews>
  <sheetFormatPr defaultRowHeight="15" x14ac:dyDescent="0.25"/>
  <cols>
    <col min="1" max="1" width="18.5703125" customWidth="1"/>
    <col min="2" max="2" width="16" customWidth="1"/>
    <col min="3" max="3" width="27.5703125" customWidth="1"/>
    <col min="4" max="4" width="13.28515625" customWidth="1"/>
    <col min="5" max="5" width="18.42578125" customWidth="1"/>
    <col min="6" max="6" width="22.140625" customWidth="1"/>
    <col min="7" max="7" width="27.5703125" customWidth="1"/>
    <col min="8" max="8" width="23.7109375" customWidth="1"/>
  </cols>
  <sheetData>
    <row r="1" spans="1:8" x14ac:dyDescent="0.25">
      <c r="A1" t="s">
        <v>6</v>
      </c>
      <c r="B1" s="7" t="s">
        <v>7</v>
      </c>
      <c r="C1" t="s">
        <v>13</v>
      </c>
      <c r="D1" s="5" t="s">
        <v>8</v>
      </c>
      <c r="E1" s="5" t="s">
        <v>9</v>
      </c>
      <c r="F1" t="s">
        <v>11</v>
      </c>
      <c r="G1" s="5" t="s">
        <v>12</v>
      </c>
      <c r="H1" t="s">
        <v>14</v>
      </c>
    </row>
    <row r="2" spans="1:8" x14ac:dyDescent="0.25">
      <c r="A2" t="s">
        <v>10</v>
      </c>
      <c r="B2" s="8">
        <v>0.73611111111111116</v>
      </c>
      <c r="C2">
        <v>0</v>
      </c>
      <c r="D2" s="8">
        <v>0.73611111111111116</v>
      </c>
      <c r="E2" s="5">
        <v>108</v>
      </c>
      <c r="F2" s="2">
        <v>0.81111111111111101</v>
      </c>
      <c r="G2" s="8">
        <v>0.8027777777777777</v>
      </c>
      <c r="H2" s="4">
        <v>-12</v>
      </c>
    </row>
    <row r="3" spans="1:8" x14ac:dyDescent="0.25">
      <c r="A3" t="s">
        <v>5</v>
      </c>
      <c r="B3" s="6">
        <f>G2+TIME(0,1,0)</f>
        <v>0.80347222222222214</v>
      </c>
      <c r="C3">
        <v>42</v>
      </c>
      <c r="D3" s="6">
        <v>0.84097222222222223</v>
      </c>
      <c r="E3" s="5">
        <v>18</v>
      </c>
      <c r="F3" s="2">
        <f xml:space="preserve"> D3+TIME(0,E3,0)</f>
        <v>0.85347222222222219</v>
      </c>
      <c r="G3" s="8">
        <v>0.85555555555555562</v>
      </c>
      <c r="H3" s="4">
        <v>45</v>
      </c>
    </row>
    <row r="4" spans="1:8" x14ac:dyDescent="0.25">
      <c r="A4" t="s">
        <v>4</v>
      </c>
      <c r="B4" s="6">
        <f>G3+TIME(0,1,0)</f>
        <v>0.85625000000000007</v>
      </c>
      <c r="C4">
        <v>0</v>
      </c>
      <c r="D4" s="6">
        <f>B4+TIME(0,C4,0)</f>
        <v>0.85625000000000007</v>
      </c>
      <c r="E4" s="5">
        <v>11</v>
      </c>
      <c r="F4" s="2">
        <f xml:space="preserve"> D4+TIME(0,E4,0)</f>
        <v>0.86388888888888893</v>
      </c>
      <c r="G4" s="6">
        <f xml:space="preserve"> D4+TIME(0,E4,0)</f>
        <v>0.86388888888888893</v>
      </c>
      <c r="H4" s="4">
        <v>0</v>
      </c>
    </row>
    <row r="5" spans="1:8" x14ac:dyDescent="0.25">
      <c r="A5" t="s">
        <v>3</v>
      </c>
      <c r="B5" s="6">
        <f>G4+TIME(0,1,0)</f>
        <v>0.86458333333333337</v>
      </c>
      <c r="C5">
        <v>0</v>
      </c>
      <c r="D5" s="6">
        <f>B5+TIME(0,C5,0)</f>
        <v>0.86458333333333337</v>
      </c>
      <c r="E5" s="9">
        <v>13</v>
      </c>
      <c r="F5" s="2">
        <f xml:space="preserve"> D5+TIME(0,E5,0)</f>
        <v>0.87361111111111112</v>
      </c>
      <c r="G5" s="6">
        <f xml:space="preserve"> D5+TIME(0,E5,0)</f>
        <v>0.87361111111111112</v>
      </c>
      <c r="H5" s="4">
        <v>34</v>
      </c>
    </row>
    <row r="6" spans="1:8" x14ac:dyDescent="0.25">
      <c r="A6" t="s">
        <v>2</v>
      </c>
      <c r="B6" s="6">
        <f>G5+TIME(0,1,0)</f>
        <v>0.87430555555555556</v>
      </c>
      <c r="C6">
        <v>0</v>
      </c>
      <c r="D6" s="6">
        <f>B6+TIME(0,C6,0)</f>
        <v>0.87430555555555556</v>
      </c>
      <c r="E6" s="9">
        <v>15</v>
      </c>
      <c r="F6" s="2">
        <f xml:space="preserve"> D6+TIME(0,E6,0)</f>
        <v>0.88472222222222219</v>
      </c>
      <c r="G6" s="6">
        <f xml:space="preserve"> D6+TIME(0,E6,0)</f>
        <v>0.88472222222222219</v>
      </c>
      <c r="H6" s="4">
        <v>32</v>
      </c>
    </row>
    <row r="7" spans="1:8" x14ac:dyDescent="0.25">
      <c r="A7" t="s">
        <v>1</v>
      </c>
      <c r="B7" s="6">
        <f>G6+TIME(0,1,0)</f>
        <v>0.88541666666666663</v>
      </c>
      <c r="C7">
        <v>0</v>
      </c>
      <c r="D7" s="6">
        <f>B7+TIME(0,C7,0)</f>
        <v>0.88541666666666663</v>
      </c>
      <c r="E7" s="9">
        <v>13</v>
      </c>
      <c r="F7" s="2">
        <f xml:space="preserve"> D7+TIME(0,E7,0)</f>
        <v>0.89444444444444438</v>
      </c>
      <c r="G7" s="8">
        <v>0.89236111111111116</v>
      </c>
      <c r="H7" s="4">
        <v>28</v>
      </c>
    </row>
    <row r="8" spans="1:8" x14ac:dyDescent="0.25">
      <c r="A8" t="s">
        <v>0</v>
      </c>
      <c r="H8" t="s">
        <v>15</v>
      </c>
    </row>
    <row r="9" spans="1:8" x14ac:dyDescent="0.25">
      <c r="E9" s="2">
        <f>G2-D2</f>
        <v>6.6666666666666541E-2</v>
      </c>
    </row>
    <row r="10" spans="1:8" x14ac:dyDescent="0.25">
      <c r="E10" s="2">
        <f t="shared" ref="E10:E14" si="0">G3-D3</f>
        <v>1.4583333333333393E-2</v>
      </c>
    </row>
    <row r="11" spans="1:8" x14ac:dyDescent="0.25">
      <c r="E11" s="2">
        <f t="shared" si="0"/>
        <v>7.6388888888888618E-3</v>
      </c>
    </row>
    <row r="12" spans="1:8" x14ac:dyDescent="0.25">
      <c r="E12" s="2">
        <f t="shared" si="0"/>
        <v>9.0277777777777457E-3</v>
      </c>
    </row>
    <row r="13" spans="1:8" x14ac:dyDescent="0.25">
      <c r="E13" s="2">
        <f t="shared" si="0"/>
        <v>1.041666666666663E-2</v>
      </c>
    </row>
    <row r="14" spans="1:8" x14ac:dyDescent="0.25">
      <c r="E14" s="2">
        <f t="shared" si="0"/>
        <v>6.9444444444445308E-3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6" sqref="B6"/>
    </sheetView>
  </sheetViews>
  <sheetFormatPr defaultRowHeight="15" x14ac:dyDescent="0.25"/>
  <cols>
    <col min="1" max="1" width="24.42578125" customWidth="1"/>
    <col min="3" max="3" width="16.42578125" customWidth="1"/>
    <col min="4" max="4" width="13.7109375" customWidth="1"/>
    <col min="5" max="5" width="19.42578125" customWidth="1"/>
    <col min="6" max="6" width="20.42578125" customWidth="1"/>
    <col min="8" max="8" width="24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26</v>
      </c>
      <c r="F1" t="s">
        <v>27</v>
      </c>
    </row>
    <row r="2" spans="1:8" x14ac:dyDescent="0.25">
      <c r="A2" t="s">
        <v>20</v>
      </c>
      <c r="B2">
        <v>167.785</v>
      </c>
      <c r="C2" s="3">
        <v>95</v>
      </c>
      <c r="E2" s="10">
        <f>(B2*1000)/(C2*60)</f>
        <v>29.435964912280703</v>
      </c>
      <c r="F2" s="10">
        <f xml:space="preserve"> E2*3.6</f>
        <v>105.96947368421053</v>
      </c>
    </row>
    <row r="3" spans="1:8" x14ac:dyDescent="0.25">
      <c r="A3" t="s">
        <v>21</v>
      </c>
      <c r="B3">
        <v>26.007000000000001</v>
      </c>
      <c r="C3" s="3">
        <v>20</v>
      </c>
      <c r="E3" s="10">
        <f t="shared" ref="E3:E7" si="0">(B3*1000)/(C3*60)</f>
        <v>21.672499999999999</v>
      </c>
      <c r="F3" s="10">
        <f t="shared" ref="F3:F7" si="1" xml:space="preserve"> E3*3.6</f>
        <v>78.021000000000001</v>
      </c>
      <c r="H3" t="s">
        <v>28</v>
      </c>
    </row>
    <row r="4" spans="1:8" x14ac:dyDescent="0.25">
      <c r="A4" t="s">
        <v>22</v>
      </c>
      <c r="B4" s="10">
        <v>11.446</v>
      </c>
      <c r="C4" s="3">
        <v>10</v>
      </c>
      <c r="E4" s="10">
        <f t="shared" si="0"/>
        <v>19.076666666666668</v>
      </c>
      <c r="F4" s="10">
        <f t="shared" si="1"/>
        <v>68.676000000000002</v>
      </c>
    </row>
    <row r="5" spans="1:8" x14ac:dyDescent="0.25">
      <c r="A5" t="s">
        <v>23</v>
      </c>
      <c r="B5">
        <v>18.088999999999999</v>
      </c>
      <c r="C5" s="3">
        <v>12</v>
      </c>
      <c r="E5" s="10">
        <f t="shared" si="0"/>
        <v>25.12361111111111</v>
      </c>
      <c r="F5" s="10">
        <f t="shared" si="1"/>
        <v>90.444999999999993</v>
      </c>
    </row>
    <row r="6" spans="1:8" x14ac:dyDescent="0.25">
      <c r="A6" t="s">
        <v>24</v>
      </c>
      <c r="B6">
        <v>18.215</v>
      </c>
      <c r="C6" s="3">
        <v>14</v>
      </c>
      <c r="E6" s="10">
        <f t="shared" si="0"/>
        <v>21.68452380952381</v>
      </c>
      <c r="F6" s="10">
        <f t="shared" si="1"/>
        <v>78.064285714285717</v>
      </c>
    </row>
    <row r="7" spans="1:8" x14ac:dyDescent="0.25">
      <c r="A7" t="s">
        <v>25</v>
      </c>
      <c r="B7">
        <v>14.233000000000001</v>
      </c>
      <c r="C7" s="3">
        <v>9</v>
      </c>
      <c r="E7" s="10">
        <f t="shared" si="0"/>
        <v>26.357407407407408</v>
      </c>
      <c r="F7" s="10">
        <f t="shared" si="1"/>
        <v>94.88666666666667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7"/>
  <sheetViews>
    <sheetView tabSelected="1" topLeftCell="G1" workbookViewId="0">
      <selection activeCell="P3" sqref="P3"/>
    </sheetView>
  </sheetViews>
  <sheetFormatPr defaultRowHeight="15" x14ac:dyDescent="0.25"/>
  <cols>
    <col min="1" max="1" width="4" bestFit="1" customWidth="1"/>
    <col min="2" max="3" width="12" bestFit="1" customWidth="1"/>
    <col min="4" max="4" width="23.140625" bestFit="1" customWidth="1"/>
    <col min="5" max="5" width="15.5703125" bestFit="1" customWidth="1"/>
    <col min="6" max="6" width="19.85546875" customWidth="1"/>
    <col min="7" max="7" width="9" bestFit="1" customWidth="1"/>
    <col min="8" max="8" width="11.42578125" customWidth="1"/>
    <col min="9" max="9" width="15.85546875" bestFit="1" customWidth="1"/>
    <col min="12" max="12" width="11.28515625" customWidth="1"/>
    <col min="16" max="16" width="90.85546875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39</v>
      </c>
      <c r="H1" t="s">
        <v>40</v>
      </c>
      <c r="P1" s="15" t="str">
        <f>CONCATENATE(A1,";",B1,";",C1,";",D1,";",E1,";",F1,";",G1)</f>
        <v>fid;x;y;DEC_TIPO;layer;time;length</v>
      </c>
    </row>
    <row r="2" spans="1:16" x14ac:dyDescent="0.25">
      <c r="A2">
        <v>1</v>
      </c>
      <c r="B2">
        <v>12.502225989999999</v>
      </c>
      <c r="C2">
        <v>41.900651449999998</v>
      </c>
      <c r="D2" t="s">
        <v>6</v>
      </c>
      <c r="E2" t="s">
        <v>35</v>
      </c>
      <c r="F2" s="16">
        <v>43831.736111111109</v>
      </c>
      <c r="G2">
        <v>3461.4209999999998</v>
      </c>
      <c r="H2">
        <v>29.436</v>
      </c>
      <c r="P2" s="15" t="str">
        <f>CONCATENATE(A2,";",B2,";",C2,";",D2,";",E2,";",TEXT(F2, "gg-mm-aaaa hh:mm:ss"),";",G2)</f>
        <v>1;12,50222599;41,90065145;Stazione;temp stazioni xy;01-01-2020 17:40:00;3461,421</v>
      </c>
    </row>
    <row r="3" spans="1:16" x14ac:dyDescent="0.25">
      <c r="A3">
        <v>2</v>
      </c>
      <c r="B3">
        <v>12.534664490000001</v>
      </c>
      <c r="C3">
        <v>41.881062829999998</v>
      </c>
      <c r="E3" t="s">
        <v>36</v>
      </c>
      <c r="F3" s="13">
        <f xml:space="preserve"> F2+TIME(0,0,(G2/H2) + $M$66)</f>
        <v>43831.737523148149</v>
      </c>
      <c r="G3">
        <v>3397.1439999999998</v>
      </c>
      <c r="H3">
        <v>29.436</v>
      </c>
      <c r="P3" s="15" t="str">
        <f t="shared" ref="P3:P66" si="0">CONCATENATE(A3,";",B3,";",C3,";",D3,";",E3,";",TEXT(F3, "gg-mm-aaaa hh:mm:ss"),";",G3)</f>
        <v>2;12,53466449;41,88106283;;temp punti xy;01-01-2020 17:42:02;3397,144</v>
      </c>
    </row>
    <row r="4" spans="1:16" x14ac:dyDescent="0.25">
      <c r="A4">
        <v>3</v>
      </c>
      <c r="B4">
        <v>12.55336293</v>
      </c>
      <c r="C4">
        <v>41.853857640000001</v>
      </c>
      <c r="F4" s="13">
        <f t="shared" ref="F4:F66" si="1" xml:space="preserve"> F3+TIME(0,0,(G3/H3) + $M$66)</f>
        <v>43831.738912037035</v>
      </c>
      <c r="G4">
        <v>3397.4319999999998</v>
      </c>
      <c r="H4">
        <v>29.436</v>
      </c>
      <c r="P4" s="15" t="str">
        <f t="shared" si="0"/>
        <v>3;12,55336293;41,85385764;;;01-01-2020 17:44:02;3397,432</v>
      </c>
    </row>
    <row r="5" spans="1:16" x14ac:dyDescent="0.25">
      <c r="A5">
        <v>4</v>
      </c>
      <c r="B5">
        <v>12.57206137</v>
      </c>
      <c r="C5">
        <v>41.826652449999997</v>
      </c>
      <c r="E5" t="s">
        <v>36</v>
      </c>
      <c r="F5" s="13">
        <f t="shared" si="1"/>
        <v>43831.740300925921</v>
      </c>
      <c r="G5">
        <v>3240.7280000000001</v>
      </c>
      <c r="H5">
        <v>29.436</v>
      </c>
      <c r="P5" s="15" t="str">
        <f t="shared" si="0"/>
        <v>4;12,57206137;41,82665245;;temp punti xy;01-01-2020 17:46:02;3240,728</v>
      </c>
    </row>
    <row r="6" spans="1:16" x14ac:dyDescent="0.25">
      <c r="A6">
        <v>5</v>
      </c>
      <c r="B6">
        <v>12.59789449</v>
      </c>
      <c r="C6">
        <v>41.804792579999997</v>
      </c>
      <c r="E6" t="s">
        <v>36</v>
      </c>
      <c r="F6" s="13">
        <f t="shared" si="1"/>
        <v>43831.741631944438</v>
      </c>
      <c r="G6">
        <v>2181.9270000000001</v>
      </c>
      <c r="H6">
        <v>29.436</v>
      </c>
      <c r="P6" s="15" t="str">
        <f t="shared" si="0"/>
        <v>5;12,59789449;41,80479258;;temp punti xy;01-01-2020 17:47:57;2181,927</v>
      </c>
    </row>
    <row r="7" spans="1:16" x14ac:dyDescent="0.25">
      <c r="A7">
        <v>6</v>
      </c>
      <c r="B7">
        <v>12.624149989999999</v>
      </c>
      <c r="C7">
        <v>41.804828950000001</v>
      </c>
      <c r="E7" t="s">
        <v>36</v>
      </c>
      <c r="F7" s="13">
        <f t="shared" si="1"/>
        <v>43831.742546296293</v>
      </c>
      <c r="G7">
        <v>2575.2350000000001</v>
      </c>
      <c r="H7">
        <v>29.436</v>
      </c>
      <c r="P7" s="15" t="str">
        <f t="shared" si="0"/>
        <v>6;12,62414999;41,80482895;;temp punti xy;01-01-2020 17:49:16;2575,235</v>
      </c>
    </row>
    <row r="8" spans="1:16" x14ac:dyDescent="0.25">
      <c r="A8">
        <v>7</v>
      </c>
      <c r="B8">
        <v>12.65039574</v>
      </c>
      <c r="C8">
        <v>41.81715895</v>
      </c>
      <c r="F8" s="13">
        <f t="shared" si="1"/>
        <v>43831.743611111109</v>
      </c>
      <c r="G8">
        <v>2574.8829999999998</v>
      </c>
      <c r="H8">
        <v>29.436</v>
      </c>
      <c r="P8" s="15" t="str">
        <f t="shared" si="0"/>
        <v>7;12,65039574;41,81715895;;;01-01-2020 17:50:48;2574,883</v>
      </c>
    </row>
    <row r="9" spans="1:16" x14ac:dyDescent="0.25">
      <c r="A9">
        <v>8</v>
      </c>
      <c r="B9">
        <v>12.67664149</v>
      </c>
      <c r="C9">
        <v>41.829488949999998</v>
      </c>
      <c r="E9" t="s">
        <v>36</v>
      </c>
      <c r="F9" s="13">
        <f t="shared" si="1"/>
        <v>43831.744675925926</v>
      </c>
      <c r="G9">
        <v>4491.4970000000003</v>
      </c>
      <c r="H9">
        <v>29.436</v>
      </c>
      <c r="P9" s="15" t="str">
        <f t="shared" si="0"/>
        <v>8;12,67664149;41,82948895;;temp punti xy;01-01-2020 17:52:20;4491,497</v>
      </c>
    </row>
    <row r="10" spans="1:16" x14ac:dyDescent="0.25">
      <c r="A10">
        <v>9</v>
      </c>
      <c r="B10">
        <v>12.73057449</v>
      </c>
      <c r="C10">
        <v>41.832355329999999</v>
      </c>
      <c r="E10" t="s">
        <v>36</v>
      </c>
      <c r="F10" s="13">
        <f t="shared" si="1"/>
        <v>43831.746493055558</v>
      </c>
      <c r="G10">
        <v>1908.4169999999999</v>
      </c>
      <c r="H10">
        <v>29.436</v>
      </c>
      <c r="P10" s="15" t="str">
        <f t="shared" si="0"/>
        <v>9;12,73057449;41,83235533;;temp punti xy;01-01-2020 17:54:57;1908,417</v>
      </c>
    </row>
    <row r="11" spans="1:16" x14ac:dyDescent="0.25">
      <c r="A11">
        <v>10</v>
      </c>
      <c r="B11">
        <v>12.751756240000001</v>
      </c>
      <c r="C11">
        <v>41.839010829999999</v>
      </c>
      <c r="E11" t="s">
        <v>36</v>
      </c>
      <c r="F11" s="13">
        <f t="shared" si="1"/>
        <v>43831.747303240743</v>
      </c>
      <c r="G11">
        <v>2923.248</v>
      </c>
      <c r="H11">
        <v>29.436</v>
      </c>
      <c r="P11" s="15" t="str">
        <f t="shared" si="0"/>
        <v>10;12,75175624;41,83901083;;temp punti xy;01-01-2020 17:56:07;2923,248</v>
      </c>
    </row>
    <row r="12" spans="1:16" x14ac:dyDescent="0.25">
      <c r="A12">
        <v>11</v>
      </c>
      <c r="B12">
        <v>12.78626156</v>
      </c>
      <c r="C12">
        <v>41.833832270000002</v>
      </c>
      <c r="F12" s="13">
        <f t="shared" si="1"/>
        <v>43831.748506944445</v>
      </c>
      <c r="G12">
        <v>2923.473</v>
      </c>
      <c r="H12">
        <v>29.436</v>
      </c>
      <c r="P12" s="15" t="str">
        <f t="shared" si="0"/>
        <v>11;12,78626156;41,83383227;;;01-01-2020 17:57:51;2923,473</v>
      </c>
    </row>
    <row r="13" spans="1:16" x14ac:dyDescent="0.25">
      <c r="A13">
        <v>12</v>
      </c>
      <c r="B13">
        <v>12.82076687</v>
      </c>
      <c r="C13">
        <v>41.828653699999997</v>
      </c>
      <c r="E13" t="s">
        <v>36</v>
      </c>
      <c r="F13" s="13">
        <f t="shared" si="1"/>
        <v>43831.749710648146</v>
      </c>
      <c r="G13">
        <v>1648.9069999999999</v>
      </c>
      <c r="H13">
        <v>29.436</v>
      </c>
      <c r="P13" s="15" t="str">
        <f t="shared" si="0"/>
        <v>12;12,82076687;41,8286537;;temp punti xy;01-01-2020 17:59:35;1648,907</v>
      </c>
    </row>
    <row r="14" spans="1:16" x14ac:dyDescent="0.25">
      <c r="A14">
        <v>13</v>
      </c>
      <c r="B14">
        <v>12.828555489999999</v>
      </c>
      <c r="C14">
        <v>41.814998950000003</v>
      </c>
      <c r="E14" t="s">
        <v>36</v>
      </c>
      <c r="F14" s="13">
        <f t="shared" si="1"/>
        <v>43831.750416666662</v>
      </c>
      <c r="G14">
        <v>3328.933</v>
      </c>
      <c r="H14">
        <v>29.436</v>
      </c>
      <c r="P14" s="15" t="str">
        <f t="shared" si="0"/>
        <v>13;12,82855549;41,81499895;;temp punti xy;01-01-2020 18:00:36;3328,933</v>
      </c>
    </row>
    <row r="15" spans="1:16" x14ac:dyDescent="0.25">
      <c r="A15">
        <v>14</v>
      </c>
      <c r="B15">
        <v>12.852132620000001</v>
      </c>
      <c r="C15">
        <v>41.790769079999997</v>
      </c>
      <c r="E15" t="s">
        <v>36</v>
      </c>
      <c r="F15" s="13">
        <f t="shared" si="1"/>
        <v>43831.751782407402</v>
      </c>
      <c r="G15">
        <v>2457.6329999999998</v>
      </c>
      <c r="H15">
        <v>29.436</v>
      </c>
      <c r="P15" s="15" t="str">
        <f t="shared" si="0"/>
        <v>14;12,85213262;41,79076908;;temp punti xy;01-01-2020 18:02:34;2457,633</v>
      </c>
    </row>
    <row r="16" spans="1:16" x14ac:dyDescent="0.25">
      <c r="A16">
        <v>15</v>
      </c>
      <c r="B16">
        <v>12.88063103</v>
      </c>
      <c r="C16">
        <v>41.784878390000003</v>
      </c>
      <c r="F16" s="13">
        <f t="shared" si="1"/>
        <v>43831.752800925919</v>
      </c>
      <c r="G16">
        <v>2457.8409999999999</v>
      </c>
      <c r="H16">
        <v>29.436</v>
      </c>
      <c r="P16" s="15" t="str">
        <f t="shared" si="0"/>
        <v>15;12,88063103;41,78487839;;;01-01-2020 18:04:02;2457,841</v>
      </c>
    </row>
    <row r="17" spans="1:16" x14ac:dyDescent="0.25">
      <c r="A17">
        <v>16</v>
      </c>
      <c r="B17">
        <v>12.90912943</v>
      </c>
      <c r="C17">
        <v>41.778987710000003</v>
      </c>
      <c r="F17" s="13">
        <f t="shared" si="1"/>
        <v>43831.753819444435</v>
      </c>
      <c r="G17">
        <v>2458.0509999999999</v>
      </c>
      <c r="H17">
        <v>29.436</v>
      </c>
      <c r="P17" s="15" t="str">
        <f t="shared" si="0"/>
        <v>16;12,90912943;41,77898771;;;01-01-2020 18:05:30;2458,051</v>
      </c>
    </row>
    <row r="18" spans="1:16" x14ac:dyDescent="0.25">
      <c r="A18">
        <v>17</v>
      </c>
      <c r="B18">
        <v>12.937627839999999</v>
      </c>
      <c r="C18">
        <v>41.773097020000002</v>
      </c>
      <c r="F18" s="13">
        <f t="shared" si="1"/>
        <v>43831.754837962952</v>
      </c>
      <c r="G18">
        <v>2458.259</v>
      </c>
      <c r="H18">
        <v>29.436</v>
      </c>
      <c r="P18" s="15" t="str">
        <f t="shared" si="0"/>
        <v>17;12,93762784;41,77309702;;;01-01-2020 18:06:58;2458,259</v>
      </c>
    </row>
    <row r="19" spans="1:16" x14ac:dyDescent="0.25">
      <c r="A19">
        <v>18</v>
      </c>
      <c r="B19">
        <v>12.966126239999999</v>
      </c>
      <c r="C19">
        <v>41.76720633</v>
      </c>
      <c r="E19" t="s">
        <v>36</v>
      </c>
      <c r="F19" s="13">
        <f t="shared" si="1"/>
        <v>43831.755856481468</v>
      </c>
      <c r="G19">
        <v>2041.4059999999999</v>
      </c>
      <c r="H19">
        <v>29.436</v>
      </c>
      <c r="P19" s="15" t="str">
        <f t="shared" si="0"/>
        <v>18;12,96612624;41,76720633;;temp punti xy;01-01-2020 18:08:26;2041,406</v>
      </c>
    </row>
    <row r="20" spans="1:16" x14ac:dyDescent="0.25">
      <c r="A20">
        <v>19</v>
      </c>
      <c r="B20">
        <v>12.98362874</v>
      </c>
      <c r="C20">
        <v>41.754319080000002</v>
      </c>
      <c r="F20" s="13">
        <f t="shared" si="1"/>
        <v>43831.756712962946</v>
      </c>
      <c r="G20">
        <v>2041.6120000000001</v>
      </c>
      <c r="H20">
        <v>29.436</v>
      </c>
      <c r="P20" s="15" t="str">
        <f t="shared" si="0"/>
        <v>19;12,98362874;41,75431908;;;01-01-2020 18:09:40;2041,612</v>
      </c>
    </row>
    <row r="21" spans="1:16" x14ac:dyDescent="0.25">
      <c r="A21">
        <v>20</v>
      </c>
      <c r="B21">
        <v>13.001131239999999</v>
      </c>
      <c r="C21">
        <v>41.741431830000003</v>
      </c>
      <c r="E21" t="s">
        <v>36</v>
      </c>
      <c r="F21" s="13">
        <f t="shared" si="1"/>
        <v>43831.757569444424</v>
      </c>
      <c r="G21">
        <v>1807.9449999999999</v>
      </c>
      <c r="H21">
        <v>29.436</v>
      </c>
      <c r="P21" s="15" t="str">
        <f t="shared" si="0"/>
        <v>20;13,00113124;41,74143183;;temp punti xy;01-01-2020 18:10:54;1807,945</v>
      </c>
    </row>
    <row r="22" spans="1:16" x14ac:dyDescent="0.25">
      <c r="A22">
        <v>21</v>
      </c>
      <c r="B22">
        <v>13.019772619999999</v>
      </c>
      <c r="C22">
        <v>41.733064329999998</v>
      </c>
      <c r="E22" t="s">
        <v>36</v>
      </c>
      <c r="F22" s="13">
        <f t="shared" si="1"/>
        <v>43831.75833333331</v>
      </c>
      <c r="G22">
        <v>1960.1679999999999</v>
      </c>
      <c r="H22">
        <v>29.436</v>
      </c>
      <c r="P22" s="15" t="str">
        <f t="shared" si="0"/>
        <v>21;13,01977262;41,73306433;;temp punti xy;01-01-2020 18:12:00;1960,168</v>
      </c>
    </row>
    <row r="23" spans="1:16" x14ac:dyDescent="0.25">
      <c r="A23">
        <v>22</v>
      </c>
      <c r="B23">
        <v>13.043274869999999</v>
      </c>
      <c r="C23">
        <v>41.73431033</v>
      </c>
      <c r="E23" t="s">
        <v>36</v>
      </c>
      <c r="F23" s="13">
        <f t="shared" si="1"/>
        <v>43831.759155092572</v>
      </c>
      <c r="G23">
        <v>3454.0590000000002</v>
      </c>
      <c r="H23">
        <v>29.436</v>
      </c>
      <c r="P23" s="15" t="str">
        <f t="shared" si="0"/>
        <v>22;13,04327487;41,73431033;;temp punti xy;01-01-2020 18:13:11;3454,059</v>
      </c>
    </row>
    <row r="24" spans="1:16" x14ac:dyDescent="0.25">
      <c r="A24">
        <v>23</v>
      </c>
      <c r="B24">
        <v>13.08130862</v>
      </c>
      <c r="C24">
        <v>41.721846329999998</v>
      </c>
      <c r="E24" t="s">
        <v>36</v>
      </c>
      <c r="F24" s="13">
        <f t="shared" si="1"/>
        <v>43831.760567129611</v>
      </c>
      <c r="G24">
        <v>2719.1170000000002</v>
      </c>
      <c r="H24">
        <v>29.436</v>
      </c>
      <c r="P24" s="15" t="str">
        <f t="shared" si="0"/>
        <v>23;13,08130862;41,72184633;;temp punti xy;01-01-2020 18:15:13;2719,117</v>
      </c>
    </row>
    <row r="25" spans="1:16" x14ac:dyDescent="0.25">
      <c r="A25">
        <v>24</v>
      </c>
      <c r="B25">
        <v>13.108538619999999</v>
      </c>
      <c r="C25">
        <v>41.708315390000003</v>
      </c>
      <c r="F25" s="13">
        <f t="shared" si="1"/>
        <v>43831.761689814797</v>
      </c>
      <c r="G25">
        <v>2719.511</v>
      </c>
      <c r="H25">
        <v>29.436</v>
      </c>
      <c r="P25" s="15" t="str">
        <f t="shared" si="0"/>
        <v>24;13,10853862;41,70831539;;;01-01-2020 18:16:50;2719,511</v>
      </c>
    </row>
    <row r="26" spans="1:16" x14ac:dyDescent="0.25">
      <c r="A26">
        <v>25</v>
      </c>
      <c r="B26">
        <v>13.13576862</v>
      </c>
      <c r="C26">
        <v>41.694784460000001</v>
      </c>
      <c r="F26" s="13">
        <f t="shared" si="1"/>
        <v>43831.762812499983</v>
      </c>
      <c r="G26">
        <v>2719.9050000000002</v>
      </c>
      <c r="H26">
        <v>29.436</v>
      </c>
      <c r="P26" s="15" t="str">
        <f t="shared" si="0"/>
        <v>25;13,13576862;41,69478446;;;01-01-2020 18:18:27;2719,905</v>
      </c>
    </row>
    <row r="27" spans="1:16" x14ac:dyDescent="0.25">
      <c r="A27">
        <v>26</v>
      </c>
      <c r="B27">
        <v>13.16299862</v>
      </c>
      <c r="C27">
        <v>41.681253519999999</v>
      </c>
      <c r="F27" s="13">
        <f t="shared" si="1"/>
        <v>43831.763935185169</v>
      </c>
      <c r="G27">
        <v>2720.299</v>
      </c>
      <c r="H27">
        <v>29.436</v>
      </c>
      <c r="P27" s="15" t="str">
        <f t="shared" si="0"/>
        <v>26;13,16299862;41,68125352;;;01-01-2020 18:20:04;2720,299</v>
      </c>
    </row>
    <row r="28" spans="1:16" x14ac:dyDescent="0.25">
      <c r="A28">
        <v>27</v>
      </c>
      <c r="B28">
        <v>13.190228619999999</v>
      </c>
      <c r="C28">
        <v>41.667722580000003</v>
      </c>
      <c r="E28" t="s">
        <v>36</v>
      </c>
      <c r="F28" s="13">
        <f t="shared" si="1"/>
        <v>43831.765057870354</v>
      </c>
      <c r="G28">
        <v>3143.4769999999999</v>
      </c>
      <c r="H28">
        <v>29.436</v>
      </c>
      <c r="P28" s="15" t="str">
        <f t="shared" si="0"/>
        <v>27;13,19022862;41,66772258;;temp punti xy;01-01-2020 18:21:41;3143,477</v>
      </c>
    </row>
    <row r="29" spans="1:16" x14ac:dyDescent="0.25">
      <c r="A29">
        <v>28</v>
      </c>
      <c r="B29">
        <v>13.22485387</v>
      </c>
      <c r="C29">
        <v>41.656459699999999</v>
      </c>
      <c r="E29" t="s">
        <v>36</v>
      </c>
      <c r="F29" s="13">
        <f t="shared" si="1"/>
        <v>43831.766342592578</v>
      </c>
      <c r="G29">
        <v>1417.7149999999999</v>
      </c>
      <c r="H29">
        <v>29.436</v>
      </c>
      <c r="I29">
        <f>SUM(G2:G29)</f>
        <v>74630.242999999988</v>
      </c>
      <c r="P29" s="15" t="str">
        <f t="shared" si="0"/>
        <v>28;13,22485387;41,6564597;;temp punti xy;01-01-2020 18:23:32;1417,715</v>
      </c>
    </row>
    <row r="30" spans="1:16" x14ac:dyDescent="0.25">
      <c r="A30">
        <v>29</v>
      </c>
      <c r="B30">
        <v>13.24093212</v>
      </c>
      <c r="C30">
        <v>41.66064883</v>
      </c>
      <c r="E30" t="s">
        <v>36</v>
      </c>
      <c r="F30" s="13">
        <f t="shared" si="1"/>
        <v>43831.766956018502</v>
      </c>
      <c r="G30">
        <v>4196.72</v>
      </c>
      <c r="H30">
        <v>29.436</v>
      </c>
      <c r="P30" s="15" t="str">
        <f t="shared" si="0"/>
        <v>29;13,24093212;41,66064883;;temp punti xy;01-01-2020 18:24:25;4196,72</v>
      </c>
    </row>
    <row r="31" spans="1:16" x14ac:dyDescent="0.25">
      <c r="A31">
        <v>30</v>
      </c>
      <c r="B31">
        <v>13.27731724</v>
      </c>
      <c r="C31">
        <v>41.634515329999999</v>
      </c>
      <c r="E31" t="s">
        <v>36</v>
      </c>
      <c r="F31" s="13">
        <f t="shared" si="1"/>
        <v>43831.768657407389</v>
      </c>
      <c r="G31">
        <v>4002.913</v>
      </c>
      <c r="H31">
        <v>29.436</v>
      </c>
      <c r="P31" s="15" t="str">
        <f t="shared" si="0"/>
        <v>30;13,27731724;41,63451533;;temp punti xy;01-01-2020 18:26:52;4002,913</v>
      </c>
    </row>
    <row r="32" spans="1:16" x14ac:dyDescent="0.25">
      <c r="A32">
        <v>31</v>
      </c>
      <c r="B32">
        <v>13.324607869999999</v>
      </c>
      <c r="C32">
        <v>41.628180700000001</v>
      </c>
      <c r="E32" t="s">
        <v>36</v>
      </c>
      <c r="F32" s="13">
        <f t="shared" si="1"/>
        <v>43831.770289351836</v>
      </c>
      <c r="G32">
        <v>2014.6130000000001</v>
      </c>
      <c r="H32">
        <v>29.436</v>
      </c>
      <c r="P32" s="15" t="str">
        <f t="shared" si="0"/>
        <v>31;13,32460787;41,6281807;;temp punti xy;01-01-2020 18:29:13;2014,613</v>
      </c>
    </row>
    <row r="33" spans="1:16" x14ac:dyDescent="0.25">
      <c r="A33">
        <v>32</v>
      </c>
      <c r="B33">
        <v>13.339949239999999</v>
      </c>
      <c r="C33">
        <v>41.614162829999998</v>
      </c>
      <c r="E33" t="s">
        <v>36</v>
      </c>
      <c r="F33" s="13">
        <f t="shared" si="1"/>
        <v>43831.771134259245</v>
      </c>
      <c r="G33">
        <v>3886.3049999999998</v>
      </c>
      <c r="H33">
        <v>29.436</v>
      </c>
      <c r="P33" s="15" t="str">
        <f t="shared" si="0"/>
        <v>32;13,33994924;41,61416283;;temp punti xy;01-01-2020 18:30:26;3886,305</v>
      </c>
    </row>
    <row r="34" spans="1:16" x14ac:dyDescent="0.25">
      <c r="A34">
        <v>33</v>
      </c>
      <c r="B34">
        <v>13.32995399</v>
      </c>
      <c r="C34">
        <v>41.579985579999999</v>
      </c>
      <c r="E34" t="s">
        <v>36</v>
      </c>
      <c r="F34" s="13">
        <f t="shared" si="1"/>
        <v>43831.772719907392</v>
      </c>
      <c r="G34">
        <v>3488.2730000000001</v>
      </c>
      <c r="H34">
        <v>29.436</v>
      </c>
      <c r="P34" s="15" t="str">
        <f t="shared" si="0"/>
        <v>33;13,32995399;41,57998558;;temp punti xy;01-01-2020 18:32:43;3488,273</v>
      </c>
    </row>
    <row r="35" spans="1:16" x14ac:dyDescent="0.25">
      <c r="A35">
        <v>34</v>
      </c>
      <c r="B35">
        <v>13.350834369999999</v>
      </c>
      <c r="C35">
        <v>41.552772949999998</v>
      </c>
      <c r="E35" t="s">
        <v>36</v>
      </c>
      <c r="F35" s="13">
        <f t="shared" si="1"/>
        <v>43831.774143518502</v>
      </c>
      <c r="G35">
        <v>1657.373</v>
      </c>
      <c r="H35">
        <v>29.436</v>
      </c>
      <c r="P35" s="15" t="str">
        <f t="shared" si="0"/>
        <v>34;13,35083437;41,55277295;;temp punti xy;01-01-2020 18:34:46;1657,373</v>
      </c>
    </row>
    <row r="36" spans="1:16" x14ac:dyDescent="0.25">
      <c r="A36">
        <v>35</v>
      </c>
      <c r="B36">
        <v>13.36673424</v>
      </c>
      <c r="C36">
        <v>41.543827700000001</v>
      </c>
      <c r="E36" t="s">
        <v>36</v>
      </c>
      <c r="F36" s="13">
        <f t="shared" si="1"/>
        <v>43831.774849537018</v>
      </c>
      <c r="G36">
        <v>1588.489</v>
      </c>
      <c r="H36">
        <v>29.436</v>
      </c>
      <c r="P36" s="15" t="str">
        <f t="shared" si="0"/>
        <v>35;13,36673424;41,5438277;;temp punti xy;01-01-2020 18:35:47;1588,489</v>
      </c>
    </row>
    <row r="37" spans="1:16" x14ac:dyDescent="0.25">
      <c r="A37">
        <v>36</v>
      </c>
      <c r="B37">
        <v>13.38546799</v>
      </c>
      <c r="C37">
        <v>41.54637408</v>
      </c>
      <c r="E37" t="s">
        <v>36</v>
      </c>
      <c r="F37" s="13">
        <f t="shared" si="1"/>
        <v>43831.775532407388</v>
      </c>
      <c r="G37">
        <v>2800.9180000000001</v>
      </c>
      <c r="H37">
        <v>29.436</v>
      </c>
      <c r="P37" s="15" t="str">
        <f t="shared" si="0"/>
        <v>36;13,38546799;41,54637408;;temp punti xy;01-01-2020 18:36:46;2800,918</v>
      </c>
    </row>
    <row r="38" spans="1:16" x14ac:dyDescent="0.25">
      <c r="A38">
        <v>37</v>
      </c>
      <c r="B38">
        <v>13.41328637</v>
      </c>
      <c r="C38">
        <v>41.532261949999999</v>
      </c>
      <c r="E38" t="s">
        <v>36</v>
      </c>
      <c r="F38" s="13">
        <f t="shared" si="1"/>
        <v>43831.776689814797</v>
      </c>
      <c r="G38">
        <v>3144.748</v>
      </c>
      <c r="H38">
        <v>29.436</v>
      </c>
      <c r="P38" s="15" t="str">
        <f t="shared" si="0"/>
        <v>37;13,41328637;41,53226195;;temp punti xy;01-01-2020 18:38:26;3144,748</v>
      </c>
    </row>
    <row r="39" spans="1:16" x14ac:dyDescent="0.25">
      <c r="A39">
        <v>38</v>
      </c>
      <c r="B39">
        <v>13.450930619999999</v>
      </c>
      <c r="C39">
        <v>41.533536699999999</v>
      </c>
      <c r="E39" t="s">
        <v>36</v>
      </c>
      <c r="F39" s="13">
        <f t="shared" si="1"/>
        <v>43831.77798611109</v>
      </c>
      <c r="G39">
        <v>3700.8649999999998</v>
      </c>
      <c r="H39">
        <v>29.436</v>
      </c>
      <c r="P39" s="15" t="str">
        <f t="shared" si="0"/>
        <v>38;13,45093062;41,5335367;;temp punti xy;01-01-2020 18:40:18;3700,865</v>
      </c>
    </row>
    <row r="40" spans="1:16" x14ac:dyDescent="0.25">
      <c r="A40">
        <v>39</v>
      </c>
      <c r="B40">
        <v>13.49230287</v>
      </c>
      <c r="C40">
        <v>41.521546200000003</v>
      </c>
      <c r="E40" t="s">
        <v>36</v>
      </c>
      <c r="F40" s="13">
        <f t="shared" si="1"/>
        <v>43831.779490740722</v>
      </c>
      <c r="G40">
        <v>2626.6019999999999</v>
      </c>
      <c r="H40">
        <v>29.436</v>
      </c>
      <c r="P40" s="15" t="str">
        <f t="shared" si="0"/>
        <v>39;13,49230287;41,5215462;;temp punti xy;01-01-2020 18:42:28;2626,602</v>
      </c>
    </row>
    <row r="41" spans="1:16" x14ac:dyDescent="0.25">
      <c r="A41">
        <v>40</v>
      </c>
      <c r="B41">
        <v>13.52333337</v>
      </c>
      <c r="C41">
        <v>41.525481079999999</v>
      </c>
      <c r="F41" s="13">
        <f t="shared" si="1"/>
        <v>43831.780578703685</v>
      </c>
      <c r="G41">
        <v>2626.4479999999999</v>
      </c>
      <c r="H41">
        <v>29.436</v>
      </c>
      <c r="P41" s="15" t="str">
        <f t="shared" si="0"/>
        <v>40;13,52333337;41,52548108;;;01-01-2020 18:44:02;2626,448</v>
      </c>
    </row>
    <row r="42" spans="1:16" x14ac:dyDescent="0.25">
      <c r="A42">
        <v>41</v>
      </c>
      <c r="B42">
        <v>13.55436387</v>
      </c>
      <c r="C42">
        <v>41.529415950000001</v>
      </c>
      <c r="E42" t="s">
        <v>36</v>
      </c>
      <c r="F42" s="13">
        <f t="shared" si="1"/>
        <v>43831.781666666648</v>
      </c>
      <c r="G42">
        <v>3198.2759999999998</v>
      </c>
      <c r="H42">
        <v>29.436</v>
      </c>
      <c r="P42" s="15" t="str">
        <f t="shared" si="0"/>
        <v>41;13,55436387;41,52941595;;temp punti xy;01-01-2020 18:45:36;3198,276</v>
      </c>
    </row>
    <row r="43" spans="1:16" x14ac:dyDescent="0.25">
      <c r="A43">
        <v>42</v>
      </c>
      <c r="B43">
        <v>13.592685120000001</v>
      </c>
      <c r="C43">
        <v>41.52957833</v>
      </c>
      <c r="F43" s="13">
        <f t="shared" si="1"/>
        <v>43831.782974537018</v>
      </c>
      <c r="G43">
        <v>3198.268</v>
      </c>
      <c r="H43">
        <v>29.436</v>
      </c>
      <c r="P43" s="15" t="str">
        <f t="shared" si="0"/>
        <v>42;13,59268512;41,52957833;;;01-01-2020 18:47:29;3198,268</v>
      </c>
    </row>
    <row r="44" spans="1:16" x14ac:dyDescent="0.25">
      <c r="A44">
        <v>43</v>
      </c>
      <c r="B44">
        <v>13.63100637</v>
      </c>
      <c r="C44">
        <v>41.529740699999998</v>
      </c>
      <c r="E44" t="s">
        <v>36</v>
      </c>
      <c r="F44" s="13">
        <f t="shared" si="1"/>
        <v>43831.784282407389</v>
      </c>
      <c r="G44">
        <v>1029.953</v>
      </c>
      <c r="H44">
        <v>29.436</v>
      </c>
      <c r="P44" s="15" t="str">
        <f t="shared" si="0"/>
        <v>43;13,63100637;41,5297407;;temp punti xy;01-01-2020 18:49:22;1029,953</v>
      </c>
    </row>
    <row r="45" spans="1:16" x14ac:dyDescent="0.25">
      <c r="A45">
        <v>44</v>
      </c>
      <c r="B45">
        <v>13.642882119999999</v>
      </c>
      <c r="C45">
        <v>41.527219080000002</v>
      </c>
      <c r="E45" t="s">
        <v>36</v>
      </c>
      <c r="F45" s="13">
        <f t="shared" si="1"/>
        <v>43831.784745370351</v>
      </c>
      <c r="G45">
        <v>819.46500000000003</v>
      </c>
      <c r="H45">
        <v>29.436</v>
      </c>
      <c r="P45" s="15" t="str">
        <f t="shared" si="0"/>
        <v>44;13,64288212;41,52721908;;temp punti xy;01-01-2020 18:50:02;819,465</v>
      </c>
    </row>
    <row r="46" spans="1:16" x14ac:dyDescent="0.25">
      <c r="A46">
        <v>45</v>
      </c>
      <c r="B46">
        <v>13.652020739999999</v>
      </c>
      <c r="C46">
        <v>41.524521579999998</v>
      </c>
      <c r="E46" t="s">
        <v>36</v>
      </c>
      <c r="F46" s="13">
        <f t="shared" si="1"/>
        <v>43831.785127314797</v>
      </c>
      <c r="G46">
        <v>3237.0990000000002</v>
      </c>
      <c r="H46">
        <v>29.436</v>
      </c>
      <c r="P46" s="15" t="str">
        <f t="shared" si="0"/>
        <v>45;13,65202074;41,52452158;;temp punti xy;01-01-2020 18:50:35;3237,099</v>
      </c>
    </row>
    <row r="47" spans="1:16" x14ac:dyDescent="0.25">
      <c r="A47">
        <v>46</v>
      </c>
      <c r="B47">
        <v>13.68648181</v>
      </c>
      <c r="C47">
        <v>41.511154269999999</v>
      </c>
      <c r="F47" s="13">
        <f t="shared" si="1"/>
        <v>43831.786458333314</v>
      </c>
      <c r="G47">
        <v>3237.6239999999998</v>
      </c>
      <c r="H47">
        <v>29.436</v>
      </c>
      <c r="P47" s="15" t="str">
        <f t="shared" si="0"/>
        <v>46;13,68648181;41,51115427;;;01-01-2020 18:52:30;3237,624</v>
      </c>
    </row>
    <row r="48" spans="1:16" x14ac:dyDescent="0.25">
      <c r="A48">
        <v>47</v>
      </c>
      <c r="B48">
        <v>13.72094287</v>
      </c>
      <c r="C48">
        <v>41.497786949999998</v>
      </c>
      <c r="E48" t="s">
        <v>36</v>
      </c>
      <c r="F48" s="13">
        <f t="shared" si="1"/>
        <v>43831.787789351831</v>
      </c>
      <c r="G48">
        <v>3639.498</v>
      </c>
      <c r="H48">
        <v>29.436</v>
      </c>
      <c r="P48" s="15" t="str">
        <f t="shared" si="0"/>
        <v>47;13,72094287;41,49778695;;temp punti xy;01-01-2020 18:54:25;3639,498</v>
      </c>
    </row>
    <row r="49" spans="1:16" x14ac:dyDescent="0.25">
      <c r="A49">
        <v>48</v>
      </c>
      <c r="B49">
        <v>13.76244943</v>
      </c>
      <c r="C49">
        <v>41.487790519999997</v>
      </c>
      <c r="F49" s="13">
        <f t="shared" si="1"/>
        <v>43831.789270833309</v>
      </c>
      <c r="G49">
        <v>3640.0050000000001</v>
      </c>
      <c r="H49">
        <v>29.436</v>
      </c>
      <c r="P49" s="15" t="str">
        <f t="shared" si="0"/>
        <v>48;13,76244943;41,48779052;;;01-01-2020 18:56:33;3640,005</v>
      </c>
    </row>
    <row r="50" spans="1:16" x14ac:dyDescent="0.25">
      <c r="A50">
        <v>49</v>
      </c>
      <c r="B50">
        <v>13.80395599</v>
      </c>
      <c r="C50">
        <v>41.477794080000002</v>
      </c>
      <c r="E50" t="s">
        <v>36</v>
      </c>
      <c r="F50" s="13">
        <f t="shared" si="1"/>
        <v>43831.790752314788</v>
      </c>
      <c r="G50">
        <v>1115.796</v>
      </c>
      <c r="H50">
        <v>29.436</v>
      </c>
      <c r="P50" s="15" t="str">
        <f t="shared" si="0"/>
        <v>49;13,80395599;41,47779408;;temp punti xy;01-01-2020 18:58:41;1115,796</v>
      </c>
    </row>
    <row r="51" spans="1:16" x14ac:dyDescent="0.25">
      <c r="A51">
        <v>50</v>
      </c>
      <c r="B51">
        <v>13.817309120000001</v>
      </c>
      <c r="C51">
        <v>41.477500329999998</v>
      </c>
      <c r="E51" t="s">
        <v>36</v>
      </c>
      <c r="F51" s="13">
        <f t="shared" si="1"/>
        <v>43831.791249999973</v>
      </c>
      <c r="G51">
        <v>1143.7149999999999</v>
      </c>
      <c r="H51">
        <v>29.436</v>
      </c>
      <c r="P51" s="15" t="str">
        <f t="shared" si="0"/>
        <v>50;13,81730912;41,47750033;;temp punti xy;01-01-2020 18:59:24;1143,715</v>
      </c>
    </row>
    <row r="52" spans="1:16" x14ac:dyDescent="0.25">
      <c r="A52">
        <v>51</v>
      </c>
      <c r="B52">
        <v>13.82909662</v>
      </c>
      <c r="C52">
        <v>41.482741330000003</v>
      </c>
      <c r="D52" t="s">
        <v>37</v>
      </c>
      <c r="E52" t="s">
        <v>35</v>
      </c>
      <c r="F52" s="13">
        <f t="shared" si="1"/>
        <v>43831.791759259235</v>
      </c>
      <c r="G52">
        <v>309.68700000000001</v>
      </c>
      <c r="H52">
        <v>29.436</v>
      </c>
      <c r="P52" s="15" t="str">
        <f t="shared" si="0"/>
        <v>51;13,82909662;41,48274133;Diramazione/confluenza;temp stazioni xy;01-01-2020 19:00:08;309,687</v>
      </c>
    </row>
    <row r="53" spans="1:16" x14ac:dyDescent="0.25">
      <c r="A53">
        <v>52</v>
      </c>
      <c r="B53">
        <v>13.83226237</v>
      </c>
      <c r="C53">
        <v>41.4841932</v>
      </c>
      <c r="D53" t="s">
        <v>6</v>
      </c>
      <c r="E53" t="s">
        <v>35</v>
      </c>
      <c r="F53" s="13">
        <f t="shared" si="1"/>
        <v>43831.791932870343</v>
      </c>
      <c r="G53">
        <v>59.582999999999998</v>
      </c>
      <c r="H53">
        <v>29.436</v>
      </c>
      <c r="J53">
        <f>SUM(G2:G52)</f>
        <v>134933.89600000001</v>
      </c>
      <c r="P53" s="15" t="str">
        <f t="shared" si="0"/>
        <v>52;13,83226237;41,4841932;Stazione;temp stazioni xy;01-01-2020 19:00:23;59,583</v>
      </c>
    </row>
    <row r="54" spans="1:16" x14ac:dyDescent="0.25">
      <c r="A54">
        <v>53</v>
      </c>
      <c r="B54">
        <v>13.83248721</v>
      </c>
      <c r="C54">
        <v>41.483684060000002</v>
      </c>
      <c r="E54" t="s">
        <v>36</v>
      </c>
      <c r="F54" s="13">
        <f t="shared" si="1"/>
        <v>43831.792013888858</v>
      </c>
      <c r="G54">
        <v>412.726</v>
      </c>
      <c r="H54">
        <v>29.436</v>
      </c>
      <c r="P54" s="15" t="str">
        <f t="shared" si="0"/>
        <v>53;13,83248721;41,48368406;;temp punti xy;01-01-2020 19:00:30;412,726</v>
      </c>
    </row>
    <row r="55" spans="1:16" x14ac:dyDescent="0.25">
      <c r="A55">
        <v>54</v>
      </c>
      <c r="B55">
        <v>13.837420740000001</v>
      </c>
      <c r="C55">
        <v>41.483469079999999</v>
      </c>
      <c r="D55" t="s">
        <v>37</v>
      </c>
      <c r="E55" t="s">
        <v>35</v>
      </c>
      <c r="F55" s="13">
        <f t="shared" si="1"/>
        <v>43831.792233796266</v>
      </c>
      <c r="G55">
        <v>1257.902</v>
      </c>
      <c r="H55">
        <v>29.436</v>
      </c>
      <c r="P55" s="15" t="str">
        <f t="shared" si="0"/>
        <v>54;13,83742074;41,48346908;Diramazione/confluenza;temp stazioni xy;01-01-2020 19:00:49;1257,902</v>
      </c>
    </row>
    <row r="56" spans="1:16" x14ac:dyDescent="0.25">
      <c r="A56">
        <v>55</v>
      </c>
      <c r="B56">
        <v>13.84835299</v>
      </c>
      <c r="C56">
        <v>41.47567883</v>
      </c>
      <c r="E56" t="s">
        <v>36</v>
      </c>
      <c r="F56" s="13">
        <f t="shared" si="1"/>
        <v>43831.792777777751</v>
      </c>
      <c r="G56">
        <v>1935.742</v>
      </c>
      <c r="H56">
        <v>29.436</v>
      </c>
      <c r="P56" s="15" t="str">
        <f t="shared" si="0"/>
        <v>55;13,84835299;41,47567883;;temp punti xy;01-01-2020 19:01:36;1935,742</v>
      </c>
    </row>
    <row r="57" spans="1:16" x14ac:dyDescent="0.25">
      <c r="A57">
        <v>56</v>
      </c>
      <c r="B57">
        <v>13.849700240000001</v>
      </c>
      <c r="C57">
        <v>41.458279079999997</v>
      </c>
      <c r="E57" t="s">
        <v>36</v>
      </c>
      <c r="F57" s="13">
        <f t="shared" si="1"/>
        <v>43831.793587962937</v>
      </c>
      <c r="G57">
        <v>1360.125</v>
      </c>
      <c r="H57">
        <v>29.436</v>
      </c>
      <c r="P57" s="15" t="str">
        <f t="shared" si="0"/>
        <v>56;13,84970024;41,45827908;;temp punti xy;01-01-2020 19:02:46;1360,125</v>
      </c>
    </row>
    <row r="58" spans="1:16" x14ac:dyDescent="0.25">
      <c r="A58">
        <v>57</v>
      </c>
      <c r="B58">
        <v>13.859889989999999</v>
      </c>
      <c r="C58">
        <v>41.44872883</v>
      </c>
      <c r="E58" t="s">
        <v>36</v>
      </c>
      <c r="F58" s="13">
        <f t="shared" si="1"/>
        <v>43831.794178240714</v>
      </c>
      <c r="G58">
        <v>3053.0569999999998</v>
      </c>
      <c r="H58">
        <v>29.436</v>
      </c>
      <c r="P58" s="15" t="str">
        <f t="shared" si="0"/>
        <v>57;13,85988999;41,44872883;;temp punti xy;01-01-2020 19:03:37;3053,057</v>
      </c>
    </row>
    <row r="59" spans="1:16" x14ac:dyDescent="0.25">
      <c r="A59">
        <v>58</v>
      </c>
      <c r="B59">
        <v>13.89429187</v>
      </c>
      <c r="C59">
        <v>41.43947558</v>
      </c>
      <c r="E59" t="s">
        <v>36</v>
      </c>
      <c r="F59" s="13">
        <f t="shared" si="1"/>
        <v>43831.795428240715</v>
      </c>
      <c r="G59">
        <v>2396.605</v>
      </c>
      <c r="H59">
        <v>29.436</v>
      </c>
      <c r="P59" s="15" t="str">
        <f t="shared" si="0"/>
        <v>58;13,89429187;41,43947558;;temp punti xy;01-01-2020 19:05:25;2396,605</v>
      </c>
    </row>
    <row r="60" spans="1:16" x14ac:dyDescent="0.25">
      <c r="A60">
        <v>59</v>
      </c>
      <c r="B60">
        <v>13.92293943</v>
      </c>
      <c r="C60">
        <v>41.43851007</v>
      </c>
      <c r="E60" t="s">
        <v>36</v>
      </c>
      <c r="F60" s="13">
        <f t="shared" si="1"/>
        <v>43831.796423611086</v>
      </c>
      <c r="G60">
        <v>1329.6980000000001</v>
      </c>
      <c r="H60">
        <v>29.436</v>
      </c>
      <c r="P60" s="15" t="str">
        <f t="shared" si="0"/>
        <v>59;13,92293943;41,43851007;;temp punti xy;01-01-2020 19:06:51;1329,698</v>
      </c>
    </row>
    <row r="61" spans="1:16" x14ac:dyDescent="0.25">
      <c r="A61">
        <v>60</v>
      </c>
      <c r="B61">
        <v>13.93780463</v>
      </c>
      <c r="C61">
        <v>41.442778529999998</v>
      </c>
      <c r="E61" t="s">
        <v>36</v>
      </c>
      <c r="F61" s="13">
        <f t="shared" si="1"/>
        <v>43831.797002314786</v>
      </c>
      <c r="G61">
        <v>2043.47</v>
      </c>
      <c r="H61">
        <v>29.436</v>
      </c>
      <c r="P61" s="15" t="str">
        <f t="shared" si="0"/>
        <v>60;13,93780463;41,44277853;;temp punti xy;01-01-2020 19:07:41;2043,47</v>
      </c>
    </row>
    <row r="62" spans="1:16" x14ac:dyDescent="0.25">
      <c r="A62">
        <v>61</v>
      </c>
      <c r="B62">
        <v>13.962204849999999</v>
      </c>
      <c r="C62">
        <v>41.44158084</v>
      </c>
      <c r="E62" t="s">
        <v>36</v>
      </c>
      <c r="F62" s="13">
        <f t="shared" si="1"/>
        <v>43831.797858796264</v>
      </c>
      <c r="G62">
        <v>3278.971</v>
      </c>
      <c r="H62">
        <v>29.436</v>
      </c>
      <c r="P62" s="15" t="str">
        <f t="shared" si="0"/>
        <v>61;13,96220485;41,44158084;;temp punti xy;01-01-2020 19:08:55;3278,971</v>
      </c>
    </row>
    <row r="63" spans="1:16" x14ac:dyDescent="0.25">
      <c r="A63">
        <v>62</v>
      </c>
      <c r="B63">
        <v>13.99727034</v>
      </c>
      <c r="C63">
        <v>41.428340779999999</v>
      </c>
      <c r="E63" t="s">
        <v>36</v>
      </c>
      <c r="F63" s="13">
        <f t="shared" si="1"/>
        <v>43831.799201388858</v>
      </c>
      <c r="G63">
        <v>2387.2950000000001</v>
      </c>
      <c r="H63">
        <v>29.436</v>
      </c>
      <c r="P63" s="15" t="str">
        <f t="shared" si="0"/>
        <v>62;13,99727034;41,42834078;;temp punti xy;01-01-2020 19:10:51;2387,295</v>
      </c>
    </row>
    <row r="64" spans="1:16" x14ac:dyDescent="0.25">
      <c r="A64">
        <v>63</v>
      </c>
      <c r="B64">
        <v>14.01880403</v>
      </c>
      <c r="C64">
        <v>41.442462990000003</v>
      </c>
      <c r="E64" t="s">
        <v>36</v>
      </c>
      <c r="F64" s="13">
        <f t="shared" si="1"/>
        <v>43831.800196759228</v>
      </c>
      <c r="G64">
        <v>3106.7640000000001</v>
      </c>
      <c r="H64">
        <v>29.436</v>
      </c>
      <c r="P64" s="15" t="str">
        <f t="shared" si="0"/>
        <v>63;14,01880403;41,44246299;;temp punti xy;01-01-2020 19:12:17;3106,764</v>
      </c>
    </row>
    <row r="65" spans="1:16" x14ac:dyDescent="0.25">
      <c r="A65">
        <v>64</v>
      </c>
      <c r="B65">
        <v>14.02917899</v>
      </c>
      <c r="C65">
        <v>41.469325079999997</v>
      </c>
      <c r="E65" t="s">
        <v>36</v>
      </c>
      <c r="F65" s="13">
        <f t="shared" si="1"/>
        <v>43831.801469907376</v>
      </c>
      <c r="G65">
        <v>2060.386</v>
      </c>
      <c r="H65">
        <v>29.436</v>
      </c>
      <c r="P65" s="15" t="str">
        <f t="shared" si="0"/>
        <v>64;14,02917899;41,46932508;;temp punti xy;01-01-2020 19:14:07;2060,386</v>
      </c>
    </row>
    <row r="66" spans="1:16" x14ac:dyDescent="0.25">
      <c r="A66">
        <v>65</v>
      </c>
      <c r="B66">
        <v>14.04705774</v>
      </c>
      <c r="C66">
        <v>41.482106330000001</v>
      </c>
      <c r="D66" t="s">
        <v>38</v>
      </c>
      <c r="E66" t="s">
        <v>35</v>
      </c>
      <c r="F66" s="13">
        <f t="shared" si="1"/>
        <v>43831.80233796293</v>
      </c>
      <c r="G66">
        <v>181.15600000000001</v>
      </c>
      <c r="H66">
        <v>29.436</v>
      </c>
      <c r="L66">
        <f xml:space="preserve"> 5*60+32</f>
        <v>332</v>
      </c>
      <c r="M66">
        <f>L66/64</f>
        <v>5.1875</v>
      </c>
      <c r="P66" s="15" t="str">
        <f t="shared" si="0"/>
        <v>65;14,04705774;41,48210633;Scalo ferroviario;temp stazioni xy;01-01-2020 19:15:22;181,156</v>
      </c>
    </row>
    <row r="67" spans="1:16" x14ac:dyDescent="0.25">
      <c r="A67">
        <v>66</v>
      </c>
      <c r="B67">
        <v>14.048847240000001</v>
      </c>
      <c r="C67">
        <v>41.483028079999997</v>
      </c>
      <c r="D67" t="s">
        <v>6</v>
      </c>
      <c r="E67" t="s">
        <v>35</v>
      </c>
      <c r="F67" s="12">
        <v>43831.802777777775</v>
      </c>
      <c r="G67">
        <v>9.0350000000000001</v>
      </c>
      <c r="H67" s="9" t="s">
        <v>5</v>
      </c>
      <c r="I67">
        <f xml:space="preserve"> G2+G3+G4+G5+G6+G7+G8+G9+G10+G11+G12+G13+G14+G15+G16+G17+G18+G19+G20+G21+G22+G23+G24+G25+G26+G27+G28+G29+G30+G31+G32+G33+G34+G35+G36+G37+G38+G39+G40+G41+G42+G43+G44+G45+G46+G47+G48+G49+G50+G51+G52+G53+G54+G55+G56+G57+G58+G59+G60+G61+G62+G63+G64+G65+G66</f>
        <v>159797.37600000002</v>
      </c>
      <c r="J67" s="1">
        <f>TIME(0,0,I67/H66)</f>
        <v>6.2824074074074074E-2</v>
      </c>
      <c r="K67">
        <v>167785</v>
      </c>
      <c r="L67">
        <f>K67/H66</f>
        <v>5699.9932055985864</v>
      </c>
      <c r="M67" s="1">
        <f>TIME(0,0,L67)</f>
        <v>6.5960648148148157E-2</v>
      </c>
      <c r="P67" s="15" t="str">
        <f t="shared" ref="P67:P117" si="2">CONCATENATE(A67,";",B67,";",C67,";",D67,";",E67,";",TEXT(F67, "gg-mm-aaaa hh:mm:ss"),";",G67)</f>
        <v>66;14,04884724;41,48302808;Stazione;temp stazioni xy;01-01-2020 19:16:00;9,035</v>
      </c>
    </row>
    <row r="68" spans="1:16" x14ac:dyDescent="0.25">
      <c r="A68">
        <v>67</v>
      </c>
      <c r="B68">
        <v>14.04891844</v>
      </c>
      <c r="C68">
        <v>41.482966830000002</v>
      </c>
      <c r="E68" t="s">
        <v>36</v>
      </c>
      <c r="F68" s="12">
        <v>43831.84097222222</v>
      </c>
      <c r="G68">
        <v>320.13200000000001</v>
      </c>
      <c r="H68">
        <v>21.672999999999998</v>
      </c>
      <c r="P68" s="15" t="str">
        <f t="shared" si="2"/>
        <v>67;14,04891844;41,48296683;;temp punti xy;01-01-2020 20:11:00;320,132</v>
      </c>
    </row>
    <row r="69" spans="1:16" x14ac:dyDescent="0.25">
      <c r="A69">
        <v>68</v>
      </c>
      <c r="B69">
        <v>14.052020369999999</v>
      </c>
      <c r="C69">
        <v>41.4846602</v>
      </c>
      <c r="D69" t="s">
        <v>38</v>
      </c>
      <c r="E69" t="s">
        <v>35</v>
      </c>
      <c r="F69" s="13">
        <f>F68+TIME(0,0,(G69/H69) + $N$77)</f>
        <v>43831.843055555553</v>
      </c>
      <c r="G69">
        <v>3687.9520000000002</v>
      </c>
      <c r="H69">
        <v>21.672999999999998</v>
      </c>
      <c r="I69" s="11"/>
      <c r="P69" s="15" t="str">
        <f t="shared" si="2"/>
        <v>68;14,05202037;41,4846602;Scalo ferroviario;temp stazioni xy;01-01-2020 20:14:00;3687,952</v>
      </c>
    </row>
    <row r="70" spans="1:16" x14ac:dyDescent="0.25">
      <c r="A70">
        <v>69</v>
      </c>
      <c r="B70">
        <v>14.08850687</v>
      </c>
      <c r="C70">
        <v>41.503370519999997</v>
      </c>
      <c r="F70" s="13">
        <f>F69+TIME(0,0,(G70/H70) + $N$77)</f>
        <v>43831.845138888886</v>
      </c>
      <c r="G70">
        <v>3687.2310000000002</v>
      </c>
      <c r="H70">
        <v>21.672999999999998</v>
      </c>
      <c r="I70" s="11"/>
      <c r="P70" s="15" t="str">
        <f t="shared" si="2"/>
        <v>69;14,08850687;41,50337052;;;01-01-2020 20:17:00;3687,231</v>
      </c>
    </row>
    <row r="71" spans="1:16" x14ac:dyDescent="0.25">
      <c r="A71">
        <v>70</v>
      </c>
      <c r="B71">
        <v>14.12499337</v>
      </c>
      <c r="C71">
        <v>41.52208083</v>
      </c>
      <c r="E71" t="s">
        <v>36</v>
      </c>
      <c r="F71" s="13">
        <f>F70+TIME(0,0,(G71/H71) + $N$77)</f>
        <v>43831.846863425926</v>
      </c>
      <c r="G71">
        <v>3028.3180000000002</v>
      </c>
      <c r="H71">
        <v>21.672999999999998</v>
      </c>
      <c r="I71" s="11"/>
      <c r="P71" s="15" t="str">
        <f t="shared" si="2"/>
        <v>70;14,12499337;41,52208083;;temp punti xy;01-01-2020 20:19:29;3028,318</v>
      </c>
    </row>
    <row r="72" spans="1:16" x14ac:dyDescent="0.25">
      <c r="A72">
        <v>71</v>
      </c>
      <c r="B72">
        <v>14.15991599</v>
      </c>
      <c r="C72">
        <v>41.52947795</v>
      </c>
      <c r="E72" t="s">
        <v>36</v>
      </c>
      <c r="F72" s="13">
        <f t="shared" ref="F72:F77" si="3">F71+TIME(0,0,(G72/H72) + $N$77)</f>
        <v>43831.847928240742</v>
      </c>
      <c r="G72">
        <v>1791.2719999999999</v>
      </c>
      <c r="H72">
        <v>21.672999999999998</v>
      </c>
      <c r="I72" s="11"/>
      <c r="P72" s="15" t="str">
        <f t="shared" si="2"/>
        <v>71;14,15991599;41,52947795;;temp punti xy;01-01-2020 20:21:01;1791,272</v>
      </c>
    </row>
    <row r="73" spans="1:16" x14ac:dyDescent="0.25">
      <c r="A73">
        <v>72</v>
      </c>
      <c r="B73">
        <v>14.160442740000001</v>
      </c>
      <c r="C73">
        <v>41.545601329999997</v>
      </c>
      <c r="E73" t="s">
        <v>36</v>
      </c>
      <c r="F73" s="13">
        <f t="shared" si="3"/>
        <v>43831.849340277782</v>
      </c>
      <c r="G73">
        <v>2448.8420000000001</v>
      </c>
      <c r="H73">
        <v>21.672999999999998</v>
      </c>
      <c r="I73" s="11"/>
      <c r="P73" s="15" t="str">
        <f t="shared" si="2"/>
        <v>72;14,16044274;41,54560133;;temp punti xy;01-01-2020 20:23:03;2448,842</v>
      </c>
    </row>
    <row r="74" spans="1:16" x14ac:dyDescent="0.25">
      <c r="A74">
        <v>73</v>
      </c>
      <c r="B74">
        <v>14.18115837</v>
      </c>
      <c r="C74">
        <v>41.561222200000003</v>
      </c>
      <c r="E74" t="s">
        <v>36</v>
      </c>
      <c r="F74" s="13">
        <f t="shared" si="3"/>
        <v>43831.852152777785</v>
      </c>
      <c r="G74">
        <v>5057.9719999999998</v>
      </c>
      <c r="H74">
        <v>21.672999999999998</v>
      </c>
      <c r="I74" s="11"/>
      <c r="P74" s="15" t="str">
        <f t="shared" si="2"/>
        <v>73;14,18115837;41,5612222;;temp punti xy;01-01-2020 20:27:06;5057,972</v>
      </c>
    </row>
    <row r="75" spans="1:16" x14ac:dyDescent="0.25">
      <c r="A75">
        <v>74</v>
      </c>
      <c r="B75">
        <v>14.24174449</v>
      </c>
      <c r="C75">
        <v>41.563055830000003</v>
      </c>
      <c r="E75" t="s">
        <v>36</v>
      </c>
      <c r="F75" s="13">
        <f t="shared" si="3"/>
        <v>43831.853773148156</v>
      </c>
      <c r="G75">
        <v>2838.9650000000001</v>
      </c>
      <c r="H75">
        <v>21.672999999999998</v>
      </c>
      <c r="I75" s="11"/>
      <c r="P75" s="15" t="str">
        <f t="shared" si="2"/>
        <v>74;14,24174449;41,56305583;;temp punti xy;01-01-2020 20:29:26;2838,965</v>
      </c>
    </row>
    <row r="76" spans="1:16" x14ac:dyDescent="0.25">
      <c r="A76">
        <v>75</v>
      </c>
      <c r="B76">
        <v>14.242846869999999</v>
      </c>
      <c r="C76">
        <v>41.5886037</v>
      </c>
      <c r="E76" t="s">
        <v>36</v>
      </c>
      <c r="F76" s="13">
        <f t="shared" si="3"/>
        <v>43831.854444444449</v>
      </c>
      <c r="G76">
        <v>1057.4459999999999</v>
      </c>
      <c r="H76">
        <v>21.672999999999998</v>
      </c>
      <c r="I76" s="11"/>
      <c r="P76" s="15" t="str">
        <f t="shared" si="2"/>
        <v>75;14,24284687;41,5886037;;temp punti xy;01-01-2020 20:30:24;1057,446</v>
      </c>
    </row>
    <row r="77" spans="1:16" x14ac:dyDescent="0.25">
      <c r="A77">
        <v>76</v>
      </c>
      <c r="B77">
        <v>14.23398074</v>
      </c>
      <c r="C77">
        <v>41.595411579999997</v>
      </c>
      <c r="D77" t="s">
        <v>38</v>
      </c>
      <c r="E77" t="s">
        <v>35</v>
      </c>
      <c r="F77" s="13">
        <f t="shared" si="3"/>
        <v>43831.854664351857</v>
      </c>
      <c r="G77">
        <v>214.18899999999999</v>
      </c>
      <c r="H77">
        <v>21.672999999999998</v>
      </c>
      <c r="I77" s="11"/>
      <c r="L77" s="1">
        <f>M78-J78</f>
        <v>9.9537037037036868E-4</v>
      </c>
      <c r="M77" s="1">
        <f>L77/9</f>
        <v>1.1059670781892985E-4</v>
      </c>
      <c r="N77">
        <v>10</v>
      </c>
      <c r="P77" s="15" t="str">
        <f t="shared" si="2"/>
        <v>76;14,23398074;41,59541158;Scalo ferroviario;temp stazioni xy;01-01-2020 20:30:43;214,189</v>
      </c>
    </row>
    <row r="78" spans="1:16" x14ac:dyDescent="0.25">
      <c r="A78">
        <v>77</v>
      </c>
      <c r="B78">
        <v>14.23549274</v>
      </c>
      <c r="C78">
        <v>41.5969707</v>
      </c>
      <c r="D78" t="s">
        <v>6</v>
      </c>
      <c r="E78" t="s">
        <v>35</v>
      </c>
      <c r="F78" s="12">
        <v>43831.855555555558</v>
      </c>
      <c r="G78">
        <v>389.7</v>
      </c>
      <c r="H78" s="9" t="s">
        <v>4</v>
      </c>
      <c r="I78">
        <f>SUM(G67:G77)</f>
        <v>24141.353999999999</v>
      </c>
      <c r="J78" s="1">
        <f>TIME(0,0,I78/H77)</f>
        <v>1.2881944444444446E-2</v>
      </c>
      <c r="K78">
        <v>26007</v>
      </c>
      <c r="L78">
        <f>K78/H77</f>
        <v>1199.972315784617</v>
      </c>
      <c r="M78" s="1">
        <f>TIME(0,0,L78)</f>
        <v>1.3877314814814815E-2</v>
      </c>
      <c r="P78" s="15" t="str">
        <f t="shared" si="2"/>
        <v>77;14,23549274;41,5969707;Stazione;temp stazioni xy;01-01-2020 20:32:00;389,7</v>
      </c>
    </row>
    <row r="79" spans="1:16" x14ac:dyDescent="0.25">
      <c r="A79">
        <v>78</v>
      </c>
      <c r="B79">
        <v>14.238243239999999</v>
      </c>
      <c r="C79">
        <v>41.599807699999999</v>
      </c>
      <c r="D79" t="s">
        <v>38</v>
      </c>
      <c r="E79" t="s">
        <v>35</v>
      </c>
      <c r="F79" s="12">
        <v>43831.856249999997</v>
      </c>
      <c r="G79">
        <v>2386.5509999999999</v>
      </c>
      <c r="H79">
        <v>19.077000000000002</v>
      </c>
      <c r="P79" s="15" t="str">
        <f t="shared" si="2"/>
        <v>78;14,23824324;41,5998077;Scalo ferroviario;temp stazioni xy;01-01-2020 20:33:00;2386,551</v>
      </c>
    </row>
    <row r="80" spans="1:16" x14ac:dyDescent="0.25">
      <c r="A80">
        <v>79</v>
      </c>
      <c r="B80">
        <v>14.26686462</v>
      </c>
      <c r="C80">
        <v>41.600227830000001</v>
      </c>
      <c r="E80" t="s">
        <v>36</v>
      </c>
      <c r="F80" s="13">
        <f>F79+TIME(0,0,(G80/$H$79) + $N$84)</f>
        <v>43831.858263888884</v>
      </c>
      <c r="G80">
        <v>2919.5529999999999</v>
      </c>
      <c r="P80" s="15" t="str">
        <f t="shared" si="2"/>
        <v>79;14,26686462;41,60022783;;temp punti xy;01-01-2020 20:35:54;2919,553</v>
      </c>
    </row>
    <row r="81" spans="1:16" x14ac:dyDescent="0.25">
      <c r="A81">
        <v>80</v>
      </c>
      <c r="B81">
        <v>14.28563924</v>
      </c>
      <c r="C81">
        <v>41.578039330000003</v>
      </c>
      <c r="E81" t="s">
        <v>36</v>
      </c>
      <c r="F81" s="13">
        <f t="shared" ref="F81:F84" si="4">F80+TIME(0,0,(G81/$H$79) + $N$84)</f>
        <v>43831.860671296294</v>
      </c>
      <c r="G81">
        <v>3573.3020000000001</v>
      </c>
      <c r="P81" s="15" t="str">
        <f t="shared" si="2"/>
        <v>80;14,28563924;41,57803933;;temp punti xy;01-01-2020 20:39:22;3573,302</v>
      </c>
    </row>
    <row r="82" spans="1:16" x14ac:dyDescent="0.25">
      <c r="A82">
        <v>81</v>
      </c>
      <c r="B82">
        <v>14.32600774</v>
      </c>
      <c r="C82">
        <v>41.588831079999999</v>
      </c>
      <c r="D82" t="s">
        <v>38</v>
      </c>
      <c r="E82" t="s">
        <v>35</v>
      </c>
      <c r="F82" s="13">
        <f t="shared" si="4"/>
        <v>43831.860960648148</v>
      </c>
      <c r="G82">
        <v>76.527000000000001</v>
      </c>
      <c r="P82" s="15" t="str">
        <f t="shared" si="2"/>
        <v>81;14,32600774;41,58883108;Scalo ferroviario;temp stazioni xy;01-01-2020 20:39:47;76,527</v>
      </c>
    </row>
    <row r="83" spans="1:16" x14ac:dyDescent="0.25">
      <c r="A83">
        <v>82</v>
      </c>
      <c r="B83">
        <v>14.326550490000001</v>
      </c>
      <c r="C83">
        <v>41.588275449999998</v>
      </c>
      <c r="D83" t="s">
        <v>38</v>
      </c>
      <c r="E83" t="s">
        <v>35</v>
      </c>
      <c r="F83" s="13">
        <f t="shared" si="4"/>
        <v>43831.861203703702</v>
      </c>
      <c r="G83">
        <v>1.3129999999999999</v>
      </c>
      <c r="P83" s="15" t="str">
        <f t="shared" si="2"/>
        <v>82;14,32655049;41,58827545;Scalo ferroviario;temp stazioni xy;01-01-2020 20:40:08;1,313</v>
      </c>
    </row>
    <row r="84" spans="1:16" x14ac:dyDescent="0.25">
      <c r="A84">
        <v>83</v>
      </c>
      <c r="B84">
        <v>14.32656098</v>
      </c>
      <c r="C84">
        <v>41.58826663</v>
      </c>
      <c r="E84" t="s">
        <v>36</v>
      </c>
      <c r="F84" s="13">
        <f t="shared" si="4"/>
        <v>43831.861527777779</v>
      </c>
      <c r="G84">
        <v>133.678</v>
      </c>
      <c r="L84" s="1">
        <f>M85-J85</f>
        <v>1.1921296296296281E-3</v>
      </c>
      <c r="M84" s="1">
        <f>L84/5</f>
        <v>2.3842592592592562E-4</v>
      </c>
      <c r="N84">
        <v>21</v>
      </c>
      <c r="P84" s="15" t="str">
        <f t="shared" si="2"/>
        <v>83;14,32656098;41,58826663;;temp punti xy;01-01-2020 20:40:36;133,678</v>
      </c>
    </row>
    <row r="85" spans="1:16" x14ac:dyDescent="0.25">
      <c r="A85">
        <v>84</v>
      </c>
      <c r="B85">
        <v>14.327653740000001</v>
      </c>
      <c r="C85">
        <v>41.587385949999998</v>
      </c>
      <c r="D85" t="s">
        <v>6</v>
      </c>
      <c r="E85" t="s">
        <v>35</v>
      </c>
      <c r="F85" s="12">
        <v>43831.863888888889</v>
      </c>
      <c r="G85">
        <v>129.21199999999999</v>
      </c>
      <c r="H85" s="9" t="s">
        <v>3</v>
      </c>
      <c r="I85">
        <f>SUM(G78:G84)</f>
        <v>9480.6239999999998</v>
      </c>
      <c r="J85" s="1">
        <f>TIME(0,0,I85/H79)</f>
        <v>5.7407407407407416E-3</v>
      </c>
      <c r="K85">
        <v>11446</v>
      </c>
      <c r="L85">
        <f>K85/H79</f>
        <v>599.9895161713057</v>
      </c>
      <c r="M85" s="1">
        <f>TIME(0,0,L85)</f>
        <v>6.9328703703703696E-3</v>
      </c>
      <c r="P85" s="15" t="str">
        <f t="shared" si="2"/>
        <v>84;14,32765374;41,58738595;Stazione;temp stazioni xy;01-01-2020 20:44:00;129,212</v>
      </c>
    </row>
    <row r="86" spans="1:16" x14ac:dyDescent="0.25">
      <c r="A86">
        <v>85</v>
      </c>
      <c r="B86">
        <v>14.328620239999999</v>
      </c>
      <c r="C86">
        <v>41.586476580000003</v>
      </c>
      <c r="D86" t="s">
        <v>38</v>
      </c>
      <c r="E86" t="s">
        <v>35</v>
      </c>
      <c r="F86" s="12">
        <v>43831.864583333336</v>
      </c>
      <c r="G86">
        <v>38.588000000000001</v>
      </c>
      <c r="H86">
        <v>25.123999999999999</v>
      </c>
      <c r="P86" s="15" t="str">
        <f t="shared" si="2"/>
        <v>85;14,32862024;41,58647658;Scalo ferroviario;temp stazioni xy;01-01-2020 20:45:00;38,588</v>
      </c>
    </row>
    <row r="87" spans="1:16" x14ac:dyDescent="0.25">
      <c r="A87">
        <v>86</v>
      </c>
      <c r="B87">
        <v>14.32895924</v>
      </c>
      <c r="C87">
        <v>41.586240080000003</v>
      </c>
      <c r="D87" t="s">
        <v>38</v>
      </c>
      <c r="E87" t="s">
        <v>35</v>
      </c>
      <c r="F87" s="13">
        <f>F86+TIME(0,0,(G87/$H$86) + $N$94)</f>
        <v>43831.864641203705</v>
      </c>
      <c r="G87">
        <v>10.595000000000001</v>
      </c>
      <c r="P87" s="15" t="str">
        <f t="shared" si="2"/>
        <v>86;14,32895924;41,58624008;Scalo ferroviario;temp stazioni xy;01-01-2020 20:45:05;10,595</v>
      </c>
    </row>
    <row r="88" spans="1:16" x14ac:dyDescent="0.25">
      <c r="A88">
        <v>87</v>
      </c>
      <c r="B88">
        <v>14.32900787</v>
      </c>
      <c r="C88">
        <v>41.586151950000001</v>
      </c>
      <c r="D88" t="s">
        <v>38</v>
      </c>
      <c r="E88" t="s">
        <v>35</v>
      </c>
      <c r="F88" s="13">
        <f t="shared" ref="F88:F94" si="5">F87+TIME(0,0,(G88/$H$86) + $N$94)</f>
        <v>43831.865949074076</v>
      </c>
      <c r="G88">
        <v>2724.645</v>
      </c>
      <c r="P88" s="15" t="str">
        <f t="shared" si="2"/>
        <v>87;14,32900787;41,58615195;Scalo ferroviario;temp stazioni xy;01-01-2020 20:46:58;2724,645</v>
      </c>
    </row>
    <row r="89" spans="1:16" x14ac:dyDescent="0.25">
      <c r="A89">
        <v>88</v>
      </c>
      <c r="B89">
        <v>14.34369143</v>
      </c>
      <c r="C89">
        <v>41.56423745</v>
      </c>
      <c r="F89" s="13">
        <f t="shared" si="5"/>
        <v>43831.867256944446</v>
      </c>
      <c r="G89">
        <v>2724.8220000000001</v>
      </c>
      <c r="P89" s="15" t="str">
        <f t="shared" si="2"/>
        <v>88;14,34369143;41,56423745;;;01-01-2020 20:48:51;2724,822</v>
      </c>
    </row>
    <row r="90" spans="1:16" x14ac:dyDescent="0.25">
      <c r="A90">
        <v>89</v>
      </c>
      <c r="B90">
        <v>14.35837499</v>
      </c>
      <c r="C90">
        <v>41.542322949999999</v>
      </c>
      <c r="E90" t="s">
        <v>36</v>
      </c>
      <c r="F90" s="13">
        <f t="shared" si="5"/>
        <v>43831.868657407409</v>
      </c>
      <c r="G90">
        <v>2918.31</v>
      </c>
      <c r="P90" s="15" t="str">
        <f t="shared" si="2"/>
        <v>89;14,35837499;41,54232295;;temp punti xy;01-01-2020 20:50:52;2918,31</v>
      </c>
    </row>
    <row r="91" spans="1:16" x14ac:dyDescent="0.25">
      <c r="A91">
        <v>90</v>
      </c>
      <c r="B91">
        <v>14.391160620000001</v>
      </c>
      <c r="C91">
        <v>41.533178579999998</v>
      </c>
      <c r="E91" t="s">
        <v>36</v>
      </c>
      <c r="F91" s="13">
        <f t="shared" si="5"/>
        <v>43831.869699074079</v>
      </c>
      <c r="G91">
        <v>2147.7150000000001</v>
      </c>
      <c r="P91" s="15" t="str">
        <f t="shared" si="2"/>
        <v>90;14,39116062;41,53317858;;temp punti xy;01-01-2020 20:52:22;2147,715</v>
      </c>
    </row>
    <row r="92" spans="1:16" x14ac:dyDescent="0.25">
      <c r="A92">
        <v>91</v>
      </c>
      <c r="B92">
        <v>14.41201231</v>
      </c>
      <c r="C92">
        <v>41.521846519999997</v>
      </c>
      <c r="F92" s="13">
        <f t="shared" si="5"/>
        <v>43831.870740740749</v>
      </c>
      <c r="G92">
        <v>2147.9589999999998</v>
      </c>
      <c r="P92" s="15" t="str">
        <f t="shared" si="2"/>
        <v>91;14,41201231;41,52184652;;;01-01-2020 20:53:52;2147,959</v>
      </c>
    </row>
    <row r="93" spans="1:16" x14ac:dyDescent="0.25">
      <c r="A93">
        <v>92</v>
      </c>
      <c r="B93">
        <v>14.432864</v>
      </c>
      <c r="C93">
        <v>41.510514460000003</v>
      </c>
      <c r="F93" s="13">
        <f t="shared" si="5"/>
        <v>43831.871782407419</v>
      </c>
      <c r="G93">
        <v>2148.2040000000002</v>
      </c>
      <c r="P93" s="15" t="str">
        <f t="shared" si="2"/>
        <v>92;14,432864;41,51051446;;;01-01-2020 20:55:22;2148,204</v>
      </c>
    </row>
    <row r="94" spans="1:16" x14ac:dyDescent="0.25">
      <c r="A94">
        <v>93</v>
      </c>
      <c r="B94">
        <v>14.45371568</v>
      </c>
      <c r="C94">
        <v>41.499182390000001</v>
      </c>
      <c r="F94" s="13">
        <f t="shared" si="5"/>
        <v>43831.872824074089</v>
      </c>
      <c r="G94">
        <v>2148.4479999999999</v>
      </c>
      <c r="L94" s="1">
        <f>M95-J95</f>
        <v>4.2824074074074119E-4</v>
      </c>
      <c r="M94" s="1">
        <f>L94/8</f>
        <v>5.3530092592592648E-5</v>
      </c>
      <c r="N94">
        <v>5</v>
      </c>
      <c r="P94" s="15" t="str">
        <f t="shared" si="2"/>
        <v>93;14,45371568;41,49918239;;;01-01-2020 20:56:52;2148,448</v>
      </c>
    </row>
    <row r="95" spans="1:16" x14ac:dyDescent="0.25">
      <c r="A95">
        <v>94</v>
      </c>
      <c r="B95">
        <v>14.474567370000001</v>
      </c>
      <c r="C95">
        <v>41.487850330000001</v>
      </c>
      <c r="D95" t="s">
        <v>6</v>
      </c>
      <c r="E95" t="s">
        <v>35</v>
      </c>
      <c r="F95" s="12">
        <v>43831.873611111114</v>
      </c>
      <c r="G95">
        <v>0.77500000000000002</v>
      </c>
      <c r="H95" s="9" t="s">
        <v>2</v>
      </c>
      <c r="I95">
        <f>SUM(G85:G94)</f>
        <v>17138.498</v>
      </c>
      <c r="J95" s="14">
        <f>TIME(0,0,I95/H86)</f>
        <v>7.8935185185185185E-3</v>
      </c>
      <c r="K95">
        <v>18089</v>
      </c>
      <c r="L95">
        <f>K95/H86</f>
        <v>719.98885527782204</v>
      </c>
      <c r="M95" s="1">
        <f>TIME(0,0,L95)</f>
        <v>8.3217592592592596E-3</v>
      </c>
      <c r="O95" s="14">
        <v>9.0277777777777787E-3</v>
      </c>
      <c r="P95" s="15" t="str">
        <f t="shared" si="2"/>
        <v>94;14,47456737;41,48785033;Stazione;temp stazioni xy;01-01-2020 20:58:00;0,775</v>
      </c>
    </row>
    <row r="96" spans="1:16" x14ac:dyDescent="0.25">
      <c r="A96">
        <v>95</v>
      </c>
      <c r="B96">
        <v>14.47457328</v>
      </c>
      <c r="C96">
        <v>41.487844950000003</v>
      </c>
      <c r="E96" t="s">
        <v>36</v>
      </c>
      <c r="F96" s="12">
        <v>43831.874305555553</v>
      </c>
      <c r="G96">
        <v>1231.0129999999999</v>
      </c>
      <c r="H96">
        <v>21.684999999999999</v>
      </c>
      <c r="P96" s="15" t="str">
        <f t="shared" si="2"/>
        <v>95;14,47457328;41,48784495;;temp punti xy;01-01-2020 20:59:00;1231,013</v>
      </c>
    </row>
    <row r="97" spans="1:16" x14ac:dyDescent="0.25">
      <c r="A97">
        <v>96</v>
      </c>
      <c r="B97">
        <v>14.484408739999999</v>
      </c>
      <c r="C97">
        <v>41.479589580000003</v>
      </c>
      <c r="E97" t="s">
        <v>36</v>
      </c>
      <c r="F97" s="13">
        <f>F96+TIME(0,0,(G97/$H$96) + $N$106)</f>
        <v>43831.876087962963</v>
      </c>
      <c r="G97">
        <v>3183.3470000000002</v>
      </c>
      <c r="P97" s="15" t="str">
        <f t="shared" si="2"/>
        <v>96;14,48440874;41,47958958;;temp punti xy;01-01-2020 21:01:34;3183,347</v>
      </c>
    </row>
    <row r="98" spans="1:16" x14ac:dyDescent="0.25">
      <c r="A98">
        <v>97</v>
      </c>
      <c r="B98">
        <v>14.521575739999999</v>
      </c>
      <c r="C98">
        <v>41.473246949999997</v>
      </c>
      <c r="E98" t="s">
        <v>36</v>
      </c>
      <c r="F98" s="13">
        <f t="shared" ref="F98:F106" si="6">F97+TIME(0,0,(G98/$H$96) + $N$106)</f>
        <v>43831.876782407409</v>
      </c>
      <c r="G98">
        <v>1147.1600000000001</v>
      </c>
      <c r="P98" s="15" t="str">
        <f t="shared" si="2"/>
        <v>97;14,52157574;41,47324695;;temp punti xy;01-01-2020 21:02:34;1147,16</v>
      </c>
    </row>
    <row r="99" spans="1:16" x14ac:dyDescent="0.25">
      <c r="A99">
        <v>98</v>
      </c>
      <c r="B99">
        <v>14.53493799</v>
      </c>
      <c r="C99">
        <v>41.470862580000002</v>
      </c>
      <c r="E99" t="s">
        <v>36</v>
      </c>
      <c r="F99" s="13">
        <f t="shared" si="6"/>
        <v>43831.877731481487</v>
      </c>
      <c r="G99">
        <v>1618.41</v>
      </c>
      <c r="P99" s="15" t="str">
        <f t="shared" si="2"/>
        <v>98;14,53493799;41,47086258;;temp punti xy;01-01-2020 21:03:56;1618,41</v>
      </c>
    </row>
    <row r="100" spans="1:16" x14ac:dyDescent="0.25">
      <c r="A100">
        <v>99</v>
      </c>
      <c r="B100">
        <v>14.54422112</v>
      </c>
      <c r="C100">
        <v>41.45807258</v>
      </c>
      <c r="E100" t="s">
        <v>36</v>
      </c>
      <c r="F100" s="13">
        <f t="shared" si="6"/>
        <v>43831.879710648151</v>
      </c>
      <c r="G100">
        <v>3543.7460000000001</v>
      </c>
      <c r="P100" s="15" t="str">
        <f t="shared" si="2"/>
        <v>99;14,54422112;41,45807258;;temp punti xy;01-01-2020 21:06:47;3543,746</v>
      </c>
    </row>
    <row r="101" spans="1:16" x14ac:dyDescent="0.25">
      <c r="A101">
        <v>100</v>
      </c>
      <c r="B101">
        <v>14.586148120000001</v>
      </c>
      <c r="C101">
        <v>41.453255579999997</v>
      </c>
      <c r="E101" t="s">
        <v>36</v>
      </c>
      <c r="F101" s="13">
        <f t="shared" si="6"/>
        <v>43831.880416666667</v>
      </c>
      <c r="G101">
        <v>1160.3989999999999</v>
      </c>
      <c r="P101" s="15" t="str">
        <f t="shared" si="2"/>
        <v>100;14,58614812;41,45325558;;temp punti xy;01-01-2020 21:07:48;1160,399</v>
      </c>
    </row>
    <row r="102" spans="1:16" x14ac:dyDescent="0.25">
      <c r="A102">
        <v>101</v>
      </c>
      <c r="B102">
        <v>14.58712287</v>
      </c>
      <c r="C102">
        <v>41.463677949999997</v>
      </c>
      <c r="E102" t="s">
        <v>36</v>
      </c>
      <c r="F102" s="13">
        <f t="shared" si="6"/>
        <v>43831.88108796296</v>
      </c>
      <c r="G102">
        <v>1091.152</v>
      </c>
      <c r="P102" s="15" t="str">
        <f t="shared" si="2"/>
        <v>101;14,58712287;41,46367795;;temp punti xy;01-01-2020 21:08:46;1091,152</v>
      </c>
    </row>
    <row r="103" spans="1:16" x14ac:dyDescent="0.25">
      <c r="A103">
        <v>102</v>
      </c>
      <c r="B103">
        <v>14.59897424</v>
      </c>
      <c r="C103">
        <v>41.467807829999998</v>
      </c>
      <c r="E103" t="s">
        <v>36</v>
      </c>
      <c r="F103" s="13">
        <f t="shared" si="6"/>
        <v>43831.882152777776</v>
      </c>
      <c r="G103">
        <v>1841.0940000000001</v>
      </c>
      <c r="P103" s="15" t="str">
        <f t="shared" si="2"/>
        <v>102;14,59897424;41,46780783;;temp punti xy;01-01-2020 21:10:18;1841,094</v>
      </c>
    </row>
    <row r="104" spans="1:16" x14ac:dyDescent="0.25">
      <c r="A104">
        <v>103</v>
      </c>
      <c r="B104">
        <v>14.586301990000001</v>
      </c>
      <c r="C104">
        <v>41.481371199999998</v>
      </c>
      <c r="E104" t="s">
        <v>36</v>
      </c>
      <c r="F104" s="13">
        <f t="shared" si="6"/>
        <v>43831.883067129631</v>
      </c>
      <c r="G104">
        <v>1559.3720000000001</v>
      </c>
      <c r="P104" s="15" t="str">
        <f t="shared" si="2"/>
        <v>103;14,58630199;41,4813712;;temp punti xy;01-01-2020 21:11:37;1559,372</v>
      </c>
    </row>
    <row r="105" spans="1:16" x14ac:dyDescent="0.25">
      <c r="A105">
        <v>104</v>
      </c>
      <c r="B105">
        <v>14.59590612</v>
      </c>
      <c r="C105">
        <v>41.493411950000002</v>
      </c>
      <c r="D105" t="s">
        <v>38</v>
      </c>
      <c r="E105" t="s">
        <v>35</v>
      </c>
      <c r="F105" s="13">
        <f t="shared" si="6"/>
        <v>43831.8831712963</v>
      </c>
      <c r="G105">
        <v>26.635000000000002</v>
      </c>
      <c r="P105" s="15" t="str">
        <f t="shared" si="2"/>
        <v>104;14,59590612;41,49341195;Scalo ferroviario;temp stazioni xy;01-01-2020 21:11:46;26,635</v>
      </c>
    </row>
    <row r="106" spans="1:16" x14ac:dyDescent="0.25">
      <c r="A106">
        <v>105</v>
      </c>
      <c r="B106">
        <v>14.596210989999999</v>
      </c>
      <c r="C106">
        <v>41.493482450000002</v>
      </c>
      <c r="D106" t="s">
        <v>38</v>
      </c>
      <c r="E106" t="s">
        <v>35</v>
      </c>
      <c r="F106" s="13">
        <f t="shared" si="6"/>
        <v>43831.883333333339</v>
      </c>
      <c r="G106">
        <v>146.12700000000001</v>
      </c>
      <c r="L106" s="1">
        <f>M107-J107</f>
        <v>8.7962962962962951E-4</v>
      </c>
      <c r="M106" s="1">
        <f>L106/10</f>
        <v>8.7962962962962946E-5</v>
      </c>
      <c r="N106">
        <v>8</v>
      </c>
      <c r="P106" s="15" t="str">
        <f t="shared" si="2"/>
        <v>105;14,59621099;41,49348245;Scalo ferroviario;temp stazioni xy;01-01-2020 21:12:00;146,127</v>
      </c>
    </row>
    <row r="107" spans="1:16" x14ac:dyDescent="0.25">
      <c r="A107">
        <v>106</v>
      </c>
      <c r="B107">
        <v>14.597876490000001</v>
      </c>
      <c r="C107">
        <v>41.493886199999999</v>
      </c>
      <c r="D107" t="s">
        <v>6</v>
      </c>
      <c r="E107" t="s">
        <v>35</v>
      </c>
      <c r="F107" s="12">
        <v>43831.884722222225</v>
      </c>
      <c r="G107">
        <v>104.123</v>
      </c>
      <c r="H107" s="9" t="s">
        <v>1</v>
      </c>
      <c r="I107">
        <f>SUM(G95:G106)</f>
        <v>16549.23</v>
      </c>
      <c r="J107" s="14">
        <f>TIME(0,0,I107/H96)</f>
        <v>8.8310185185185176E-3</v>
      </c>
      <c r="K107">
        <v>18215</v>
      </c>
      <c r="L107">
        <f>K107/H96</f>
        <v>839.98155406963349</v>
      </c>
      <c r="M107" s="1">
        <f>TIME(0,0,L107)</f>
        <v>9.7106481481481471E-3</v>
      </c>
      <c r="P107" s="15" t="str">
        <f t="shared" si="2"/>
        <v>106;14,59787649;41,4938862;Stazione;temp stazioni xy;01-01-2020 21:14:00;104,123</v>
      </c>
    </row>
    <row r="108" spans="1:16" x14ac:dyDescent="0.25">
      <c r="A108">
        <v>107</v>
      </c>
      <c r="B108">
        <v>14.59904249</v>
      </c>
      <c r="C108">
        <v>41.494218449999998</v>
      </c>
      <c r="D108" t="s">
        <v>38</v>
      </c>
      <c r="E108" t="s">
        <v>35</v>
      </c>
      <c r="F108" s="12">
        <v>43831.885416666664</v>
      </c>
      <c r="G108">
        <v>38.271000000000001</v>
      </c>
      <c r="H108">
        <v>26.356999999999999</v>
      </c>
      <c r="P108" s="15" t="str">
        <f t="shared" si="2"/>
        <v>107;14,59904249;41,49421845;Scalo ferroviario;temp stazioni xy;01-01-2020 21:15:00;38,271</v>
      </c>
    </row>
    <row r="109" spans="1:16" x14ac:dyDescent="0.25">
      <c r="A109">
        <v>108</v>
      </c>
      <c r="B109">
        <v>14.59945299</v>
      </c>
      <c r="C109">
        <v>41.494371700000002</v>
      </c>
      <c r="D109" t="s">
        <v>38</v>
      </c>
      <c r="E109" t="s">
        <v>35</v>
      </c>
      <c r="F109" s="13">
        <f>F108+TIME(0,0,(G109/$H$108)+$N$116)</f>
        <v>43831.88616898148</v>
      </c>
      <c r="G109">
        <v>1381.1379999999999</v>
      </c>
      <c r="P109" s="15" t="str">
        <f t="shared" si="2"/>
        <v>108;14,59945299;41,4943717;Scalo ferroviario;temp stazioni xy;01-01-2020 21:16:05;1381,138</v>
      </c>
    </row>
    <row r="110" spans="1:16" x14ac:dyDescent="0.25">
      <c r="A110">
        <v>109</v>
      </c>
      <c r="B110">
        <v>14.603973740000001</v>
      </c>
      <c r="C110">
        <v>41.506333830000003</v>
      </c>
      <c r="E110" t="s">
        <v>36</v>
      </c>
      <c r="F110" s="13">
        <f t="shared" ref="F110:F116" si="7">F109+TIME(0,0,(G110/$H$108)+$N$116)</f>
        <v>43831.88690972222</v>
      </c>
      <c r="G110">
        <v>1346.76</v>
      </c>
      <c r="P110" s="15" t="str">
        <f t="shared" si="2"/>
        <v>109;14,60397374;41,50633383;;temp punti xy;01-01-2020 21:17:09;1346,76</v>
      </c>
    </row>
    <row r="111" spans="1:16" x14ac:dyDescent="0.25">
      <c r="A111">
        <v>110</v>
      </c>
      <c r="B111">
        <v>14.588603490000001</v>
      </c>
      <c r="C111">
        <v>41.510015199999998</v>
      </c>
      <c r="E111" t="s">
        <v>36</v>
      </c>
      <c r="F111" s="13">
        <f t="shared" si="7"/>
        <v>43831.887777777774</v>
      </c>
      <c r="G111">
        <v>1644.4159999999999</v>
      </c>
      <c r="P111" s="15" t="str">
        <f t="shared" si="2"/>
        <v>110;14,58860349;41,5100152;;temp punti xy;01-01-2020 21:18:24;1644,416</v>
      </c>
    </row>
    <row r="112" spans="1:16" x14ac:dyDescent="0.25">
      <c r="A112">
        <v>111</v>
      </c>
      <c r="B112">
        <v>14.597375489999999</v>
      </c>
      <c r="C112">
        <v>41.523272329999998</v>
      </c>
      <c r="E112" t="s">
        <v>36</v>
      </c>
      <c r="F112" s="13">
        <f t="shared" si="7"/>
        <v>43831.889305555553</v>
      </c>
      <c r="G112">
        <v>3146.2159999999999</v>
      </c>
      <c r="L112" s="13"/>
      <c r="P112" s="15" t="str">
        <f t="shared" si="2"/>
        <v>111;14,59737549;41,52327233;;temp punti xy;01-01-2020 21:20:36;3146,216</v>
      </c>
    </row>
    <row r="113" spans="1:16" x14ac:dyDescent="0.25">
      <c r="A113">
        <v>112</v>
      </c>
      <c r="B113">
        <v>14.63184412</v>
      </c>
      <c r="C113">
        <v>41.534743579999997</v>
      </c>
      <c r="E113" t="s">
        <v>36</v>
      </c>
      <c r="F113" s="13">
        <f t="shared" si="7"/>
        <v>43831.890960648147</v>
      </c>
      <c r="G113">
        <v>3441.86</v>
      </c>
      <c r="P113" s="15" t="str">
        <f t="shared" si="2"/>
        <v>112;14,63184412;41,53474358;;temp punti xy;01-01-2020 21:22:59;3441,86</v>
      </c>
    </row>
    <row r="114" spans="1:16" x14ac:dyDescent="0.25">
      <c r="A114">
        <v>113</v>
      </c>
      <c r="B114">
        <v>14.662168619999999</v>
      </c>
      <c r="C114">
        <v>41.555752329999997</v>
      </c>
      <c r="D114" t="s">
        <v>38</v>
      </c>
      <c r="E114" t="s">
        <v>35</v>
      </c>
      <c r="F114" s="13">
        <f t="shared" si="7"/>
        <v>43831.891122685185</v>
      </c>
      <c r="G114">
        <v>27.573</v>
      </c>
      <c r="P114" s="15" t="str">
        <f t="shared" si="2"/>
        <v>113;14,66216862;41,55575233;Scalo ferroviario;temp stazioni xy;01-01-2020 21:23:13;27,573</v>
      </c>
    </row>
    <row r="115" spans="1:16" x14ac:dyDescent="0.25">
      <c r="A115">
        <v>114</v>
      </c>
      <c r="B115">
        <v>14.662407119999999</v>
      </c>
      <c r="C115">
        <v>41.5559242</v>
      </c>
      <c r="D115" t="s">
        <v>38</v>
      </c>
      <c r="E115" t="s">
        <v>35</v>
      </c>
      <c r="F115" s="13">
        <f t="shared" si="7"/>
        <v>43831.891296296293</v>
      </c>
      <c r="G115">
        <v>61.131999999999998</v>
      </c>
      <c r="P115" s="15" t="str">
        <f t="shared" si="2"/>
        <v>114;14,66240712;41,5559242;Scalo ferroviario;temp stazioni xy;01-01-2020 21:23:28;61,132</v>
      </c>
    </row>
    <row r="116" spans="1:16" x14ac:dyDescent="0.25">
      <c r="A116">
        <v>115</v>
      </c>
      <c r="B116">
        <v>14.662660369999999</v>
      </c>
      <c r="C116">
        <v>41.556440700000003</v>
      </c>
      <c r="D116" t="s">
        <v>38</v>
      </c>
      <c r="E116" t="s">
        <v>35</v>
      </c>
      <c r="F116" s="13">
        <f t="shared" si="7"/>
        <v>43831.891539351847</v>
      </c>
      <c r="G116">
        <v>219.74600000000001</v>
      </c>
      <c r="L116" s="1">
        <f>M117-J117</f>
        <v>1.1921296296296289E-3</v>
      </c>
      <c r="M116" s="1">
        <f>L116/8</f>
        <v>1.4901620370370362E-4</v>
      </c>
      <c r="N116">
        <v>13</v>
      </c>
      <c r="P116" s="15" t="str">
        <f t="shared" si="2"/>
        <v>115;14,66266037;41,5564407;Scalo ferroviario;temp stazioni xy;01-01-2020 21:23:49;219,746</v>
      </c>
    </row>
    <row r="117" spans="1:16" x14ac:dyDescent="0.25">
      <c r="A117">
        <v>116</v>
      </c>
      <c r="B117">
        <v>14.66403637</v>
      </c>
      <c r="C117">
        <v>41.558127829999997</v>
      </c>
      <c r="D117" t="s">
        <v>6</v>
      </c>
      <c r="E117" t="s">
        <v>35</v>
      </c>
      <c r="F117" s="12">
        <v>43831.892361111109</v>
      </c>
      <c r="G117">
        <v>115.867</v>
      </c>
      <c r="H117" s="9" t="s">
        <v>0</v>
      </c>
      <c r="I117">
        <f xml:space="preserve"> SUM(G107:G117)</f>
        <v>11527.101999999999</v>
      </c>
      <c r="J117" s="1">
        <f>TIME(0,0,I117/H108)</f>
        <v>5.0578703703703706E-3</v>
      </c>
      <c r="K117">
        <v>14233</v>
      </c>
      <c r="L117">
        <f>K117/H108</f>
        <v>540.00834692870967</v>
      </c>
      <c r="M117" s="1">
        <f>TIME(0,0,L117)</f>
        <v>6.2499999999999995E-3</v>
      </c>
      <c r="P117" s="15" t="str">
        <f t="shared" si="2"/>
        <v>116;14,66403637;41,55812783;Stazione;temp stazioni xy;01-01-2020 21:25:00;115,867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opLeftCell="A66" workbookViewId="0">
      <selection activeCell="A66" sqref="A66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65</v>
      </c>
    </row>
    <row r="26" spans="1:1" x14ac:dyDescent="0.25">
      <c r="A26" t="s">
        <v>66</v>
      </c>
    </row>
    <row r="27" spans="1:1" x14ac:dyDescent="0.25">
      <c r="A27" t="s">
        <v>67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87</v>
      </c>
    </row>
    <row r="48" spans="1:1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90</v>
      </c>
    </row>
    <row r="51" spans="1:1" x14ac:dyDescent="0.25">
      <c r="A51" t="s">
        <v>91</v>
      </c>
    </row>
    <row r="52" spans="1:1" x14ac:dyDescent="0.25">
      <c r="A52" t="s">
        <v>92</v>
      </c>
    </row>
    <row r="53" spans="1:1" x14ac:dyDescent="0.25">
      <c r="A53" t="s">
        <v>93</v>
      </c>
    </row>
    <row r="54" spans="1:1" x14ac:dyDescent="0.25">
      <c r="A54" t="s">
        <v>94</v>
      </c>
    </row>
    <row r="55" spans="1:1" x14ac:dyDescent="0.25">
      <c r="A55" t="s">
        <v>95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  <row r="64" spans="1:1" x14ac:dyDescent="0.25">
      <c r="A64" t="s">
        <v>104</v>
      </c>
    </row>
    <row r="65" spans="1:1" x14ac:dyDescent="0.25">
      <c r="A65" t="s">
        <v>105</v>
      </c>
    </row>
    <row r="66" spans="1:1" x14ac:dyDescent="0.25">
      <c r="A66" t="s">
        <v>106</v>
      </c>
    </row>
    <row r="67" spans="1:1" x14ac:dyDescent="0.25">
      <c r="A67" t="s">
        <v>107</v>
      </c>
    </row>
    <row r="68" spans="1:1" x14ac:dyDescent="0.25">
      <c r="A68" t="s">
        <v>108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111</v>
      </c>
    </row>
    <row r="72" spans="1:1" x14ac:dyDescent="0.25">
      <c r="A72" t="s">
        <v>112</v>
      </c>
    </row>
    <row r="73" spans="1:1" x14ac:dyDescent="0.25">
      <c r="A73" t="s">
        <v>113</v>
      </c>
    </row>
    <row r="74" spans="1:1" x14ac:dyDescent="0.25">
      <c r="A74" t="s">
        <v>114</v>
      </c>
    </row>
    <row r="75" spans="1:1" x14ac:dyDescent="0.25">
      <c r="A75" t="s">
        <v>115</v>
      </c>
    </row>
    <row r="76" spans="1:1" x14ac:dyDescent="0.25">
      <c r="A76" t="s">
        <v>116</v>
      </c>
    </row>
    <row r="77" spans="1:1" x14ac:dyDescent="0.25">
      <c r="A77" t="s">
        <v>117</v>
      </c>
    </row>
    <row r="78" spans="1:1" x14ac:dyDescent="0.25">
      <c r="A78" t="s">
        <v>118</v>
      </c>
    </row>
    <row r="79" spans="1:1" x14ac:dyDescent="0.25">
      <c r="A79" t="s">
        <v>119</v>
      </c>
    </row>
    <row r="80" spans="1:1" x14ac:dyDescent="0.25">
      <c r="A80" t="s">
        <v>120</v>
      </c>
    </row>
    <row r="81" spans="1:1" x14ac:dyDescent="0.25">
      <c r="A81" t="s">
        <v>121</v>
      </c>
    </row>
    <row r="82" spans="1:1" x14ac:dyDescent="0.25">
      <c r="A82" t="s">
        <v>122</v>
      </c>
    </row>
    <row r="83" spans="1:1" x14ac:dyDescent="0.25">
      <c r="A83" t="s">
        <v>123</v>
      </c>
    </row>
    <row r="84" spans="1:1" x14ac:dyDescent="0.25">
      <c r="A84" t="s">
        <v>124</v>
      </c>
    </row>
    <row r="85" spans="1:1" x14ac:dyDescent="0.25">
      <c r="A85" t="s">
        <v>125</v>
      </c>
    </row>
    <row r="86" spans="1:1" x14ac:dyDescent="0.25">
      <c r="A86" t="s">
        <v>126</v>
      </c>
    </row>
    <row r="87" spans="1:1" x14ac:dyDescent="0.25">
      <c r="A87" t="s">
        <v>127</v>
      </c>
    </row>
    <row r="88" spans="1:1" x14ac:dyDescent="0.25">
      <c r="A88" t="s">
        <v>128</v>
      </c>
    </row>
    <row r="89" spans="1:1" x14ac:dyDescent="0.25">
      <c r="A89" t="s">
        <v>129</v>
      </c>
    </row>
    <row r="90" spans="1:1" x14ac:dyDescent="0.25">
      <c r="A90" t="s">
        <v>130</v>
      </c>
    </row>
    <row r="91" spans="1:1" x14ac:dyDescent="0.25">
      <c r="A91" t="s">
        <v>131</v>
      </c>
    </row>
    <row r="92" spans="1:1" x14ac:dyDescent="0.25">
      <c r="A92" t="s">
        <v>132</v>
      </c>
    </row>
    <row r="93" spans="1:1" x14ac:dyDescent="0.25">
      <c r="A93" t="s">
        <v>133</v>
      </c>
    </row>
    <row r="94" spans="1:1" x14ac:dyDescent="0.25">
      <c r="A94" t="s">
        <v>134</v>
      </c>
    </row>
    <row r="95" spans="1:1" x14ac:dyDescent="0.25">
      <c r="A95" t="s">
        <v>135</v>
      </c>
    </row>
    <row r="96" spans="1:1" x14ac:dyDescent="0.25">
      <c r="A96" t="s">
        <v>136</v>
      </c>
    </row>
    <row r="97" spans="1:1" x14ac:dyDescent="0.25">
      <c r="A97" t="s">
        <v>137</v>
      </c>
    </row>
    <row r="98" spans="1:1" x14ac:dyDescent="0.25">
      <c r="A98" t="s">
        <v>138</v>
      </c>
    </row>
    <row r="99" spans="1:1" x14ac:dyDescent="0.25">
      <c r="A99" t="s">
        <v>139</v>
      </c>
    </row>
    <row r="100" spans="1:1" x14ac:dyDescent="0.25">
      <c r="A100" t="s">
        <v>140</v>
      </c>
    </row>
    <row r="101" spans="1:1" x14ac:dyDescent="0.25">
      <c r="A101" t="s">
        <v>141</v>
      </c>
    </row>
    <row r="102" spans="1:1" x14ac:dyDescent="0.25">
      <c r="A102" t="s">
        <v>142</v>
      </c>
    </row>
    <row r="103" spans="1:1" x14ac:dyDescent="0.25">
      <c r="A103" t="s">
        <v>143</v>
      </c>
    </row>
    <row r="104" spans="1:1" x14ac:dyDescent="0.25">
      <c r="A104" t="s">
        <v>144</v>
      </c>
    </row>
    <row r="105" spans="1:1" x14ac:dyDescent="0.25">
      <c r="A105" t="s">
        <v>145</v>
      </c>
    </row>
    <row r="106" spans="1:1" x14ac:dyDescent="0.25">
      <c r="A106" t="s">
        <v>146</v>
      </c>
    </row>
    <row r="107" spans="1:1" x14ac:dyDescent="0.25">
      <c r="A107" t="s">
        <v>147</v>
      </c>
    </row>
    <row r="108" spans="1:1" x14ac:dyDescent="0.25">
      <c r="A108" t="s">
        <v>148</v>
      </c>
    </row>
    <row r="109" spans="1:1" x14ac:dyDescent="0.25">
      <c r="A109" t="s">
        <v>149</v>
      </c>
    </row>
    <row r="110" spans="1:1" x14ac:dyDescent="0.25">
      <c r="A110" t="s">
        <v>150</v>
      </c>
    </row>
    <row r="111" spans="1:1" x14ac:dyDescent="0.25">
      <c r="A111" t="s">
        <v>151</v>
      </c>
    </row>
    <row r="112" spans="1:1" x14ac:dyDescent="0.25">
      <c r="A112" t="s">
        <v>152</v>
      </c>
    </row>
    <row r="113" spans="1:1" x14ac:dyDescent="0.25">
      <c r="A113" t="s">
        <v>153</v>
      </c>
    </row>
    <row r="114" spans="1:1" x14ac:dyDescent="0.25">
      <c r="A114" t="s">
        <v>154</v>
      </c>
    </row>
    <row r="115" spans="1:1" x14ac:dyDescent="0.25">
      <c r="A115" t="s">
        <v>155</v>
      </c>
    </row>
    <row r="116" spans="1:1" x14ac:dyDescent="0.25">
      <c r="A116" t="s">
        <v>156</v>
      </c>
    </row>
    <row r="117" spans="1:1" x14ac:dyDescent="0.25">
      <c r="A11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Foglio1</vt:lpstr>
      <vt:lpstr>Foglio2</vt:lpstr>
      <vt:lpstr>Foglio3</vt:lpstr>
      <vt:lpstr>Foglio4</vt:lpstr>
      <vt:lpstr>Foglio3!lunghezza</vt:lpstr>
      <vt:lpstr>Foglio3!punti_animazione_semplificato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2020-02-08T21:43:34Z</dcterms:created>
  <dcterms:modified xsi:type="dcterms:W3CDTF">2020-02-10T13:22:30Z</dcterms:modified>
</cp:coreProperties>
</file>