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Foglio1" sheetId="1" r:id="rId1"/>
    <sheet name="Foglio2" sheetId="2" r:id="rId2"/>
    <sheet name="Foglio3" sheetId="3" r:id="rId3"/>
    <sheet name="Treno Roma" sheetId="4" r:id="rId4"/>
    <sheet name="Treno Napoli" sheetId="5" r:id="rId5"/>
    <sheet name="Persone" sheetId="6" r:id="rId6"/>
    <sheet name="Pecore" sheetId="7" r:id="rId7"/>
    <sheet name="Pullmante" sheetId="8" r:id="rId8"/>
  </sheets>
  <calcPr calcId="144525"/>
</workbook>
</file>

<file path=xl/calcChain.xml><?xml version="1.0" encoding="utf-8"?>
<calcChain xmlns="http://schemas.openxmlformats.org/spreadsheetml/2006/main">
  <c r="I2" i="8" l="1"/>
  <c r="I2" i="7"/>
  <c r="I1" i="8"/>
  <c r="I1" i="7"/>
  <c r="J2" i="6"/>
  <c r="J1" i="6"/>
  <c r="M3" i="5"/>
  <c r="M2" i="5"/>
  <c r="M1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2" i="4"/>
  <c r="I21" i="5"/>
  <c r="H21" i="5"/>
  <c r="G21" i="5"/>
  <c r="J21" i="5" s="1"/>
  <c r="E22" i="5" s="1"/>
  <c r="E23" i="5" s="1"/>
  <c r="E24" i="5" s="1"/>
  <c r="E25" i="5" s="1"/>
  <c r="E26" i="5" s="1"/>
  <c r="E27" i="5" s="1"/>
  <c r="E28" i="5" s="1"/>
  <c r="E29" i="5" s="1"/>
  <c r="E14" i="5"/>
  <c r="E15" i="5" s="1"/>
  <c r="E16" i="5" s="1"/>
  <c r="E17" i="5" s="1"/>
  <c r="E18" i="5" s="1"/>
  <c r="E19" i="5" s="1"/>
  <c r="I14" i="5"/>
  <c r="J14" i="5" s="1"/>
  <c r="I3" i="5"/>
  <c r="H3" i="5"/>
  <c r="G3" i="5"/>
  <c r="J3" i="5" s="1"/>
  <c r="E4" i="5" s="1"/>
  <c r="E5" i="5" s="1"/>
  <c r="E6" i="5" s="1"/>
  <c r="E7" i="5" s="1"/>
  <c r="E8" i="5" s="1"/>
  <c r="E9" i="5" s="1"/>
  <c r="E10" i="5" s="1"/>
  <c r="E11" i="5" s="1"/>
  <c r="E3" i="4"/>
  <c r="L3" i="4" s="1"/>
  <c r="B5" i="3"/>
  <c r="B4" i="3"/>
  <c r="B3" i="3"/>
  <c r="K4" i="2"/>
  <c r="E3" i="2" s="1"/>
  <c r="F3" i="2" s="1"/>
  <c r="K5" i="2"/>
  <c r="E2" i="2"/>
  <c r="G3" i="2"/>
  <c r="F5" i="2"/>
  <c r="M5" i="5" l="1"/>
  <c r="M7" i="5"/>
  <c r="M6" i="5"/>
  <c r="M8" i="5"/>
  <c r="M4" i="5"/>
  <c r="E4" i="4"/>
  <c r="E5" i="4" l="1"/>
  <c r="L4" i="4"/>
  <c r="E6" i="4" l="1"/>
  <c r="L5" i="4"/>
  <c r="E7" i="4" l="1"/>
  <c r="L6" i="4"/>
  <c r="E8" i="4" l="1"/>
  <c r="L7" i="4"/>
  <c r="E9" i="4" l="1"/>
  <c r="L8" i="4"/>
  <c r="E10" i="4" l="1"/>
  <c r="L9" i="4"/>
  <c r="E11" i="4" l="1"/>
  <c r="L10" i="4"/>
  <c r="E12" i="4" l="1"/>
  <c r="L11" i="4"/>
  <c r="E13" i="4" l="1"/>
  <c r="L12" i="4"/>
  <c r="E14" i="4" l="1"/>
  <c r="L13" i="4"/>
  <c r="E15" i="4" l="1"/>
  <c r="L14" i="4"/>
  <c r="E16" i="4" l="1"/>
  <c r="L15" i="4"/>
  <c r="E17" i="4" l="1"/>
  <c r="L16" i="4"/>
  <c r="E18" i="4" l="1"/>
  <c r="L17" i="4"/>
  <c r="E19" i="4" l="1"/>
  <c r="L18" i="4"/>
  <c r="E20" i="4" l="1"/>
  <c r="L19" i="4"/>
  <c r="E21" i="4" l="1"/>
  <c r="L20" i="4"/>
  <c r="E22" i="4" l="1"/>
  <c r="L21" i="4"/>
  <c r="E23" i="4" l="1"/>
  <c r="L22" i="4"/>
  <c r="E24" i="4" l="1"/>
  <c r="L23" i="4"/>
  <c r="E25" i="4" l="1"/>
  <c r="L24" i="4"/>
  <c r="E26" i="4" l="1"/>
  <c r="L25" i="4"/>
  <c r="E27" i="4" l="1"/>
  <c r="L26" i="4"/>
  <c r="E28" i="4" l="1"/>
  <c r="L27" i="4"/>
  <c r="E29" i="4" l="1"/>
  <c r="L29" i="4" s="1"/>
  <c r="L28" i="4"/>
</calcChain>
</file>

<file path=xl/sharedStrings.xml><?xml version="1.0" encoding="utf-8"?>
<sst xmlns="http://schemas.openxmlformats.org/spreadsheetml/2006/main" count="139" uniqueCount="29">
  <si>
    <t>Stazione</t>
  </si>
  <si>
    <t>Partenza prevista</t>
  </si>
  <si>
    <t>Ritardo/Anticipo in partenza</t>
  </si>
  <si>
    <t>Partenza reale</t>
  </si>
  <si>
    <t>Durata tragitto</t>
  </si>
  <si>
    <t>Arrivo previsto</t>
  </si>
  <si>
    <t>Arrivo effettivo</t>
  </si>
  <si>
    <t>Ritardo/Anticipo all'arrivo</t>
  </si>
  <si>
    <t>Durata reale</t>
  </si>
  <si>
    <t>Roma</t>
  </si>
  <si>
    <t>Venafro</t>
  </si>
  <si>
    <t>Isernia</t>
  </si>
  <si>
    <t>Carpinone</t>
  </si>
  <si>
    <t>Boiano</t>
  </si>
  <si>
    <t>Vinchiaturo</t>
  </si>
  <si>
    <t>Campobasso</t>
  </si>
  <si>
    <t>Cassino</t>
  </si>
  <si>
    <t>Morolo</t>
  </si>
  <si>
    <t>Destinazione raggiunta</t>
  </si>
  <si>
    <t>x</t>
  </si>
  <si>
    <t>y</t>
  </si>
  <si>
    <t>DEC_TIPO</t>
  </si>
  <si>
    <t>layer</t>
  </si>
  <si>
    <t>time</t>
  </si>
  <si>
    <t>length</t>
  </si>
  <si>
    <t>speed</t>
  </si>
  <si>
    <t>temp stazioni xy</t>
  </si>
  <si>
    <t>temp punti xy</t>
  </si>
  <si>
    <t>Scalo ferroviario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</si>
</sst>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6" formatCode="dd\-mm\-yyyy\ hh:mm:ss"/>
    <numFmt numFmtId="167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0" fontId="0" fillId="2" borderId="0" xfId="0" applyFill="1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defaultRowHeight="15" x14ac:dyDescent="0.25"/>
  <cols>
    <col min="1" max="1" width="11.7109375" customWidth="1"/>
    <col min="2" max="2" width="15.85546875" customWidth="1"/>
    <col min="3" max="3" width="26.28515625" customWidth="1"/>
    <col min="4" max="5" width="13.5703125" customWidth="1"/>
    <col min="6" max="6" width="14" customWidth="1"/>
    <col min="7" max="7" width="11.7109375" customWidth="1"/>
    <col min="8" max="8" width="14.42578125" customWidth="1"/>
    <col min="9" max="9" width="23.5703125" customWidth="1"/>
  </cols>
  <sheetData>
    <row r="1" spans="1:9" x14ac:dyDescent="0.25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8</v>
      </c>
      <c r="H1" s="2" t="s">
        <v>6</v>
      </c>
      <c r="I1" t="s">
        <v>7</v>
      </c>
    </row>
    <row r="2" spans="1:9" x14ac:dyDescent="0.25">
      <c r="A2" t="s">
        <v>15</v>
      </c>
      <c r="B2" s="3">
        <v>0.69791666666666663</v>
      </c>
      <c r="C2">
        <v>30</v>
      </c>
    </row>
    <row r="3" spans="1:9" x14ac:dyDescent="0.25">
      <c r="D3" s="3">
        <v>0.75694444444444453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F5" sqref="F5"/>
    </sheetView>
  </sheetViews>
  <sheetFormatPr defaultRowHeight="15" x14ac:dyDescent="0.25"/>
  <cols>
    <col min="1" max="1" width="12" customWidth="1"/>
    <col min="2" max="2" width="15.7109375" customWidth="1"/>
    <col min="3" max="3" width="25.5703125" customWidth="1"/>
    <col min="4" max="4" width="14" customWidth="1"/>
    <col min="5" max="5" width="13.85546875" customWidth="1"/>
    <col min="6" max="6" width="14.140625" customWidth="1"/>
    <col min="7" max="7" width="11.85546875" customWidth="1"/>
    <col min="8" max="8" width="14.140625" customWidth="1"/>
    <col min="9" max="9" width="23.85546875" customWidth="1"/>
  </cols>
  <sheetData>
    <row r="1" spans="1:11" x14ac:dyDescent="0.25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8</v>
      </c>
      <c r="H1" s="2" t="s">
        <v>6</v>
      </c>
      <c r="I1" t="s">
        <v>7</v>
      </c>
    </row>
    <row r="2" spans="1:11" x14ac:dyDescent="0.25">
      <c r="A2" t="s">
        <v>9</v>
      </c>
      <c r="B2" s="3">
        <v>0.54652777777777783</v>
      </c>
      <c r="D2" s="3">
        <v>0.54652777777777783</v>
      </c>
      <c r="E2" s="3">
        <f>F2-D2</f>
        <v>6.7361111111110983E-2</v>
      </c>
      <c r="F2" s="3">
        <v>0.61388888888888882</v>
      </c>
    </row>
    <row r="3" spans="1:11" x14ac:dyDescent="0.25">
      <c r="A3" t="s">
        <v>17</v>
      </c>
      <c r="E3" s="4">
        <f>TIME(0,0,J3/K4)</f>
        <v>3.7245370370370366E-2</v>
      </c>
      <c r="F3" s="4">
        <f>D2+E3</f>
        <v>0.58377314814814818</v>
      </c>
      <c r="G3" s="4">
        <f>TIME(0,0,J3/K5)</f>
        <v>3.5555555555555556E-2</v>
      </c>
      <c r="J3">
        <v>74630.243000000002</v>
      </c>
    </row>
    <row r="4" spans="1:11" x14ac:dyDescent="0.25">
      <c r="A4" t="s">
        <v>16</v>
      </c>
      <c r="E4" s="4"/>
      <c r="J4">
        <v>134933.9</v>
      </c>
      <c r="K4">
        <f>J4/(97*60)</f>
        <v>23.18451890034364</v>
      </c>
    </row>
    <row r="5" spans="1:11" x14ac:dyDescent="0.25">
      <c r="B5" s="3">
        <v>0.54652777777777783</v>
      </c>
      <c r="E5" s="5">
        <v>3.5555555555555556E-2</v>
      </c>
      <c r="F5" s="3">
        <f>B5+E5</f>
        <v>0.5820833333333334</v>
      </c>
      <c r="J5">
        <v>141376</v>
      </c>
      <c r="K5">
        <f>J5/(97*60)</f>
        <v>24.291408934707903</v>
      </c>
    </row>
    <row r="6" spans="1:11" x14ac:dyDescent="0.25">
      <c r="K6">
        <v>24.291409999999999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5" sqref="B5"/>
    </sheetView>
  </sheetViews>
  <sheetFormatPr defaultRowHeight="15" x14ac:dyDescent="0.25"/>
  <cols>
    <col min="2" max="2" width="16.5703125" customWidth="1"/>
    <col min="3" max="3" width="26.140625" customWidth="1"/>
    <col min="4" max="4" width="13.28515625" customWidth="1"/>
    <col min="5" max="5" width="14" customWidth="1"/>
    <col min="6" max="6" width="14.42578125" customWidth="1"/>
    <col min="7" max="7" width="12.42578125" customWidth="1"/>
    <col min="8" max="8" width="15.140625" customWidth="1"/>
    <col min="9" max="9" width="23.28515625" customWidth="1"/>
  </cols>
  <sheetData>
    <row r="1" spans="1:9" x14ac:dyDescent="0.25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8</v>
      </c>
      <c r="H1" s="2" t="s">
        <v>6</v>
      </c>
      <c r="I1" t="s">
        <v>7</v>
      </c>
    </row>
    <row r="2" spans="1:9" x14ac:dyDescent="0.25">
      <c r="A2" t="s">
        <v>10</v>
      </c>
      <c r="B2" s="3">
        <v>0.65</v>
      </c>
      <c r="H2" s="3">
        <v>0.66388888888888886</v>
      </c>
    </row>
    <row r="3" spans="1:9" x14ac:dyDescent="0.25">
      <c r="A3" t="s">
        <v>11</v>
      </c>
      <c r="B3" s="3">
        <f>H2+TIME(0,1,0)</f>
        <v>0.6645833333333333</v>
      </c>
      <c r="H3" s="3">
        <v>0.67291666666666661</v>
      </c>
    </row>
    <row r="4" spans="1:9" x14ac:dyDescent="0.25">
      <c r="A4" t="s">
        <v>12</v>
      </c>
      <c r="B4" s="3">
        <f>H3+TIME(0,1,0)</f>
        <v>0.67361111111111105</v>
      </c>
      <c r="H4" s="3">
        <v>0.69027777777777777</v>
      </c>
    </row>
    <row r="5" spans="1:9" x14ac:dyDescent="0.25">
      <c r="A5" t="s">
        <v>13</v>
      </c>
      <c r="B5" s="3">
        <f>H4+TIME(0,1,0)</f>
        <v>0.69097222222222221</v>
      </c>
      <c r="F5" s="3">
        <v>0.70486111111111116</v>
      </c>
    </row>
    <row r="6" spans="1:9" x14ac:dyDescent="0.25">
      <c r="A6" t="s">
        <v>14</v>
      </c>
      <c r="F6" s="3">
        <v>0.72013888888888899</v>
      </c>
    </row>
    <row r="7" spans="1:9" x14ac:dyDescent="0.25">
      <c r="A7" t="s">
        <v>15</v>
      </c>
      <c r="F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C1" workbookViewId="0">
      <selection activeCell="L3" sqref="L3"/>
    </sheetView>
  </sheetViews>
  <sheetFormatPr defaultRowHeight="15" x14ac:dyDescent="0.25"/>
  <cols>
    <col min="5" max="5" width="21.28515625" customWidth="1"/>
    <col min="12" max="12" width="87.5703125" customWidth="1"/>
  </cols>
  <sheetData>
    <row r="1" spans="1:12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>
        <v>12.502225989999999</v>
      </c>
      <c r="B2">
        <v>41.900651449999998</v>
      </c>
      <c r="C2" t="s">
        <v>0</v>
      </c>
      <c r="D2" t="s">
        <v>26</v>
      </c>
      <c r="E2" s="6">
        <v>43319.546527777777</v>
      </c>
      <c r="F2">
        <v>3461.4209999999998</v>
      </c>
      <c r="G2">
        <v>24.291409999999999</v>
      </c>
      <c r="L2" t="str">
        <f>CONCATENATE(A2,";",B2,";",C2,";",D2,";",TEXT(E2, "gg-mm-aaaa hh:mm:ss"),";",F2,";",G2)</f>
        <v>12,50222599;41,90065145;Stazione;temp stazioni xy;07-08-2018 13:07:00;3461,421;24,29141</v>
      </c>
    </row>
    <row r="3" spans="1:12" x14ac:dyDescent="0.25">
      <c r="A3">
        <v>12.534664490000001</v>
      </c>
      <c r="B3">
        <v>41.881062829999998</v>
      </c>
      <c r="D3" t="s">
        <v>27</v>
      </c>
      <c r="E3" s="7">
        <f xml:space="preserve"> E2+TIME(0,0,(F2/$G$2) + $M$66)</f>
        <v>43319.548171296294</v>
      </c>
      <c r="F3">
        <v>3397.1439999999998</v>
      </c>
      <c r="L3" t="str">
        <f t="shared" ref="L3:L29" si="0">CONCATENATE(A3,";",B3,";",C3,";",D3,";",TEXT(E3, "gg-mm-aaaa hh:mm:ss"),";",F3,";",G3)</f>
        <v>12,53466449;41,88106283;;temp punti xy;07-08-2018 13:09:22;3397,144;</v>
      </c>
    </row>
    <row r="4" spans="1:12" x14ac:dyDescent="0.25">
      <c r="A4">
        <v>12.55336293</v>
      </c>
      <c r="B4">
        <v>41.853857640000001</v>
      </c>
      <c r="E4" s="7">
        <f t="shared" ref="E4:E29" si="1" xml:space="preserve"> E3+TIME(0,0,(F3/$G$2) + $M$66)</f>
        <v>43319.549780092588</v>
      </c>
      <c r="F4">
        <v>3397.4319999999998</v>
      </c>
      <c r="L4" t="str">
        <f t="shared" si="0"/>
        <v>12,55336293;41,85385764;;;07-08-2018 13:11:41;3397,432;</v>
      </c>
    </row>
    <row r="5" spans="1:12" x14ac:dyDescent="0.25">
      <c r="A5">
        <v>12.57206137</v>
      </c>
      <c r="B5">
        <v>41.826652449999997</v>
      </c>
      <c r="D5" t="s">
        <v>27</v>
      </c>
      <c r="E5" s="7">
        <f t="shared" si="1"/>
        <v>43319.551388888882</v>
      </c>
      <c r="F5">
        <v>3240.7280000000001</v>
      </c>
      <c r="L5" t="str">
        <f t="shared" si="0"/>
        <v>12,57206137;41,82665245;;temp punti xy;07-08-2018 13:14:00;3240,728;</v>
      </c>
    </row>
    <row r="6" spans="1:12" x14ac:dyDescent="0.25">
      <c r="A6">
        <v>12.59789449</v>
      </c>
      <c r="B6">
        <v>41.804792579999997</v>
      </c>
      <c r="D6" t="s">
        <v>27</v>
      </c>
      <c r="E6" s="7">
        <f t="shared" si="1"/>
        <v>43319.552928240737</v>
      </c>
      <c r="F6">
        <v>2181.9270000000001</v>
      </c>
      <c r="L6" t="str">
        <f t="shared" si="0"/>
        <v>12,59789449;41,80479258;;temp punti xy;07-08-2018 13:16:13;2181,927;</v>
      </c>
    </row>
    <row r="7" spans="1:12" x14ac:dyDescent="0.25">
      <c r="A7">
        <v>12.624149989999999</v>
      </c>
      <c r="B7">
        <v>41.804828950000001</v>
      </c>
      <c r="D7" t="s">
        <v>27</v>
      </c>
      <c r="E7" s="7">
        <f t="shared" si="1"/>
        <v>43319.55395833333</v>
      </c>
      <c r="F7">
        <v>2575.2350000000001</v>
      </c>
      <c r="L7" t="str">
        <f t="shared" si="0"/>
        <v>12,62414999;41,80482895;;temp punti xy;07-08-2018 13:17:42;2575,235;</v>
      </c>
    </row>
    <row r="8" spans="1:12" x14ac:dyDescent="0.25">
      <c r="A8">
        <v>12.65039574</v>
      </c>
      <c r="B8">
        <v>41.81715895</v>
      </c>
      <c r="E8" s="7">
        <f t="shared" si="1"/>
        <v>43319.555185185185</v>
      </c>
      <c r="F8">
        <v>2574.8829999999998</v>
      </c>
      <c r="L8" t="str">
        <f t="shared" si="0"/>
        <v>12,65039574;41,81715895;;;07-08-2018 13:19:28;2574,883;</v>
      </c>
    </row>
    <row r="9" spans="1:12" x14ac:dyDescent="0.25">
      <c r="A9">
        <v>12.67664149</v>
      </c>
      <c r="B9">
        <v>41.829488949999998</v>
      </c>
      <c r="D9" t="s">
        <v>27</v>
      </c>
      <c r="E9" s="7">
        <f t="shared" si="1"/>
        <v>43319.556400462963</v>
      </c>
      <c r="F9">
        <v>4491.4970000000003</v>
      </c>
      <c r="L9" t="str">
        <f t="shared" si="0"/>
        <v>12,67664149;41,82948895;;temp punti xy;07-08-2018 13:21:13;4491,497;</v>
      </c>
    </row>
    <row r="10" spans="1:12" x14ac:dyDescent="0.25">
      <c r="A10">
        <v>12.73057449</v>
      </c>
      <c r="B10">
        <v>41.832355329999999</v>
      </c>
      <c r="D10" t="s">
        <v>27</v>
      </c>
      <c r="E10" s="7">
        <f t="shared" si="1"/>
        <v>43319.558530092596</v>
      </c>
      <c r="F10">
        <v>1908.4169999999999</v>
      </c>
      <c r="L10" t="str">
        <f t="shared" si="0"/>
        <v>12,73057449;41,83235533;;temp punti xy;07-08-2018 13:24:17;1908,417;</v>
      </c>
    </row>
    <row r="11" spans="1:12" x14ac:dyDescent="0.25">
      <c r="A11">
        <v>12.751756240000001</v>
      </c>
      <c r="B11">
        <v>41.839010829999999</v>
      </c>
      <c r="D11" t="s">
        <v>27</v>
      </c>
      <c r="E11" s="7">
        <f t="shared" si="1"/>
        <v>43319.559432870374</v>
      </c>
      <c r="F11">
        <v>2923.248</v>
      </c>
      <c r="L11" t="str">
        <f t="shared" si="0"/>
        <v>12,75175624;41,83901083;;temp punti xy;07-08-2018 13:25:35;2923,248;</v>
      </c>
    </row>
    <row r="12" spans="1:12" x14ac:dyDescent="0.25">
      <c r="A12">
        <v>12.78626156</v>
      </c>
      <c r="B12">
        <v>41.833832270000002</v>
      </c>
      <c r="E12" s="7">
        <f t="shared" si="1"/>
        <v>43319.56082175926</v>
      </c>
      <c r="F12">
        <v>2923.473</v>
      </c>
      <c r="L12" t="str">
        <f t="shared" si="0"/>
        <v>12,78626156;41,83383227;;;07-08-2018 13:27:35;2923,473;</v>
      </c>
    </row>
    <row r="13" spans="1:12" x14ac:dyDescent="0.25">
      <c r="A13">
        <v>12.82076687</v>
      </c>
      <c r="B13">
        <v>41.828653699999997</v>
      </c>
      <c r="D13" t="s">
        <v>27</v>
      </c>
      <c r="E13" s="7">
        <f t="shared" si="1"/>
        <v>43319.562210648146</v>
      </c>
      <c r="F13">
        <v>1648.9069999999999</v>
      </c>
      <c r="L13" t="str">
        <f t="shared" si="0"/>
        <v>12,82076687;41,8286537;;temp punti xy;07-08-2018 13:29:35;1648,907;</v>
      </c>
    </row>
    <row r="14" spans="1:12" x14ac:dyDescent="0.25">
      <c r="A14">
        <v>12.828555489999999</v>
      </c>
      <c r="B14">
        <v>41.814998950000003</v>
      </c>
      <c r="D14" t="s">
        <v>27</v>
      </c>
      <c r="E14" s="7">
        <f t="shared" si="1"/>
        <v>43319.562986111108</v>
      </c>
      <c r="F14">
        <v>3328.933</v>
      </c>
      <c r="L14" t="str">
        <f t="shared" si="0"/>
        <v>12,82855549;41,81499895;;temp punti xy;07-08-2018 13:30:42;3328,933;</v>
      </c>
    </row>
    <row r="15" spans="1:12" x14ac:dyDescent="0.25">
      <c r="A15">
        <v>12.852132620000001</v>
      </c>
      <c r="B15">
        <v>41.790769079999997</v>
      </c>
      <c r="D15" t="s">
        <v>27</v>
      </c>
      <c r="E15" s="7">
        <f t="shared" si="1"/>
        <v>43319.564571759256</v>
      </c>
      <c r="F15">
        <v>2457.6329999999998</v>
      </c>
      <c r="L15" t="str">
        <f t="shared" si="0"/>
        <v>12,85213262;41,79076908;;temp punti xy;07-08-2018 13:32:59;2457,633;</v>
      </c>
    </row>
    <row r="16" spans="1:12" x14ac:dyDescent="0.25">
      <c r="A16">
        <v>12.88063103</v>
      </c>
      <c r="B16">
        <v>41.784878390000003</v>
      </c>
      <c r="E16" s="7">
        <f t="shared" si="1"/>
        <v>43319.565740740734</v>
      </c>
      <c r="F16">
        <v>2457.8409999999999</v>
      </c>
      <c r="L16" t="str">
        <f t="shared" si="0"/>
        <v>12,88063103;41,78487839;;;07-08-2018 13:34:40;2457,841;</v>
      </c>
    </row>
    <row r="17" spans="1:12" x14ac:dyDescent="0.25">
      <c r="A17">
        <v>12.90912943</v>
      </c>
      <c r="B17">
        <v>41.778987710000003</v>
      </c>
      <c r="E17" s="7">
        <f t="shared" si="1"/>
        <v>43319.566909722213</v>
      </c>
      <c r="F17">
        <v>2458.0509999999999</v>
      </c>
      <c r="L17" t="str">
        <f t="shared" si="0"/>
        <v>12,90912943;41,77898771;;;07-08-2018 13:36:21;2458,051;</v>
      </c>
    </row>
    <row r="18" spans="1:12" x14ac:dyDescent="0.25">
      <c r="A18">
        <v>12.937627839999999</v>
      </c>
      <c r="B18">
        <v>41.773097020000002</v>
      </c>
      <c r="E18" s="7">
        <f t="shared" si="1"/>
        <v>43319.568078703691</v>
      </c>
      <c r="F18">
        <v>2458.259</v>
      </c>
      <c r="L18" t="str">
        <f t="shared" si="0"/>
        <v>12,93762784;41,77309702;;;07-08-2018 13:38:02;2458,259;</v>
      </c>
    </row>
    <row r="19" spans="1:12" x14ac:dyDescent="0.25">
      <c r="A19">
        <v>12.966126239999999</v>
      </c>
      <c r="B19">
        <v>41.76720633</v>
      </c>
      <c r="D19" t="s">
        <v>27</v>
      </c>
      <c r="E19" s="7">
        <f t="shared" si="1"/>
        <v>43319.569247685169</v>
      </c>
      <c r="F19">
        <v>2041.4059999999999</v>
      </c>
      <c r="L19" t="str">
        <f t="shared" si="0"/>
        <v>12,96612624;41,76720633;;temp punti xy;07-08-2018 13:39:43;2041,406;</v>
      </c>
    </row>
    <row r="20" spans="1:12" x14ac:dyDescent="0.25">
      <c r="A20">
        <v>12.98362874</v>
      </c>
      <c r="B20">
        <v>41.754319080000002</v>
      </c>
      <c r="E20" s="7">
        <f t="shared" si="1"/>
        <v>43319.570219907393</v>
      </c>
      <c r="F20">
        <v>2041.6120000000001</v>
      </c>
      <c r="L20" t="str">
        <f t="shared" si="0"/>
        <v>12,98362874;41,75431908;;;07-08-2018 13:41:07;2041,612;</v>
      </c>
    </row>
    <row r="21" spans="1:12" x14ac:dyDescent="0.25">
      <c r="A21">
        <v>13.001131239999999</v>
      </c>
      <c r="B21">
        <v>41.741431830000003</v>
      </c>
      <c r="D21" t="s">
        <v>27</v>
      </c>
      <c r="E21" s="7">
        <f t="shared" si="1"/>
        <v>43319.571192129617</v>
      </c>
      <c r="F21">
        <v>1807.9449999999999</v>
      </c>
      <c r="L21" t="str">
        <f t="shared" si="0"/>
        <v>13,00113124;41,74143183;;temp punti xy;07-08-2018 13:42:31;1807,945;</v>
      </c>
    </row>
    <row r="22" spans="1:12" x14ac:dyDescent="0.25">
      <c r="A22">
        <v>13.019772619999999</v>
      </c>
      <c r="B22">
        <v>41.733064329999998</v>
      </c>
      <c r="D22" t="s">
        <v>27</v>
      </c>
      <c r="E22" s="7">
        <f t="shared" si="1"/>
        <v>43319.572048611095</v>
      </c>
      <c r="F22">
        <v>1960.1679999999999</v>
      </c>
      <c r="L22" t="str">
        <f t="shared" si="0"/>
        <v>13,01977262;41,73306433;;temp punti xy;07-08-2018 13:43:45;1960,168;</v>
      </c>
    </row>
    <row r="23" spans="1:12" x14ac:dyDescent="0.25">
      <c r="A23">
        <v>13.043274869999999</v>
      </c>
      <c r="B23">
        <v>41.73431033</v>
      </c>
      <c r="D23" t="s">
        <v>27</v>
      </c>
      <c r="E23" s="7">
        <f t="shared" si="1"/>
        <v>43319.572974537019</v>
      </c>
      <c r="F23">
        <v>3454.0590000000002</v>
      </c>
      <c r="L23" t="str">
        <f t="shared" si="0"/>
        <v>13,04327487;41,73431033;;temp punti xy;07-08-2018 13:45:05;3454,059;</v>
      </c>
    </row>
    <row r="24" spans="1:12" x14ac:dyDescent="0.25">
      <c r="A24">
        <v>13.08130862</v>
      </c>
      <c r="B24">
        <v>41.721846329999998</v>
      </c>
      <c r="D24" t="s">
        <v>27</v>
      </c>
      <c r="E24" s="7">
        <f t="shared" si="1"/>
        <v>43319.574618055536</v>
      </c>
      <c r="F24">
        <v>2719.1170000000002</v>
      </c>
      <c r="L24" t="str">
        <f t="shared" si="0"/>
        <v>13,08130862;41,72184633;;temp punti xy;07-08-2018 13:47:27;2719,117;</v>
      </c>
    </row>
    <row r="25" spans="1:12" x14ac:dyDescent="0.25">
      <c r="A25">
        <v>13.108538619999999</v>
      </c>
      <c r="B25">
        <v>41.708315390000003</v>
      </c>
      <c r="E25" s="7">
        <f t="shared" si="1"/>
        <v>43319.57590277776</v>
      </c>
      <c r="F25">
        <v>2719.511</v>
      </c>
      <c r="L25" t="str">
        <f t="shared" si="0"/>
        <v>13,10853862;41,70831539;;;07-08-2018 13:49:18;2719,511;</v>
      </c>
    </row>
    <row r="26" spans="1:12" x14ac:dyDescent="0.25">
      <c r="A26">
        <v>13.13576862</v>
      </c>
      <c r="B26">
        <v>41.694784460000001</v>
      </c>
      <c r="E26" s="7">
        <f t="shared" si="1"/>
        <v>43319.577187499985</v>
      </c>
      <c r="F26">
        <v>2719.9050000000002</v>
      </c>
      <c r="L26" t="str">
        <f t="shared" si="0"/>
        <v>13,13576862;41,69478446;;;07-08-2018 13:51:09;2719,905;</v>
      </c>
    </row>
    <row r="27" spans="1:12" x14ac:dyDescent="0.25">
      <c r="A27">
        <v>13.16299862</v>
      </c>
      <c r="B27">
        <v>41.681253519999999</v>
      </c>
      <c r="E27" s="7">
        <f t="shared" si="1"/>
        <v>43319.578472222209</v>
      </c>
      <c r="F27">
        <v>2720.299</v>
      </c>
      <c r="L27" t="str">
        <f t="shared" si="0"/>
        <v>13,16299862;41,68125352;;;07-08-2018 13:53:00;2720,299;</v>
      </c>
    </row>
    <row r="28" spans="1:12" x14ac:dyDescent="0.25">
      <c r="A28">
        <v>13.190228619999999</v>
      </c>
      <c r="B28">
        <v>41.667722580000003</v>
      </c>
      <c r="D28" t="s">
        <v>27</v>
      </c>
      <c r="E28" s="7">
        <f t="shared" si="1"/>
        <v>43319.579756944433</v>
      </c>
      <c r="F28">
        <v>3143.4769999999999</v>
      </c>
      <c r="L28" t="str">
        <f t="shared" si="0"/>
        <v>13,19022862;41,66772258;;temp punti xy;07-08-2018 13:54:51;3143,477;</v>
      </c>
    </row>
    <row r="29" spans="1:12" x14ac:dyDescent="0.25">
      <c r="A29">
        <v>13.22485387</v>
      </c>
      <c r="B29">
        <v>41.656459699999999</v>
      </c>
      <c r="D29" t="s">
        <v>27</v>
      </c>
      <c r="E29" s="7">
        <f t="shared" si="1"/>
        <v>43319.581249999988</v>
      </c>
      <c r="F29">
        <v>1417.7149999999999</v>
      </c>
      <c r="L29" t="str">
        <f t="shared" si="0"/>
        <v>13,22485387;41,6564597;;temp punti xy;07-08-2018 13:57:00;1417,715;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C1" workbookViewId="0">
      <selection activeCell="M4" sqref="M4"/>
    </sheetView>
  </sheetViews>
  <sheetFormatPr defaultRowHeight="15" x14ac:dyDescent="0.25"/>
  <cols>
    <col min="4" max="4" width="16.5703125" customWidth="1"/>
    <col min="5" max="5" width="18.5703125" bestFit="1" customWidth="1"/>
    <col min="13" max="13" width="76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M1" t="str">
        <f>CONCATENATE(A1,";",B1,";",C1,";",D1,";",E1,";",F1,";",G1)</f>
        <v>x;y;DEC_TIPO;layer;time;length;speed</v>
      </c>
    </row>
    <row r="2" spans="1:13" x14ac:dyDescent="0.25">
      <c r="A2">
        <v>14.048847240000001</v>
      </c>
      <c r="B2">
        <v>41.483028079999997</v>
      </c>
      <c r="C2" t="s">
        <v>0</v>
      </c>
      <c r="D2" t="s">
        <v>26</v>
      </c>
      <c r="E2" s="8">
        <v>43319.649305555555</v>
      </c>
      <c r="F2">
        <v>9.0350000000000001</v>
      </c>
      <c r="G2" s="9" t="s">
        <v>10</v>
      </c>
      <c r="M2" t="str">
        <f>CONCATENATE(A2,";",B2,";",C2,";",D2,";",TEXT(E2, "gg-mm-aaaa hh:mm:ss"),";",F2,";",G2)</f>
        <v>14,04884724;41,48302808;Stazione;temp stazioni xy;07-08-2018 15:35:00;9,035;Venafro</v>
      </c>
    </row>
    <row r="3" spans="1:13" x14ac:dyDescent="0.25">
      <c r="A3">
        <v>14.04891844</v>
      </c>
      <c r="B3">
        <v>41.482966830000002</v>
      </c>
      <c r="D3" t="s">
        <v>27</v>
      </c>
      <c r="E3" s="8">
        <v>43319.65</v>
      </c>
      <c r="F3">
        <v>320.13200000000001</v>
      </c>
      <c r="G3">
        <f>SUM(F2:F12)</f>
        <v>24141.353999999999</v>
      </c>
      <c r="H3" s="4">
        <f>E12-E3</f>
        <v>1.3888888890505768E-2</v>
      </c>
      <c r="I3">
        <f>20*60</f>
        <v>1200</v>
      </c>
      <c r="J3">
        <f>G3/I3</f>
        <v>20.117795000000001</v>
      </c>
      <c r="M3" t="str">
        <f>CONCATENATE(A3,";",B3,";",C3,";",D3,";",TEXT(E3, "gg-mm-aaaa hh:mm:ss"),";",F3,";",G3)</f>
        <v>14,04891844;41,48296683;;temp punti xy;07-08-2018 15:36:00;320,132;24141,354</v>
      </c>
    </row>
    <row r="4" spans="1:13" x14ac:dyDescent="0.25">
      <c r="A4">
        <v>14.052020369999999</v>
      </c>
      <c r="B4">
        <v>41.4846602</v>
      </c>
      <c r="C4" t="s">
        <v>28</v>
      </c>
      <c r="D4" t="s">
        <v>26</v>
      </c>
      <c r="E4" s="7">
        <f>E3+TIME(0,0,F4/$J$3)</f>
        <v>43319.652118055557</v>
      </c>
      <c r="F4">
        <v>3687.9520000000002</v>
      </c>
      <c r="M4" t="str">
        <f t="shared" ref="M3:M30" si="0">CONCATENATE(A4,";",B4,";",C4,";",D4,";",TEXT(E4, "gg-mm-aaaa hh:mm:ss"),";",F4,";",G4)</f>
        <v>14,05202037;41,4846602;Scalo ferroviario;temp stazioni xy;07-08-2018 15:39:03;3687,952;</v>
      </c>
    </row>
    <row r="5" spans="1:13" x14ac:dyDescent="0.25">
      <c r="A5">
        <v>14.08850687</v>
      </c>
      <c r="B5">
        <v>41.503370519999997</v>
      </c>
      <c r="E5" s="7">
        <f>E4+TIME(0,0,F5/$J$3)</f>
        <v>43319.654236111113</v>
      </c>
      <c r="F5">
        <v>3687.2310000000002</v>
      </c>
      <c r="M5" t="str">
        <f t="shared" si="0"/>
        <v>14,08850687;41,50337052;;;07-08-2018 15:42:06;3687,231;</v>
      </c>
    </row>
    <row r="6" spans="1:13" x14ac:dyDescent="0.25">
      <c r="A6">
        <v>14.12499337</v>
      </c>
      <c r="B6">
        <v>41.52208083</v>
      </c>
      <c r="D6" t="s">
        <v>27</v>
      </c>
      <c r="E6" s="7">
        <f>E5+TIME(0,0,F6/$J$3)</f>
        <v>43319.655972222223</v>
      </c>
      <c r="F6">
        <v>3028.3180000000002</v>
      </c>
      <c r="M6" t="str">
        <f t="shared" si="0"/>
        <v>14,12499337;41,52208083;;temp punti xy;07-08-2018 15:44:36;3028,318;</v>
      </c>
    </row>
    <row r="7" spans="1:13" x14ac:dyDescent="0.25">
      <c r="A7">
        <v>14.15991599</v>
      </c>
      <c r="B7">
        <v>41.52947795</v>
      </c>
      <c r="D7" t="s">
        <v>27</v>
      </c>
      <c r="E7" s="7">
        <f>E6+TIME(0,0,F7/$J$3)</f>
        <v>43319.657002314816</v>
      </c>
      <c r="F7">
        <v>1791.2719999999999</v>
      </c>
      <c r="M7" t="str">
        <f t="shared" si="0"/>
        <v>14,15991599;41,52947795;;temp punti xy;07-08-2018 15:46:05;1791,272;</v>
      </c>
    </row>
    <row r="8" spans="1:13" x14ac:dyDescent="0.25">
      <c r="A8">
        <v>14.160442740000001</v>
      </c>
      <c r="B8">
        <v>41.545601329999997</v>
      </c>
      <c r="D8" t="s">
        <v>27</v>
      </c>
      <c r="E8" s="7">
        <f>E7+TIME(0,0,F8/$J$3)</f>
        <v>43319.658402777779</v>
      </c>
      <c r="F8">
        <v>2448.8420000000001</v>
      </c>
      <c r="M8" t="str">
        <f t="shared" si="0"/>
        <v>14,16044274;41,54560133;;temp punti xy;07-08-2018 15:48:06;2448,842;</v>
      </c>
    </row>
    <row r="9" spans="1:13" x14ac:dyDescent="0.25">
      <c r="A9">
        <v>14.18115837</v>
      </c>
      <c r="B9">
        <v>41.561222200000003</v>
      </c>
      <c r="D9" t="s">
        <v>27</v>
      </c>
      <c r="E9" s="7">
        <f>E8+TIME(0,0,F9/$J$3)</f>
        <v>43319.661307870374</v>
      </c>
      <c r="F9">
        <v>5057.9719999999998</v>
      </c>
      <c r="M9" t="str">
        <f t="shared" si="0"/>
        <v>14,18115837;41,5612222;;temp punti xy;07-08-2018 15:52:17;5057,972;</v>
      </c>
    </row>
    <row r="10" spans="1:13" x14ac:dyDescent="0.25">
      <c r="A10">
        <v>14.24174449</v>
      </c>
      <c r="B10">
        <v>41.563055830000003</v>
      </c>
      <c r="D10" t="s">
        <v>27</v>
      </c>
      <c r="E10" s="7">
        <f>E9+TIME(0,0,F10/$J$3)</f>
        <v>43319.662939814822</v>
      </c>
      <c r="F10">
        <v>2838.9650000000001</v>
      </c>
      <c r="M10" t="str">
        <f t="shared" si="0"/>
        <v>14,24174449;41,56305583;;temp punti xy;07-08-2018 15:54:38;2838,965;</v>
      </c>
    </row>
    <row r="11" spans="1:13" x14ac:dyDescent="0.25">
      <c r="A11">
        <v>14.242846869999999</v>
      </c>
      <c r="B11">
        <v>41.5886037</v>
      </c>
      <c r="D11" t="s">
        <v>27</v>
      </c>
      <c r="E11" s="7">
        <f>E10+TIME(0,0,F11/$J$3)</f>
        <v>43319.663541666676</v>
      </c>
      <c r="F11">
        <v>1057.4459999999999</v>
      </c>
      <c r="M11" t="str">
        <f t="shared" si="0"/>
        <v>14,24284687;41,5886037;;temp punti xy;07-08-2018 15:55:30;1057,446;</v>
      </c>
    </row>
    <row r="12" spans="1:13" x14ac:dyDescent="0.25">
      <c r="A12">
        <v>14.23398074</v>
      </c>
      <c r="B12">
        <v>41.595411579999997</v>
      </c>
      <c r="C12" t="s">
        <v>28</v>
      </c>
      <c r="D12" t="s">
        <v>26</v>
      </c>
      <c r="E12" s="8">
        <v>43319.663888888892</v>
      </c>
      <c r="F12">
        <v>214.18899999999999</v>
      </c>
      <c r="M12" t="str">
        <f t="shared" si="0"/>
        <v>14,23398074;41,59541158;Scalo ferroviario;temp stazioni xy;07-08-2018 15:56:00;214,189;</v>
      </c>
    </row>
    <row r="13" spans="1:13" x14ac:dyDescent="0.25">
      <c r="A13">
        <v>14.23549274</v>
      </c>
      <c r="B13">
        <v>41.5969707</v>
      </c>
      <c r="C13" t="s">
        <v>0</v>
      </c>
      <c r="D13" t="s">
        <v>26</v>
      </c>
      <c r="E13" s="8">
        <v>43319.664583333331</v>
      </c>
      <c r="F13">
        <v>389.7</v>
      </c>
      <c r="G13" s="9" t="s">
        <v>11</v>
      </c>
      <c r="M13" t="str">
        <f t="shared" si="0"/>
        <v>14,23549274;41,5969707;Stazione;temp stazioni xy;07-08-2018 15:57:00;389,7;Isernia</v>
      </c>
    </row>
    <row r="14" spans="1:13" x14ac:dyDescent="0.25">
      <c r="A14">
        <v>14.238243239999999</v>
      </c>
      <c r="B14">
        <v>41.599807699999999</v>
      </c>
      <c r="C14" t="s">
        <v>28</v>
      </c>
      <c r="D14" t="s">
        <v>26</v>
      </c>
      <c r="E14" s="7">
        <f>E13+TIME(0,0,F14/$J$14)</f>
        <v>43319.666319444441</v>
      </c>
      <c r="F14">
        <v>2386.5509999999999</v>
      </c>
      <c r="G14">
        <v>11446</v>
      </c>
      <c r="H14" s="4">
        <v>8.3333333333333332E-3</v>
      </c>
      <c r="I14">
        <f>12*60</f>
        <v>720</v>
      </c>
      <c r="J14">
        <f>G14/I14</f>
        <v>15.897222222222222</v>
      </c>
      <c r="M14" t="str">
        <f t="shared" si="0"/>
        <v>14,23824324;41,5998077;Scalo ferroviario;temp stazioni xy;07-08-2018 15:59:30;2386,551;11446</v>
      </c>
    </row>
    <row r="15" spans="1:13" x14ac:dyDescent="0.25">
      <c r="A15">
        <v>14.26686462</v>
      </c>
      <c r="B15">
        <v>41.600227830000001</v>
      </c>
      <c r="D15" t="s">
        <v>27</v>
      </c>
      <c r="E15" s="7">
        <f>E14+TIME(0,0,F15/$J$14)</f>
        <v>43319.668437499997</v>
      </c>
      <c r="F15">
        <v>2919.5529999999999</v>
      </c>
      <c r="M15" t="str">
        <f t="shared" si="0"/>
        <v>14,26686462;41,60022783;;temp punti xy;07-08-2018 16:02:33;2919,553;</v>
      </c>
    </row>
    <row r="16" spans="1:13" x14ac:dyDescent="0.25">
      <c r="A16">
        <v>14.28563924</v>
      </c>
      <c r="B16">
        <v>41.578039330000003</v>
      </c>
      <c r="D16" t="s">
        <v>27</v>
      </c>
      <c r="E16" s="7">
        <f>E15+TIME(0,0,F16/$J$14)</f>
        <v>43319.671030092592</v>
      </c>
      <c r="F16">
        <v>3573.3020000000001</v>
      </c>
      <c r="M16" t="str">
        <f t="shared" si="0"/>
        <v>14,28563924;41,57803933;;temp punti xy;07-08-2018 16:06:17;3573,302;</v>
      </c>
    </row>
    <row r="17" spans="1:13" x14ac:dyDescent="0.25">
      <c r="A17">
        <v>14.32600774</v>
      </c>
      <c r="B17">
        <v>41.588831079999999</v>
      </c>
      <c r="C17" t="s">
        <v>28</v>
      </c>
      <c r="D17" t="s">
        <v>26</v>
      </c>
      <c r="E17" s="7">
        <f>E16+TIME(0,0,F17/$J$14)</f>
        <v>43319.671076388891</v>
      </c>
      <c r="F17">
        <v>76.527000000000001</v>
      </c>
      <c r="M17" t="str">
        <f t="shared" si="0"/>
        <v>14,32600774;41,58883108;Scalo ferroviario;temp stazioni xy;07-08-2018 16:06:21;76,527;</v>
      </c>
    </row>
    <row r="18" spans="1:13" x14ac:dyDescent="0.25">
      <c r="A18">
        <v>14.326550490000001</v>
      </c>
      <c r="B18">
        <v>41.588275449999998</v>
      </c>
      <c r="C18" t="s">
        <v>28</v>
      </c>
      <c r="D18" t="s">
        <v>26</v>
      </c>
      <c r="E18" s="7">
        <f>E17+TIME(0,0,F18/$J$14)</f>
        <v>43319.671076388891</v>
      </c>
      <c r="F18">
        <v>1.3129999999999999</v>
      </c>
      <c r="M18" t="str">
        <f t="shared" si="0"/>
        <v>14,32655049;41,58827545;Scalo ferroviario;temp stazioni xy;07-08-2018 16:06:21;1,313;</v>
      </c>
    </row>
    <row r="19" spans="1:13" x14ac:dyDescent="0.25">
      <c r="A19">
        <v>14.32656098</v>
      </c>
      <c r="B19">
        <v>41.58826663</v>
      </c>
      <c r="D19" t="s">
        <v>27</v>
      </c>
      <c r="E19" s="7">
        <f>E18+TIME(0,0,F19/$J$14)</f>
        <v>43319.671168981484</v>
      </c>
      <c r="F19">
        <v>133.678</v>
      </c>
      <c r="M19" t="str">
        <f t="shared" si="0"/>
        <v>14,32656098;41,58826663;;temp punti xy;07-08-2018 16:06:29;133,678;</v>
      </c>
    </row>
    <row r="20" spans="1:13" x14ac:dyDescent="0.25">
      <c r="A20">
        <v>14.327653740000001</v>
      </c>
      <c r="B20">
        <v>41.587385949999998</v>
      </c>
      <c r="C20" t="s">
        <v>0</v>
      </c>
      <c r="D20" t="s">
        <v>26</v>
      </c>
      <c r="E20" s="8">
        <v>43319.67291666667</v>
      </c>
      <c r="F20">
        <v>129.21199999999999</v>
      </c>
      <c r="G20" s="9" t="s">
        <v>12</v>
      </c>
      <c r="M20" t="str">
        <f t="shared" si="0"/>
        <v>14,32765374;41,58738595;Stazione;temp stazioni xy;07-08-2018 16:09:00;129,212;Carpinone</v>
      </c>
    </row>
    <row r="21" spans="1:13" x14ac:dyDescent="0.25">
      <c r="A21">
        <v>14.328620239999999</v>
      </c>
      <c r="B21">
        <v>41.586476580000003</v>
      </c>
      <c r="C21" t="s">
        <v>28</v>
      </c>
      <c r="D21" t="s">
        <v>26</v>
      </c>
      <c r="E21" s="8">
        <v>43319.673611111109</v>
      </c>
      <c r="F21">
        <v>38.588000000000001</v>
      </c>
      <c r="G21">
        <f>SUM(F20:F29)</f>
        <v>17138.498</v>
      </c>
      <c r="H21" s="4">
        <f>E30-E21</f>
        <v>1.6666666670062114E-2</v>
      </c>
      <c r="I21">
        <f>24*60</f>
        <v>1440</v>
      </c>
      <c r="J21">
        <f>G21/I21</f>
        <v>11.901734722222223</v>
      </c>
      <c r="M21" t="str">
        <f t="shared" si="0"/>
        <v>14,32862024;41,58647658;Scalo ferroviario;temp stazioni xy;07-08-2018 16:10:00;38,588;17138,498</v>
      </c>
    </row>
    <row r="22" spans="1:13" x14ac:dyDescent="0.25">
      <c r="A22">
        <v>14.32895924</v>
      </c>
      <c r="B22">
        <v>41.586240080000003</v>
      </c>
      <c r="C22" t="s">
        <v>28</v>
      </c>
      <c r="D22" t="s">
        <v>26</v>
      </c>
      <c r="E22" s="7">
        <f>E21+TIME(0,0,F22/$J$21)</f>
        <v>43319.673611111109</v>
      </c>
      <c r="F22">
        <v>10.595000000000001</v>
      </c>
      <c r="M22" t="str">
        <f t="shared" si="0"/>
        <v>14,32895924;41,58624008;Scalo ferroviario;temp stazioni xy;07-08-2018 16:10:00;10,595;</v>
      </c>
    </row>
    <row r="23" spans="1:13" x14ac:dyDescent="0.25">
      <c r="A23">
        <v>14.32900787</v>
      </c>
      <c r="B23">
        <v>41.586151950000001</v>
      </c>
      <c r="C23" t="s">
        <v>28</v>
      </c>
      <c r="D23" t="s">
        <v>26</v>
      </c>
      <c r="E23" s="7">
        <f>E22+TIME(0,0,F23/$J$21)</f>
        <v>43319.676249999997</v>
      </c>
      <c r="F23">
        <v>2724.645</v>
      </c>
      <c r="M23" t="str">
        <f t="shared" si="0"/>
        <v>14,32900787;41,58615195;Scalo ferroviario;temp stazioni xy;07-08-2018 16:13:48;2724,645;</v>
      </c>
    </row>
    <row r="24" spans="1:13" x14ac:dyDescent="0.25">
      <c r="A24">
        <v>14.34369143</v>
      </c>
      <c r="B24">
        <v>41.56423745</v>
      </c>
      <c r="E24" s="7">
        <f>E23+TIME(0,0,F24/$J$21)</f>
        <v>43319.678888888884</v>
      </c>
      <c r="F24">
        <v>2724.8220000000001</v>
      </c>
      <c r="M24" t="str">
        <f t="shared" si="0"/>
        <v>14,34369143;41,56423745;;;07-08-2018 16:17:36;2724,822;</v>
      </c>
    </row>
    <row r="25" spans="1:13" x14ac:dyDescent="0.25">
      <c r="A25">
        <v>14.35837499</v>
      </c>
      <c r="B25">
        <v>41.542322949999999</v>
      </c>
      <c r="D25" t="s">
        <v>27</v>
      </c>
      <c r="E25" s="7">
        <f>E24+TIME(0,0,F25/$J$21)</f>
        <v>43319.681724537033</v>
      </c>
      <c r="F25">
        <v>2918.31</v>
      </c>
      <c r="M25" t="str">
        <f t="shared" si="0"/>
        <v>14,35837499;41,54232295;;temp punti xy;07-08-2018 16:21:41;2918,31;</v>
      </c>
    </row>
    <row r="26" spans="1:13" x14ac:dyDescent="0.25">
      <c r="A26">
        <v>14.391160620000001</v>
      </c>
      <c r="B26">
        <v>41.533178579999998</v>
      </c>
      <c r="D26" t="s">
        <v>27</v>
      </c>
      <c r="E26" s="7">
        <f>E25+TIME(0,0,F26/$J$21)</f>
        <v>43319.683807870366</v>
      </c>
      <c r="F26">
        <v>2147.7150000000001</v>
      </c>
      <c r="M26" t="str">
        <f t="shared" si="0"/>
        <v>14,39116062;41,53317858;;temp punti xy;07-08-2018 16:24:41;2147,715;</v>
      </c>
    </row>
    <row r="27" spans="1:13" x14ac:dyDescent="0.25">
      <c r="A27">
        <v>14.41201231</v>
      </c>
      <c r="B27">
        <v>41.521846519999997</v>
      </c>
      <c r="E27" s="7">
        <f>E26+TIME(0,0,F27/$J$21)</f>
        <v>43319.685891203699</v>
      </c>
      <c r="F27">
        <v>2147.9589999999998</v>
      </c>
      <c r="M27" t="str">
        <f t="shared" si="0"/>
        <v>14,41201231;41,52184652;;;07-08-2018 16:27:41;2147,959;</v>
      </c>
    </row>
    <row r="28" spans="1:13" x14ac:dyDescent="0.25">
      <c r="A28">
        <v>14.432864</v>
      </c>
      <c r="B28">
        <v>41.510514460000003</v>
      </c>
      <c r="E28" s="7">
        <f>E27+TIME(0,0,F28/$J$21)</f>
        <v>43319.687974537032</v>
      </c>
      <c r="F28">
        <v>2148.2040000000002</v>
      </c>
      <c r="M28" t="str">
        <f t="shared" si="0"/>
        <v>14,432864;41,51051446;;;07-08-2018 16:30:41;2148,204;</v>
      </c>
    </row>
    <row r="29" spans="1:13" x14ac:dyDescent="0.25">
      <c r="A29">
        <v>14.45371568</v>
      </c>
      <c r="B29">
        <v>41.499182390000001</v>
      </c>
      <c r="E29" s="7">
        <f>E28+TIME(0,0,F29/$J$21)</f>
        <v>43319.690057870364</v>
      </c>
      <c r="F29">
        <v>2148.4479999999999</v>
      </c>
      <c r="M29" t="str">
        <f t="shared" si="0"/>
        <v>14,45371568;41,49918239;;;07-08-2018 16:33:41;2148,448;</v>
      </c>
    </row>
    <row r="30" spans="1:13" x14ac:dyDescent="0.25">
      <c r="A30">
        <v>14.474567370000001</v>
      </c>
      <c r="B30">
        <v>41.487850330000001</v>
      </c>
      <c r="C30" t="s">
        <v>0</v>
      </c>
      <c r="D30" t="s">
        <v>26</v>
      </c>
      <c r="E30" s="8">
        <v>43319.69027777778</v>
      </c>
      <c r="F30">
        <v>0.77500000000000002</v>
      </c>
      <c r="G30" s="9" t="s">
        <v>13</v>
      </c>
      <c r="M30" t="str">
        <f t="shared" si="0"/>
        <v>14,47456737;41,48785033;Stazione;temp stazioni xy;07-08-2018 16:34:00;0,775;Boiano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3" sqref="J3"/>
    </sheetView>
  </sheetViews>
  <sheetFormatPr defaultRowHeight="15" x14ac:dyDescent="0.25"/>
  <cols>
    <col min="5" max="5" width="18.28515625" customWidth="1"/>
    <col min="10" max="10" width="82.42578125" customWidth="1"/>
  </cols>
  <sheetData>
    <row r="1" spans="1:10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J1" t="str">
        <f>CONCATENATE(A1,";",B1,";",C1,";",D1,";",E1,";",F1,";",G1)</f>
        <v>x;y;DEC_TIPO;layer;time;length;speed</v>
      </c>
    </row>
    <row r="2" spans="1:10" x14ac:dyDescent="0.25">
      <c r="A2">
        <v>14.66403637</v>
      </c>
      <c r="B2">
        <v>41.558127829999997</v>
      </c>
      <c r="C2" t="s">
        <v>0</v>
      </c>
      <c r="D2" t="s">
        <v>26</v>
      </c>
      <c r="E2" s="8">
        <v>44050.697916666664</v>
      </c>
      <c r="F2">
        <v>115.867</v>
      </c>
      <c r="G2" s="9" t="s">
        <v>15</v>
      </c>
      <c r="J2" t="str">
        <f>CONCATENATE(A2,";",B2,";",C2,";",D2,";",TEXT(E2, "gg-mm-aaaa hh:mm:ss"),";",F2,";",G2)</f>
        <v>14,66403637;41,55812783;Stazione;temp stazioni xy;07-08-2020 16:45:00;115,867;Campobasso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3" sqref="I3"/>
    </sheetView>
  </sheetViews>
  <sheetFormatPr defaultRowHeight="15" x14ac:dyDescent="0.25"/>
  <cols>
    <col min="5" max="5" width="19.42578125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I1" t="str">
        <f>CONCATENATE(A1,";",B1,";",C1,";",D1,";",E1,";",F1,";",G1)</f>
        <v>x;y;DEC_TIPO;layer;time;length;speed</v>
      </c>
    </row>
    <row r="2" spans="1:9" x14ac:dyDescent="0.25">
      <c r="A2">
        <v>13.22485387</v>
      </c>
      <c r="B2">
        <v>41.656459699999999</v>
      </c>
      <c r="D2" t="s">
        <v>27</v>
      </c>
      <c r="E2" s="7">
        <v>44050.576388888891</v>
      </c>
      <c r="F2">
        <v>1417.7149999999999</v>
      </c>
      <c r="I2" t="str">
        <f>CONCATENATE(A2,";",B2,";",C2,";",D2,";",TEXT(E2, "gg-mm-aaaa hh:mm:ss"),";",F2,";",G2)</f>
        <v>13,22485387;41,6564597;;temp punti xy;07-08-2020 13:50:00;1417,715;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E3" sqref="E3"/>
    </sheetView>
  </sheetViews>
  <sheetFormatPr defaultRowHeight="15" x14ac:dyDescent="0.25"/>
  <cols>
    <col min="5" max="5" width="18.5703125" bestFit="1" customWidth="1"/>
  </cols>
  <sheetData>
    <row r="1" spans="1:9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I1" t="str">
        <f>CONCATENATE(A1,";",B1,";",C1,";",D1,";",E1,";",F1,";",G1)</f>
        <v>x;y;DEC_TIPO;layer;time;length;speed</v>
      </c>
    </row>
    <row r="2" spans="1:9" x14ac:dyDescent="0.25">
      <c r="A2">
        <v>14.66403637</v>
      </c>
      <c r="B2">
        <v>41.558127829999997</v>
      </c>
      <c r="C2" t="s">
        <v>0</v>
      </c>
      <c r="D2" t="s">
        <v>26</v>
      </c>
      <c r="E2" s="8">
        <v>44050.756944444445</v>
      </c>
      <c r="F2">
        <v>115.867</v>
      </c>
      <c r="G2" s="9" t="s">
        <v>15</v>
      </c>
      <c r="I2" t="str">
        <f>CONCATENATE(A2,";",B2,";",C2,";",D2,";",TEXT(E2, "gg-mm-aaaa hh:mm:ss"),";",F2,";",G2)</f>
        <v>14,66403637;41,55812783;Stazione;temp stazioni xy;07-08-2020 18:10:00;115,867;Campobasso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Foglio1</vt:lpstr>
      <vt:lpstr>Foglio2</vt:lpstr>
      <vt:lpstr>Foglio3</vt:lpstr>
      <vt:lpstr>Treno Roma</vt:lpstr>
      <vt:lpstr>Treno Napoli</vt:lpstr>
      <vt:lpstr>Persone</vt:lpstr>
      <vt:lpstr>Pecore</vt:lpstr>
      <vt:lpstr>Pullmante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2020-02-10T13:22:24Z</dcterms:modified>
</cp:coreProperties>
</file>