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lessio Mangiagi\Documents\"/>
    </mc:Choice>
  </mc:AlternateContent>
  <xr:revisionPtr revIDLastSave="0" documentId="8_{FB8CCE8A-61C0-4489-A9D0-10B2BA77B8D7}" xr6:coauthVersionLast="47" xr6:coauthVersionMax="47" xr10:uidLastSave="{00000000-0000-0000-0000-000000000000}"/>
  <bookViews>
    <workbookView xWindow="-98" yWindow="-98" windowWidth="19396" windowHeight="12196" firstSheet="2" activeTab="6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_xlnm._FilterDatabase" localSheetId="0" hidden="1">Assoluti_Iva!$B$4:$B$339</definedName>
    <definedName name="_xlnm._FilterDatabase" localSheetId="4" hidden="1">CONTA_SE!$A$1:$E$80</definedName>
    <definedName name="_xlnm._FilterDatabase" localSheetId="5" hidden="1">SOMMA_SE!$A$3:$E$3</definedName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I9" i="7" l="1"/>
  <c r="I7" i="7"/>
  <c r="I8" i="7"/>
  <c r="H5" i="4"/>
  <c r="H4" i="4"/>
  <c r="H6" i="4"/>
  <c r="H7" i="4"/>
  <c r="H8" i="4"/>
  <c r="H9" i="4"/>
  <c r="H10" i="4"/>
  <c r="H11" i="4"/>
  <c r="H12" i="4"/>
  <c r="H13" i="4"/>
  <c r="H14" i="4"/>
  <c r="H15" i="4"/>
  <c r="H16" i="4"/>
  <c r="D4" i="3"/>
  <c r="D5" i="3"/>
  <c r="D6" i="3"/>
  <c r="D7" i="3"/>
  <c r="D8" i="3"/>
  <c r="D9" i="3"/>
  <c r="D10" i="3"/>
  <c r="G3" i="2"/>
  <c r="G4" i="2"/>
  <c r="G5" i="2"/>
  <c r="G6" i="2"/>
  <c r="G7" i="2"/>
  <c r="G8" i="2"/>
  <c r="G9" i="2"/>
  <c r="G2" i="2"/>
  <c r="B9" i="2"/>
  <c r="E3" i="2"/>
  <c r="E4" i="2"/>
  <c r="E5" i="2"/>
  <c r="E6" i="2"/>
  <c r="E7" i="2"/>
  <c r="E8" i="2"/>
  <c r="E9" i="2"/>
  <c r="H5" i="6"/>
  <c r="H6" i="6"/>
  <c r="H7" i="6"/>
  <c r="H8" i="6"/>
  <c r="H9" i="6"/>
  <c r="H10" i="6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4" i="1"/>
  <c r="I14" i="5"/>
  <c r="I13" i="5"/>
  <c r="I12" i="5"/>
  <c r="I11" i="5"/>
  <c r="I10" i="5"/>
  <c r="I9" i="5"/>
  <c r="I8" i="5"/>
  <c r="I6" i="5"/>
  <c r="I5" i="5"/>
  <c r="I4" i="5"/>
  <c r="I3" i="5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H66" i="5"/>
  <c r="H65" i="5"/>
  <c r="H64" i="5"/>
  <c r="H62" i="5"/>
  <c r="E2" i="2"/>
  <c r="B3" i="2"/>
  <c r="B4" i="2"/>
  <c r="B5" i="2"/>
  <c r="B6" i="2"/>
  <c r="B7" i="2"/>
  <c r="B8" i="2"/>
  <c r="B2" i="2"/>
  <c r="D16" i="4" l="1"/>
</calcChain>
</file>

<file path=xl/sharedStrings.xml><?xml version="1.0" encoding="utf-8"?>
<sst xmlns="http://schemas.openxmlformats.org/spreadsheetml/2006/main" count="1085" uniqueCount="655">
  <si>
    <t>MONITOR</t>
  </si>
  <si>
    <t>DESC</t>
  </si>
  <si>
    <t>IMPONIBILE</t>
  </si>
  <si>
    <t>CONCAT</t>
  </si>
  <si>
    <t>IVA</t>
  </si>
  <si>
    <t>MATROX</t>
  </si>
  <si>
    <t>PANASONIC</t>
  </si>
  <si>
    <t>IOMEGA</t>
  </si>
  <si>
    <t>MAGNETO-OTTICI</t>
  </si>
  <si>
    <t>CREATIVE</t>
  </si>
  <si>
    <t>MASTERIZZATORI</t>
  </si>
  <si>
    <t>VERBATIM</t>
  </si>
  <si>
    <t>MEMORIE</t>
  </si>
  <si>
    <t>MOTOROLA</t>
  </si>
  <si>
    <t>DIGICOM</t>
  </si>
  <si>
    <t>MULTIMEDIA</t>
  </si>
  <si>
    <t>Creative</t>
  </si>
  <si>
    <t>MLI-60</t>
  </si>
  <si>
    <t>FS-60</t>
  </si>
  <si>
    <t>FS-70</t>
  </si>
  <si>
    <t>FS-100</t>
  </si>
  <si>
    <t>MICROPROCESSORI</t>
  </si>
  <si>
    <t>TASTIERE</t>
  </si>
  <si>
    <t>UNIKEY</t>
  </si>
  <si>
    <t>BTC</t>
  </si>
  <si>
    <t>NMB</t>
  </si>
  <si>
    <t>LOGITECH</t>
  </si>
  <si>
    <t>PRIMAX</t>
  </si>
  <si>
    <t>FILMSCAN-200PC</t>
  </si>
  <si>
    <t>EPSON</t>
  </si>
  <si>
    <t>Unidirez.</t>
  </si>
  <si>
    <t>Bidirez.</t>
  </si>
  <si>
    <t>SOFTWARE</t>
  </si>
  <si>
    <t>WORD97,EXCEL97,OUTLOOK97,PUBLISHER97</t>
  </si>
  <si>
    <t>MICROSOFT</t>
  </si>
  <si>
    <t>STAMPANTI</t>
  </si>
  <si>
    <t>ON-LINE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</si>
  <si>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</si>
  <si>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</si>
  <si>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</si>
  <si>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</si>
  <si>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</si>
  <si>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</si>
  <si>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</si>
  <si>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</si>
  <si>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</si>
  <si>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</si>
  <si>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</si>
  <si>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</si>
  <si>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</si>
  <si>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</si>
  <si>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</si>
  <si>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</si>
  <si>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</si>
  <si>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</si>
  <si>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</si>
  <si>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</si>
  <si>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</si>
  <si>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</si>
  <si>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</si>
  <si>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</si>
  <si>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</si>
  <si>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</si>
  <si>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</si>
  <si>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</si>
  <si>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</si>
  <si>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</si>
  <si>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</si>
  <si>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</si>
  <si>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</si>
  <si>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</si>
  <si>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</si>
  <si>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</si>
  <si>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</si>
  <si>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</si>
  <si>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</si>
  <si>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</si>
  <si>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</si>
  <si>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</si>
  <si>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</si>
  <si>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</si>
  <si>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</si>
  <si>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</si>
  <si>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</si>
  <si>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</si>
  <si>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</si>
  <si>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</si>
  <si>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</si>
  <si>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</si>
  <si>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</si>
  <si>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</si>
  <si>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</si>
  <si>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</si>
  <si>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</si>
  <si>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</si>
  <si>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</si>
  <si>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</si>
  <si>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</si>
  <si>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</si>
  <si>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</si>
  <si>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</si>
  <si>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</si>
  <si>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</si>
  <si>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</si>
  <si>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</si>
  <si>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</si>
  <si>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</si>
  <si>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</si>
  <si>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</si>
  <si>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</si>
  <si>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</si>
  <si>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</si>
  <si>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</si>
  <si>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</si>
  <si>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</si>
  <si>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</si>
  <si>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</si>
  <si>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</si>
  <si>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</si>
  <si>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</si>
  <si>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</si>
  <si>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</si>
  <si>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</si>
  <si>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</si>
  <si>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</si>
  <si>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</si>
  <si>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</si>
  <si>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</si>
  <si>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</si>
  <si>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</si>
  <si>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</si>
  <si>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</si>
  <si>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</si>
  <si>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</si>
  <si>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</si>
  <si>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</si>
  <si>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</si>
  <si>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</si>
  <si>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</si>
  <si>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</si>
  <si>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</si>
  <si>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</si>
  <si>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</si>
  <si>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</si>
  <si>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</si>
  <si>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</si>
  <si>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</si>
  <si>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</si>
  <si>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</si>
  <si>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</si>
  <si>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</si>
  <si>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</si>
  <si>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</si>
  <si>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</si>
  <si>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</si>
  <si>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</si>
  <si>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</si>
  <si>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</si>
  <si>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</si>
  <si>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</si>
  <si>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</si>
  <si>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</si>
  <si>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</si>
  <si>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</si>
  <si>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</si>
  <si>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</si>
  <si>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</si>
  <si>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</si>
  <si>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</si>
  <si>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</si>
  <si>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</si>
  <si>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</si>
  <si>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</si>
  <si>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</si>
  <si>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</si>
  <si>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</si>
  <si>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</si>
  <si>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</si>
  <si>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</si>
  <si>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</si>
  <si>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</si>
  <si>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</si>
  <si>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</si>
  <si>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</si>
  <si>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</si>
  <si>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</si>
  <si>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</si>
  <si>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</si>
  <si>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</si>
  <si>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</si>
  <si>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</si>
  <si>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</si>
  <si>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</si>
  <si>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</si>
  <si>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</si>
  <si>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</si>
  <si>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</si>
  <si>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</si>
  <si>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</si>
  <si>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</si>
  <si>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</si>
  <si>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</si>
  <si>
    <t>--calcolare-"IVA-inclusa"-di-IMPONIBILE-utilizzando-la-cella-G3-(indirizzamento-assoluto)
--nella-colonna-E-concatenare-il-MONITOR-con-DESC-separati-da-uno-SPAZIO</t>
  </si>
  <si>
    <t>TABELLA-BELLA</t>
  </si>
  <si>
    <t>IVA-inclusa</t>
  </si>
  <si>
    <t>MON.SVGA-0,28-14"-AOC-4VLR</t>
  </si>
  <si>
    <t>1024-x-768,-MPR-II,-N.I.,--Energy-Star-Digital</t>
  </si>
  <si>
    <t>MON.SVGA-0,28-15"-AOC-5VLR</t>
  </si>
  <si>
    <t>1280-x-1024,-MPR-II,-N.I.,-Energy-Star-Digital</t>
  </si>
  <si>
    <t>MON.SVGA-0,28-15"-AOC-5NLR-OSD</t>
  </si>
  <si>
    <t>1280-x-1024,-MPR-II,-N.I.,-Energy-Star-Digital,-69KHz</t>
  </si>
  <si>
    <t>MON.SVGA-0,28-15"-AOC-5GLR+-OSD</t>
  </si>
  <si>
    <t>1280-x-1024,-MPR-II,TCO'92-N.I.,-Energy-Star-Digit-69KHz</t>
  </si>
  <si>
    <t>MON.-15"-0.23-CM500ET-HITACHI</t>
  </si>
  <si>
    <t>1152x870,-75-Hz,-MPR-II,TCO'92,-N.I.,Energy-Star,-P&amp;P</t>
  </si>
  <si>
    <t>MON.-15"-0.28-A500-NEC</t>
  </si>
  <si>
    <t>1280x1024,-60Hz,-MPR-II,-Energy-Star,-P&amp;P</t>
  </si>
  <si>
    <t>MON.SVGA-0,28-17"-AOC-7VLR</t>
  </si>
  <si>
    <t>1280-x-1024,-MPR-II,-N.I.,-Energy-Star-Digital--70KHz</t>
  </si>
  <si>
    <t>MON.-15"-0.25-E500-NEC,-Croma-Clear</t>
  </si>
  <si>
    <t>1280x1024,-65Hz,TCO'95,-MPR-II,-Energy-Star,-P&amp;P</t>
  </si>
  <si>
    <t>MON.SVGA-0,26-17"-AOC-7GLR-OSD</t>
  </si>
  <si>
    <t>1280-x-1024,TCO-'92,-Energy-Star-Digital,-85KHz</t>
  </si>
  <si>
    <t>MON.-17"-0.28-A700-NEC</t>
  </si>
  <si>
    <t>1280x1024,-65Hz,-MPR-II,-Energy-Star,-P&amp;P</t>
  </si>
  <si>
    <t>MON.-17"-0.21-CM630ET-HITACHI</t>
  </si>
  <si>
    <t>1280x1024,80-Hz,TCO-'95-N.I.,Energy-Star,-P&amp;P-</t>
  </si>
  <si>
    <t>MON.-17"-0.25-P750-NEC,-Croma-Clear</t>
  </si>
  <si>
    <t>1600x1280,-75Hz,-TCO'92,-MPR-II,-Energy-Star,-P&amp;P</t>
  </si>
  <si>
    <t>MON.-19"-0.22-CM751ET-HITACHI</t>
  </si>
  <si>
    <t>1600x1200,75-Hz,TCO-'95-N.I.,Energy-Star,-P&amp;P-</t>
  </si>
  <si>
    <t>MON.-21"-0.21-CM802ETM-HITACHI</t>
  </si>
  <si>
    <t>1600x1280,75-Hz,TCO-'95-N.I.,Energy-Star,-P&amp;P-</t>
  </si>
  <si>
    <t>MONITOR--LCD</t>
  </si>
  <si>
    <t>MON.-14"-LCD-0.28-LCD400V-NEC</t>
  </si>
  <si>
    <t>1024x768-75Hz,-TFT,-Energy-Star,-P&amp;P</t>
  </si>
  <si>
    <t>MON.-20"-LCD-0.31-LCD2000sf-NEC</t>
  </si>
  <si>
    <t>1280X1024-75Hz,-TFT,-Energy-Star,-P&amp;P</t>
  </si>
  <si>
    <t>SCHEDE-MADRI</t>
  </si>
  <si>
    <t>M/B-ASUS-SP97-V-SVGA-SHARE-MEMORY</t>
  </si>
  <si>
    <t>PCI/ISA/Media-Bus.-SIS-5598-Share-Memory,-4XPCI,-3XISA</t>
  </si>
  <si>
    <t>M/B-ASUS-TXP4</t>
  </si>
  <si>
    <t>PCI/ISA/Media-Bus.TX/-2-x-168-Pin-DIMM,-4-x-72-Pin</t>
  </si>
  <si>
    <t>M/B-ASUS-SP98AGP-X-ATX</t>
  </si>
  <si>
    <t>PCI/ISA/Media-Bus.-SIS-5591-Share-Memory,-3XPCI,-3XISA</t>
  </si>
  <si>
    <t>M/B-ASUS-TX-97---E-</t>
  </si>
  <si>
    <t>M/B-ASUS-TX-97-</t>
  </si>
  <si>
    <t>PCI/ISA/Media-Bus.TX/-3-x-168-Pin-DIMM</t>
  </si>
  <si>
    <t>M/B-ASUS-TX-97---XE-ATX-NO-AUDIO</t>
  </si>
  <si>
    <t>M/B-ASUS-P2L97-B</t>
  </si>
  <si>
    <t>PCI/ISA/Intel-440LX/233-333-Mhz-AT-BABY</t>
  </si>
  <si>
    <t>M/B-ASUS--P55T2P4-430HX-512K-P5</t>
  </si>
  <si>
    <t>PCI/ISA/Media-Bus.Triton-II/ZIF7/75-200-MHz</t>
  </si>
  <si>
    <t>M/B-ASUS-P2L97-ATX</t>
  </si>
  <si>
    <t>PCI/ISA/Intel-440LX/233-333-Mhz</t>
  </si>
  <si>
    <t>M/B-ASUS-XP55T2P4-512K-ATX-P5</t>
  </si>
  <si>
    <t>PCI/ISA/Media-Bus.Triton-II/ZIF7/-75-200-MHz</t>
  </si>
  <si>
    <t>M/B-ASUS-TX-97--XE-ATX--CREATIVE-VIBRA16</t>
  </si>
  <si>
    <t>M/B-ASUS-P2L97-A-ATX+VGA-AGP-4MB</t>
  </si>
  <si>
    <t>PCI/ISA/Intel-440LX/233-333-Mhz-ATI-3D-Rage-Pro-AGP</t>
  </si>
  <si>
    <t>M/B-ASUS-P2L97-S-ADAPTEC-ATX</t>
  </si>
  <si>
    <t>PCI/ISA/Intel-440LX/233-333-Mhz/Adaptec-7880</t>
  </si>
  <si>
    <t>M/B-ASUS-P65UP5+P55T2D-512K-DUAL-P5</t>
  </si>
  <si>
    <t>PCI/ISA/Media-Bus/Intel-430HX/75-200-Mhz</t>
  </si>
  <si>
    <t>M/B-ASUS-P2L97-DS-DUAL-P-II</t>
  </si>
  <si>
    <t>M/B-ASUS-P65UP8+PKND-DUAL-PII</t>
  </si>
  <si>
    <t>Intel-440FX-CPU-INTEL-RISC-i960,-SCSI-I20-RAID,-EXP-1GB</t>
  </si>
  <si>
    <t>SCHEDE-VIDEO</t>
  </si>
  <si>
    <t>SVGA-S3-3D-PRO-VIRGE-2MB</t>
  </si>
  <si>
    <t>S3-PRO-VIRGE-DX-2MB-Edo-exp.-4MB-3D-Acc.</t>
  </si>
  <si>
    <t>CREATIVE-ECLIPSE-4MB</t>
  </si>
  <si>
    <t>ACC.-2D/3D-4MB-LAGUNA-3D-max-1600x1200</t>
  </si>
  <si>
    <t>ADD-ON-MATROX-m3D-4MB</t>
  </si>
  <si>
    <t>MATROX---NEC-Power-VR-PCX2</t>
  </si>
  <si>
    <t>ASUS-3DP-V264GT2-4MB-TV-OUT</t>
  </si>
  <si>
    <t>ATI-Rage-II+-,-2D/3D,-DVD-Acc.,TV-OUT</t>
  </si>
  <si>
    <t>SVGA-MYSTIQUE-220-"BULK"-4MB</t>
  </si>
  <si>
    <t>MATROX,MGA-1064SG-SGRAM</t>
  </si>
  <si>
    <t>ASUS-3DP-V385GX2-4MB-TV-OUT-</t>
  </si>
  <si>
    <t>S3-VIRGE/GX2,2D/3D-DVD-Acc.-VIDEO-IN&amp;TV-OUT</t>
  </si>
  <si>
    <t>ASUS-V385GX2-AGP-4MB-TV-OUT</t>
  </si>
  <si>
    <t>CREATIVE-GRAPHIC-EXXTREME-4MB</t>
  </si>
  <si>
    <t>ACC.-2D/3D-4MB-SGRAM-T.I.9735AC</t>
  </si>
  <si>
    <t>SVGA-MYSTIQUE-220--4MB</t>
  </si>
  <si>
    <t>SVGA-ACC.-3D/FX-VOODO-RUSH-4MB</t>
  </si>
  <si>
    <t>ACC.2D/3D-3D/FX-Voodo-Rush+AT25-Game+Giochi</t>
  </si>
  <si>
    <t>SVGA-ACC.-3D/FX-VOODO-RUSH-6MB</t>
  </si>
  <si>
    <t>ACC.2D/3D-3D/FX-Voodoo-Rush+AT25-Game+Giochi</t>
  </si>
  <si>
    <t>RAINBOW-R.-TV</t>
  </si>
  <si>
    <t>ASUS-3D-EXPLORER-AGP-4MB-TV-OUT</t>
  </si>
  <si>
    <t>ASUS,-2D/3D,-4MB-SGRAM-SGS-T.-RIVA128</t>
  </si>
  <si>
    <t>ASUS-3D-EXPLORER-PCI-4MB-TV-OUT</t>
  </si>
  <si>
    <t>SVGA-MILLENNIUM-II-4MB-"BULK"</t>
  </si>
  <si>
    <t>MATROX,MGA-MILLENNIUM-II-WRAM-</t>
  </si>
  <si>
    <t>SVGA-MILLENNIUM-II-4MB-AGP</t>
  </si>
  <si>
    <t>MATROX,MGA-MILLENNIUM-II-WRAM--AGP</t>
  </si>
  <si>
    <t>RAINBOW-R.-STUDIO</t>
  </si>
  <si>
    <t>per-MATROX-MYSTIQUE</t>
  </si>
  <si>
    <t>SVGA-MILLENNIUM-II-4MB</t>
  </si>
  <si>
    <t>CREATIVE-VOODO-2-8MB-Add-on</t>
  </si>
  <si>
    <t>ACC.3D-Voodo-3Dfx-+-Pixelfx-PQFP-256pin+Texelfx-PQFP208pin</t>
  </si>
  <si>
    <t>SVGA-MILLENNIUM-II-8MB-"BULK"</t>
  </si>
  <si>
    <t>SVGA-MILLENNIUM-II-8MB-AGP</t>
  </si>
  <si>
    <t>CREATIVE-VOODO-2-12MB-Add-on</t>
  </si>
  <si>
    <t>VIDEO-&amp;-GRAPHIC-KIT</t>
  </si>
  <si>
    <t>MATROX-MISTIQUE-4MB+-RAINBOW-RUNNER</t>
  </si>
  <si>
    <t>SVGA-MILLENNIUM-II-8MB</t>
  </si>
  <si>
    <t>ASUS-3DP--V500TX-16MB-Work.Prof.3d</t>
  </si>
  <si>
    <t>3D-LABS-GLINT500TX,8MB-VRAM-Frame-Buffer,8MB-DRAM</t>
  </si>
  <si>
    <t>SCHEDE-I/O</t>
  </si>
  <si>
    <t>Contr.-PCI-SCSI</t>
  </si>
  <si>
    <t>Fast-SCSI-2</t>
  </si>
  <si>
    <t>Contr.-PCI-EIDE</t>
  </si>
  <si>
    <t>Tekram-690B,-4-canali-EIDE</t>
  </si>
  <si>
    <t>Contr.-PCI-SC200-SCSI-2</t>
  </si>
  <si>
    <t>ASUS-NCR-53C810-Ultra-Fast,-SCSI-2</t>
  </si>
  <si>
    <t>Contr.-PCI-SC875-Wide-SCSI,-SCSI-2</t>
  </si>
  <si>
    <t>ASUS-NCR-53C875-Ultra-Fast,-Wide-SCSI-e-SCSI-2</t>
  </si>
  <si>
    <t>Contr.-PCI-AHA-2940AU-SCSI-2</t>
  </si>
  <si>
    <t>Adaptec-2940-Ultra-Fast,-SCSI-2,-sw-EZ-SCSI-4.0</t>
  </si>
  <si>
    <t>Contr.-PCI-AHA-2940UW-Wide-SCSI-OEM</t>
  </si>
  <si>
    <t>Adaptec-2940-Ultra-Fast,-Wide-SCSI-e-SCSI-2</t>
  </si>
  <si>
    <t>Contr.-PCI-AHA-2940UW-Wide-SCSI</t>
  </si>
  <si>
    <t>Adaptec-2940-Ultra-Fast,-Wide-SCSI-e-SCSI-2,-sw-EZ-SCSI</t>
  </si>
  <si>
    <t>Contr.PCI-DA2100-Dual-Wide-SCSI</t>
  </si>
  <si>
    <t>ASUS-Infotrend-500127-dual-Ultra-Fast,-Wide-SCSI,-RAID</t>
  </si>
  <si>
    <t>Scheda-2-porte-seriali,-1-porta-parallela</t>
  </si>
  <si>
    <t>16550-Fast-UART</t>
  </si>
  <si>
    <t>Scheda-singola-seriale</t>
  </si>
  <si>
    <t>Scheda-doppia-seriale</t>
  </si>
  <si>
    <t>Scheda-4-porte-seriali</t>
  </si>
  <si>
    <t>Scheda-8-porte-seriali</t>
  </si>
  <si>
    <t>Scheda-singola-parallela</t>
  </si>
  <si>
    <t>Scheda-2-porte-joystick</t>
  </si>
  <si>
    <t>HARD-DISK</t>
  </si>
  <si>
    <t>HARD-DISK-2.5"--2,1GB-U.Dma</t>
  </si>
  <si>
    <t>2,5"-12mm-HITACHI---DK226A-21</t>
  </si>
  <si>
    <t>HD-2,1-GB-Ultra-DMA-5400rpm</t>
  </si>
  <si>
    <t>3,5"-ULTRA-DMA-FUJITSU-</t>
  </si>
  <si>
    <t>HD-3,2-GB-Ultra-DMA-5400rpm</t>
  </si>
  <si>
    <t>HD-4,3-GB-Ultra-DMA-5400rpm</t>
  </si>
  <si>
    <t>HD-5,2-GB-Ultra-DMA-5400rpm</t>
  </si>
  <si>
    <t>HD-6,4-GB-Ultra-DMA-5400rpm</t>
  </si>
  <si>
    <t>HD-2-GB-SCSI-III-5400-rpm</t>
  </si>
  <si>
    <t>3,5"-SCSI-QUANTUM-FIREBALL-ST</t>
  </si>
  <si>
    <t>HD-3,2-GB-SCSI-III-5400rpm</t>
  </si>
  <si>
    <t>HD-4,3-GB-SCSI-5400-rpm</t>
  </si>
  <si>
    <t>HD-4,5-GB-SCSI-ULTRA-WIDE-7200rpm</t>
  </si>
  <si>
    <t>3,5"-SCSI-III,-QUANTUM-VIKING</t>
  </si>
  <si>
    <t>HD-4,5-GB-SCSI-ULTRA-WIDE-10.000rpm</t>
  </si>
  <si>
    <t>3,5"-SCSI-U.W.-SEAGATE-CHEETAH</t>
  </si>
  <si>
    <t>FDD-1,44MB</t>
  </si>
  <si>
    <t>FLOPPY-DRIVE-120MB</t>
  </si>
  <si>
    <t>PANASONIC-LS-120</t>
  </si>
  <si>
    <t>ZIP-DRIVE-100MB-PARALL.</t>
  </si>
  <si>
    <t>ZIP-ATAPI-100MB-INTERNO</t>
  </si>
  <si>
    <t>ZIP-DRIVE-100MB-SCSI</t>
  </si>
  <si>
    <t>JAZ-DRIVE-1GB-INT.</t>
  </si>
  <si>
    <t>JAZ-DRIVE-1GB-EXT.</t>
  </si>
  <si>
    <t>KIT-10--CARTUCCE-ZIP-DRIVE</t>
  </si>
  <si>
    <t>KIT-3-CARTUCCE-JAZ-DRIVE</t>
  </si>
  <si>
    <t>KIT-3-CARTUCCE-120MB-3M</t>
  </si>
  <si>
    <t>per-LS-120</t>
  </si>
  <si>
    <t>FRAME-HDD-</t>
  </si>
  <si>
    <t>Kit-montaggio-Hard-Disk-3,5"</t>
  </si>
  <si>
    <t>FRAME-FDD-</t>
  </si>
  <si>
    <t>Kit-montaggio-Floppy-Disk-Drive-3,5"</t>
  </si>
  <si>
    <t>FRAME-REMOVIBILE-3.5"</t>
  </si>
  <si>
    <t>Kit-FRAME-REMOVIBILE-per-HDD-3,5"</t>
  </si>
  <si>
    <t>M.O.-+-CD-4X,--PD-2000-INT.-650-MB</t>
  </si>
  <si>
    <t>PLASMON-PD2000I</t>
  </si>
  <si>
    <t>M.O.-+-CD-4X,--PD-2000-EXT.-650-MB</t>
  </si>
  <si>
    <t>PLASMON-PD2000E</t>
  </si>
  <si>
    <t>KIT-5-CARTUCCE-650-MB</t>
  </si>
  <si>
    <t>CD-ROM</t>
  </si>
  <si>
    <t>CD-ROM-24X-HITACHI-CDR-8330</t>
  </si>
  <si>
    <t>24-velocita',EIDE</t>
  </si>
  <si>
    <t>CD-ROM-24X-CREATIVE</t>
  </si>
  <si>
    <t>CD-ROM-24X-PIONEER-502-S-Bulk</t>
  </si>
  <si>
    <t>24-velocita',EIDE,SLOT-IN</t>
  </si>
  <si>
    <t>CD-ROM-34X-ASUS</t>
  </si>
  <si>
    <t>34-velocita',EIDE</t>
  </si>
  <si>
    <t>CD-ROM-24X-SCSI-NEC</t>
  </si>
  <si>
    <t>24-velocita',SCSI</t>
  </si>
  <si>
    <t>CD-ROM-32X-SCSI-WAITEC</t>
  </si>
  <si>
    <t>32-velocita',SCSI</t>
  </si>
  <si>
    <t>CD-ROM-PLEXTOR-PX-32TSI</t>
  </si>
  <si>
    <t>DVD-CREATIVE-KIT-ENCORE-DXR2</t>
  </si>
  <si>
    <t>CONFEZIONE-10-CDR-74'</t>
  </si>
  <si>
    <t>Kit-10-pz.</t>
  </si>
  <si>
    <t>CD-RISCRIVIBILE-74'</t>
  </si>
  <si>
    <t>CONFEZIONE-10-CDR-74'-KODAK</t>
  </si>
  <si>
    <t>SOFTWARE-LABELLER-CD-KIT</t>
  </si>
  <si>
    <t>Software-per-creazione-etichette-CD</t>
  </si>
  <si>
    <t>WAITEC-WT48/1---GEAR--</t>
  </si>
  <si>
    <t>int.-4-WRITE-8-READ</t>
  </si>
  <si>
    <t>WAITEC-2036EI/1---SOFTWARE-</t>
  </si>
  <si>
    <t>CD-RISCRIVIBILE-2REW,2WRI,6READ,-EIDE</t>
  </si>
  <si>
    <t>RICOH-MP6200ADP-+-SOFT.+5-CDR</t>
  </si>
  <si>
    <t>CD-RISCRIVIBILE-2REW,2WRI,6R-E-IDE</t>
  </si>
  <si>
    <t>RICOH-MP6200SR---SOFTWARE-SCSI</t>
  </si>
  <si>
    <t>CD-RISCRIVIBILE-2REW,2WRI,6READ,-SCSI</t>
  </si>
  <si>
    <t>WAITEC-2026/1---SOFTWARE-SCSI</t>
  </si>
  <si>
    <t>CDR-480i-PLASMON-EASY-CD</t>
  </si>
  <si>
    <t>CDR-480e-PLASMON-EASY-CD</t>
  </si>
  <si>
    <t>ext.-4-WRITE-8-READ</t>
  </si>
  <si>
    <t>SIMM-8MB-72-PIN-(EDO)</t>
  </si>
  <si>
    <t>SIMM-16MB-72-PIN-(EDO)</t>
  </si>
  <si>
    <t>SIMM-32MB-72-PIN-(EDO)</t>
  </si>
  <si>
    <t>MODEM-FAX---VIDEOCAMERA</t>
  </si>
  <si>
    <t>M/F-MOTOROLA-3400PRO-28800-EXT</t>
  </si>
  <si>
    <t>M/F-LEONARDO-PC-33600-INT-OEM</t>
  </si>
  <si>
    <t>M/F-LEONARDO-PC-33600-EXT</t>
  </si>
  <si>
    <t>M/F-MOTOROLA-56K--EXT-BULK</t>
  </si>
  <si>
    <t>M/F-LEONARDO-PC-33600-INT</t>
  </si>
  <si>
    <t>M/F-TIZIANO-33600-EXT</t>
  </si>
  <si>
    <t>M/F-SPORTSTER-FLASH-33600-EXT-ITA-</t>
  </si>
  <si>
    <t>US-ROBOTICS</t>
  </si>
  <si>
    <t>M/F-MOTOROLA-56K--EXT</t>
  </si>
  <si>
    <t>M/F-LEONARDO--56K--EXT</t>
  </si>
  <si>
    <t>M/F-TIZIANO-56K-EXT</t>
  </si>
  <si>
    <t>M/F-SPORTSTER-MESSAGE-PLUS</t>
  </si>
  <si>
    <t>M/F-LEONARDO-PCMCIA-33600</t>
  </si>
  <si>
    <t>KIT-VIDEOCONFERENZA-"GALILEO"</t>
  </si>
  <si>
    <t>DIGICOM-/-H.324</t>
  </si>
  <si>
    <t>MODEM-ISDN-TINTORETTO-EXT.</t>
  </si>
  <si>
    <t>M/F-LEONARDO-PCMCIA-56K</t>
  </si>
  <si>
    <t>MODEM-MOTOROLA-ISDN--EXT.64/128K</t>
  </si>
  <si>
    <t>M/F-ISDN-DONATELLO-EXT.</t>
  </si>
  <si>
    <t>SOUND-AXP201/U-PCI-64</t>
  </si>
  <si>
    <t>Asus---ESS-Maestro-1-Audio-accellerator</t>
  </si>
  <si>
    <t>SOUND-BLASTER-16-PnP--O.E.M.</t>
  </si>
  <si>
    <t>SOUND-BLASTER-16-PnP-NO-IDE</t>
  </si>
  <si>
    <t>SOUND-BLASTER-AWE64-STD-OEM</t>
  </si>
  <si>
    <t>SOUND-BLASTER-AWE64-STANDARD</t>
  </si>
  <si>
    <t>SOUND-BLASTER-AWE64-GOLD-PNP-</t>
  </si>
  <si>
    <t>KIT-"DISCOVERY-AWE64"-24X-PNP</t>
  </si>
  <si>
    <t>SPEAKERS-MLI-699</t>
  </si>
  <si>
    <t>SPEAKER-25-W</t>
  </si>
  <si>
    <t>SPEAKER-PROFESSIONAL-70-W</t>
  </si>
  <si>
    <t>ULTRA-SPEAKER-130W</t>
  </si>
  <si>
    <t>PENTIUM-166-INTEL-MMX</t>
  </si>
  <si>
    <t>PENTIUM-200-INTEL-MMX</t>
  </si>
  <si>
    <t>PENTIUM-233-INTEL-MMX</t>
  </si>
  <si>
    <t>PENTIUM-II-233-INTEL-512k</t>
  </si>
  <si>
    <t>PENTIUM-II-266-INTEL-512k</t>
  </si>
  <si>
    <t>PENTIUM-II-300-INTEL-512K</t>
  </si>
  <si>
    <t>PENTIUM-II-333-INTEL-512K</t>
  </si>
  <si>
    <t>SGS-P-166+</t>
  </si>
  <si>
    <t>IBM-200-MX</t>
  </si>
  <si>
    <t>IBM-233-MX</t>
  </si>
  <si>
    <t>AMD-K6-166</t>
  </si>
  <si>
    <t>AMD-K6-200</t>
  </si>
  <si>
    <t>AMD-K6-233</t>
  </si>
  <si>
    <t>PENTIUM-PRO-180-MZH</t>
  </si>
  <si>
    <t>PENTIUM-PRO-200-MZH</t>
  </si>
  <si>
    <t>VENTOLINA-PENTIUM-75-166</t>
  </si>
  <si>
    <t>VENTOLINA-PENTIUM-200</t>
  </si>
  <si>
    <t>VENTOLA-PER-PENTIUM-PRO</t>
  </si>
  <si>
    <t>VENTOLINA-PER-IBM/CYRIX-686</t>
  </si>
  <si>
    <t>VENTOLA-3-PIN-per-TX97</t>
  </si>
  <si>
    <t>VENTOLA-PENTIUM-II</t>
  </si>
  <si>
    <t>TAST.-ITA-105-TASTI-WIN-95</t>
  </si>
  <si>
    <t>TAST.-ITA---79t</t>
  </si>
  <si>
    <t>TAST.-USA-79t</t>
  </si>
  <si>
    <t>TAST.-USA-105-TASTI-WIN95</t>
  </si>
  <si>
    <t>TAST.-ITA--105-TASTI-NMB,-WIN95</t>
  </si>
  <si>
    <t>TAST.-ITA--105-TASTI-NMB,-PS/2-WIN95</t>
  </si>
  <si>
    <t>TAST.-ITA-105-TASTI-"CYPRESS"--WIN95</t>
  </si>
  <si>
    <t>SCANNER-E-ACCESSORI</t>
  </si>
  <si>
    <t>MOUSE--PILOT-SERIALE</t>
  </si>
  <si>
    <t>MOUSE--PILOT-P/S2</t>
  </si>
  <si>
    <t>MOUSE-SERIALE-3-TASTI</t>
  </si>
  <si>
    <t>MOUSE-TRACKBALL-</t>
  </si>
  <si>
    <t>MOUSE-"RAINBOW"-SERIALE</t>
  </si>
  <si>
    <t>MOUSE--ECHO-PS/2</t>
  </si>
  <si>
    <t>VENUS-MOUSE-SERIALE</t>
  </si>
  <si>
    <t>VENUS-MOUSE-PS/2</t>
  </si>
  <si>
    <t>JOYSTICK-DIGITALE</t>
  </si>
  <si>
    <t>JOYSTICK-ULTRASTRIKER</t>
  </si>
  <si>
    <t>NAVIGATOR-MOUSE</t>
  </si>
  <si>
    <t>JOYSTICK-EXCALIBUR</t>
  </si>
  <si>
    <t>GAMEPAD-CONQUEROR</t>
  </si>
  <si>
    <t>COLOR-HAND-SCANNER</t>
  </si>
  <si>
    <t>SCANNER-COLORADO-4800-SW-+-OCR-</t>
  </si>
  <si>
    <t>SCANNER-COLORADO-D600-SW-+-OCR-</t>
  </si>
  <si>
    <t>SCANNER--DIRECT-9600-SW-+-OCR</t>
  </si>
  <si>
    <t>SCANNER--JEWEL-4800-SCSI</t>
  </si>
  <si>
    <t>SCANNER-PROFI--9600-SCSI</t>
  </si>
  <si>
    <t>SCANNER-PHODOX-U.-S.-300</t>
  </si>
  <si>
    <t>TAPPETINO-PER-MOUSE</t>
  </si>
  <si>
    <t>ALIMENTATORE-200-W-CE</t>
  </si>
  <si>
    <t>ALIMENTATORE-250-W-CE-ATX</t>
  </si>
  <si>
    <t>ALIMENTATORE-230-W-CE-ATX</t>
  </si>
  <si>
    <t>ALIMENTATORE-300-W-CE-ATX</t>
  </si>
  <si>
    <t>CAVO-PARALLELO-STAMP.-MT-1,8</t>
  </si>
  <si>
    <t>CAVO-PARALLELO-STAMP.-MT-3</t>
  </si>
  <si>
    <t>CONNETTORE-MOUSE-PS/2</t>
  </si>
  <si>
    <t>per-M/B-ASUS-P55T2P4</t>
  </si>
  <si>
    <t>CONNETTORE-TASTIERA-PS/2</t>
  </si>
  <si>
    <t>CONNETTORE-USB/MIR</t>
  </si>
  <si>
    <t>per-M/B-ASUS-TX97</t>
  </si>
  <si>
    <t>DATA-SWITCH-2/1-MANUALE</t>
  </si>
  <si>
    <t>DATA-SWITCH-2/2-MANUALE</t>
  </si>
  <si>
    <t>DATA-SWITCH-2/1-BIDIREZ.</t>
  </si>
  <si>
    <t>COMBO-DOS6.22+WIN3.11+DSK.MAN.</t>
  </si>
  <si>
    <t>MICROSOFT--OEM</t>
  </si>
  <si>
    <t>WINDOWS-95,-MANUALI-+-CD</t>
  </si>
  <si>
    <t>LICENZA-STUDENTE-SISTEMI-</t>
  </si>
  <si>
    <t>MICROSOFT--STUDENTE</t>
  </si>
  <si>
    <t>LICENZA-STUDENTE-APPLICAZIONI</t>
  </si>
  <si>
    <t>WIN-NT-WORKSTATION-4.0</t>
  </si>
  <si>
    <t>OFFICE-SMALL-BUSINESS</t>
  </si>
  <si>
    <t>WORKS-4.5-ITA,-MANUALI-+-CD</t>
  </si>
  <si>
    <t>FIVE-PACK-WIN-95</t>
  </si>
  <si>
    <t>FIVE-PACK-COMBO-WIN3.11-DOS</t>
  </si>
  <si>
    <t>FIVE-PACK-WORKS-4.5</t>
  </si>
  <si>
    <t>3-PACK--HOME-ESSENTIALS-98</t>
  </si>
  <si>
    <t>3-PACK-WIN-NT-WORKSTATION-4.0</t>
  </si>
  <si>
    <t>3-PACK-OFFICE-SMALL-BUSINESS</t>
  </si>
  <si>
    <t>CD-VIDEOGUIDA--WIN'95</t>
  </si>
  <si>
    <t>CD-VIDEGUIDA-INTERNET</t>
  </si>
  <si>
    <t>WINDOWS-95-</t>
  </si>
  <si>
    <t>WINDOWS-95-Lic.-Agg.</t>
  </si>
  <si>
    <t>EXCEL-7.0</t>
  </si>
  <si>
    <t>EXCEL-97</t>
  </si>
  <si>
    <t>EXCEL-97-Agg.</t>
  </si>
  <si>
    <t>WORD-97</t>
  </si>
  <si>
    <t>WORD-97-Agg.</t>
  </si>
  <si>
    <t>ACCESS-97</t>
  </si>
  <si>
    <t>OFFICE-97-SMALL-BUSINESS</t>
  </si>
  <si>
    <t>HOME-ESSENTIALS-98</t>
  </si>
  <si>
    <t>FRONTPAGE-98</t>
  </si>
  <si>
    <t>OFFICE-'97</t>
  </si>
  <si>
    <t>OFFICE-'97-Agg.</t>
  </si>
  <si>
    <t>OFFICE-'97-Professional</t>
  </si>
  <si>
    <t>OFFICE-'97-Professional-Agg.</t>
  </si>
  <si>
    <t>VISUAL-BASIC-4.0-STD</t>
  </si>
  <si>
    <t>VISUAL-BASIC-4.0-Agg.</t>
  </si>
  <si>
    <t>VISUAL-BASIC-4.0-PROFESSIONAL</t>
  </si>
  <si>
    <t>VISUAL-BASIC-4.0-PROF.-Agg.</t>
  </si>
  <si>
    <t>VISUAL-BASIC-4.0-ENTERPRICE</t>
  </si>
  <si>
    <t>VISUAL-BASIC-4.0-ENTERPRICE-Agg.</t>
  </si>
  <si>
    <t>POWERPOINT-97</t>
  </si>
  <si>
    <t>POWERPOINT-97-Agg.</t>
  </si>
  <si>
    <t>PUBLISHER-3.0</t>
  </si>
  <si>
    <t>PUBLISHER-3.0-Agg.</t>
  </si>
  <si>
    <t>WINDOWS-NT-4.0-WORKSTATION</t>
  </si>
  <si>
    <t>WINDOWS-NT-4.0-Agg.-WORKSTATION</t>
  </si>
  <si>
    <t>WINDOWS-NT-4.0-SERVER-5-client</t>
  </si>
  <si>
    <t>WINDOWS-3.1</t>
  </si>
  <si>
    <t>POWERPOINT-4.0</t>
  </si>
  <si>
    <t>EXCEL-5.0</t>
  </si>
  <si>
    <t>ACCESS-2.0</t>
  </si>
  <si>
    <t>ACCESS-2.0-Competitivo</t>
  </si>
  <si>
    <t>OFFICE-4.2</t>
  </si>
  <si>
    <t>MICROSOFT-</t>
  </si>
  <si>
    <t>OFFICE-4.3-PROFESSIONAL</t>
  </si>
  <si>
    <t>STAMP.EPSON-LX300</t>
  </si>
  <si>
    <t>9-aghi,-80-col.-220-cps.-opz.-colore</t>
  </si>
  <si>
    <t>STAMP.EPSON-LX1050+</t>
  </si>
  <si>
    <t>9-aghi,-136-col.-200-cps</t>
  </si>
  <si>
    <t>STAMP.EPSON-FX870</t>
  </si>
  <si>
    <t>9-aghi,-80-col.-380-cps</t>
  </si>
  <si>
    <t>STAMP.EPSON-FX1170</t>
  </si>
  <si>
    <t>9-aghi,-136-col.380-cps</t>
  </si>
  <si>
    <t>STAMP.EPSON-LQ570+</t>
  </si>
  <si>
    <t>24-aghi,-80-col.-225-cps</t>
  </si>
  <si>
    <t>STAMP.EPSON-LQ2070+</t>
  </si>
  <si>
    <t>24-aghi,-136-col.-225-cps</t>
  </si>
  <si>
    <t>STAMP.EPSON-LQ-2170</t>
  </si>
  <si>
    <t>24-aghi,-136-col.-440-cps</t>
  </si>
  <si>
    <t>STAMP.EPSON-STYLUS-300COLOR</t>
  </si>
  <si>
    <t>Ink-Jet-A4,1ppm-col.</t>
  </si>
  <si>
    <t>STAMP.EPSON-STYLUS-400COLOR</t>
  </si>
  <si>
    <t>Ink-Jet-A4,3ppm-col.</t>
  </si>
  <si>
    <t>STAMP.EPSON-STYLUS-600COLOR</t>
  </si>
  <si>
    <t>Ink-Jet-A4,4ppm-col.</t>
  </si>
  <si>
    <t>STAMP.EPSON-STYLUS-800COLOR</t>
  </si>
  <si>
    <t>Ink-Jet-A4,7ppm-col.</t>
  </si>
  <si>
    <t>STAMP.EPSON-STYLUS-1520COLOR</t>
  </si>
  <si>
    <t>Ink-Jet-A2,800cps-draft</t>
  </si>
  <si>
    <t>STAMP.EPSON-STYLUS-1000</t>
  </si>
  <si>
    <t>Ink-Jet-A3,250cps-draft</t>
  </si>
  <si>
    <t>STAMP.EPSON-STYLUS-PRO-XL+</t>
  </si>
  <si>
    <t>Ink-Jet-A4/A3</t>
  </si>
  <si>
    <t>STAMP.EPSON-STYLUS--3000</t>
  </si>
  <si>
    <t>Ink-Jet-A2-800cpc-1440*720-dpi-</t>
  </si>
  <si>
    <t>STAMP.EPSON-STYLUS-PHOTO</t>
  </si>
  <si>
    <t>Ink-Jet-A4-6-colori-2ppm-</t>
  </si>
  <si>
    <t>STAMP.-CANON-BJ-250-COLOR</t>
  </si>
  <si>
    <t>Ink-Jet-A4,-1ppm-col</t>
  </si>
  <si>
    <t>STAMP.-CANON-BJC-80-COLOR</t>
  </si>
  <si>
    <t>Ink-jet-A4,-2ppm-col.</t>
  </si>
  <si>
    <t>STAMP.-CANON-BJC-4300-COLOR</t>
  </si>
  <si>
    <t>Ink-Jet-A4,-1ppm-col.</t>
  </si>
  <si>
    <t>STAMP.-CANON-BJC-4550-COLOR</t>
  </si>
  <si>
    <t>Ink-Jet-A4/A3,-1-ppm</t>
  </si>
  <si>
    <t>STAMP.-CANON-BJC-4650-COLOR</t>
  </si>
  <si>
    <t>Ink-Jet-A4/A3,-4,5-ppm</t>
  </si>
  <si>
    <t>STAMP.-CANON-BJC-5500-COLOR</t>
  </si>
  <si>
    <t>Ink-Jet-A3/A2-694cps</t>
  </si>
  <si>
    <t>STAMP.-CANON-BJC-620-COLOR</t>
  </si>
  <si>
    <t>Ink-Jet-A4,-300cps</t>
  </si>
  <si>
    <t>STAMP.-CANON-BJC-7000-COLOR</t>
  </si>
  <si>
    <t>Ink-Jet-A4,4,5ppm,-1200x600dpi</t>
  </si>
  <si>
    <t>STAMP.-HP-400L</t>
  </si>
  <si>
    <t>Ink-Jet-A4,-3-ppm-col.</t>
  </si>
  <si>
    <t>STAMP.-HP-670</t>
  </si>
  <si>
    <t>STAMP.-HP-690+</t>
  </si>
  <si>
    <t>Ink-Jet-A4,--5-ppm-col.</t>
  </si>
  <si>
    <t>STAMP.-HP-720C</t>
  </si>
  <si>
    <t>Ink-Jet-A4,--7-ppm-col.</t>
  </si>
  <si>
    <t>STAMP.-HP-870-CXI</t>
  </si>
  <si>
    <t>Ink-Jet-A4,--8-ppm-col.</t>
  </si>
  <si>
    <t>STAMP.-HP-890C</t>
  </si>
  <si>
    <t>Ink-Jet-A4,--9-ppm-col.</t>
  </si>
  <si>
    <t>STAMP.-HP-1100C</t>
  </si>
  <si>
    <t>Ink-Jet-A3/A4,--6-ppm-col.,-2Mb</t>
  </si>
  <si>
    <t>STAMP.-HP-6L</t>
  </si>
  <si>
    <t>Laser,-A4-600dpi,-6ppm</t>
  </si>
  <si>
    <t>STAMP.-HP-6P</t>
  </si>
  <si>
    <t>STAMP.-HP-6MP</t>
  </si>
  <si>
    <t>Laser,-A4-600dpi,-8ppm,-3Mb</t>
  </si>
  <si>
    <t>CABINATI-</t>
  </si>
  <si>
    <t>CASE-DESKTOP---CE-CK-131-6</t>
  </si>
  <si>
    <t>P/S-200W</t>
  </si>
  <si>
    <t>CASE-MINITOWER-CE-CK-136-1</t>
  </si>
  <si>
    <t>CASE-MIDITOWER-CE-CK-135-1</t>
  </si>
  <si>
    <t>P/S-230W-</t>
  </si>
  <si>
    <t>CASE-BIG-TOWER-CE---CK139-1</t>
  </si>
  <si>
    <t>CASE-DESKTOP-CE-CK-131-8</t>
  </si>
  <si>
    <t>CASE-SUB-MIDITOWER-CE--CK-132-3</t>
  </si>
  <si>
    <t>CASE--MIDITOWER-CE--CK-135-2</t>
  </si>
  <si>
    <t>P/S-230W</t>
  </si>
  <si>
    <t>CASE-TOWER-CE-CK-139-2</t>
  </si>
  <si>
    <t>CASE-MIDITOWER-BC-VIP-432</t>
  </si>
  <si>
    <t>CASE-TOWER-BC-VIP-730</t>
  </si>
  <si>
    <t>GRUPPI-DI-CONTINUITA'</t>
  </si>
  <si>
    <t>GR.CONT.REVOLUTION-E300-</t>
  </si>
  <si>
    <t>STAND--BY</t>
  </si>
  <si>
    <t>GR.CONT.REVOLUTION-F450</t>
  </si>
  <si>
    <t>GR.CONT.REVOLUTION-L600</t>
  </si>
  <si>
    <t>GR.CONT.POWER-PRO-600</t>
  </si>
  <si>
    <t>LINE-INTERACTIVE</t>
  </si>
  <si>
    <t>GR.CONT.POWER-PRO-750</t>
  </si>
  <si>
    <t>GR.CONT.POWER-PRO-900</t>
  </si>
  <si>
    <t>GR.CONT.POWER-PRO-1000</t>
  </si>
  <si>
    <t>GR.CONT.POWER-PRO-1600</t>
  </si>
  <si>
    <t>GR.CONT.POWER-PRO-2400</t>
  </si>
  <si>
    <t>GR.CONT.POWERSAVE-4000</t>
  </si>
  <si>
    <t>GR.CONT.POWERSAVE-7500</t>
  </si>
  <si>
    <t>GR.CONT.POWERSAVE-12500</t>
  </si>
  <si>
    <t>su stringa . Estrai si prendono i caratteri a partire dal valore definito nella cifra di mezzo</t>
  </si>
  <si>
    <t>Colonna1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</si>
</sst>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4" formatCode="_-* #,##0.00\ &quot;€&quot;_-;\-* #,##0.00\ &quot;€&quot;_-;_-* &quot;-&quot;??\ &quot;€&quot;_-;_-@_-"/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9" formatCode="dddd\ dd"/>
    <numFmt numFmtId="171" formatCode="[$-F800]dddd\,\ mmmm\ dd\,\ yyyy"/>
    <numFmt numFmtId="173" formatCode="_-* #,##0.00\ [$€-803]_-;\-* #,##0.00\ [$€-803]_-;_-* &quot;-&quot;??\ [$€-803]_-;_-@_-"/>
  </numFmts>
  <fonts count="17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1"/>
      <color theme="0"/>
      <name val="Calibri"/>
      <family val="2"/>
    </font>
    <font>
      <sz val="12"/>
      <color theme="1"/>
      <name val="Arial"/>
      <family val="2"/>
    </font>
    <font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3" xfId="0" applyFont="1" applyBorder="1"/>
    <xf numFmtId="165" fontId="1" fillId="0" borderId="13" xfId="0" applyNumberFormat="1" applyFont="1" applyBorder="1"/>
    <xf numFmtId="0" fontId="4" fillId="5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2" borderId="24" xfId="0" applyFont="1" applyFill="1" applyBorder="1" applyAlignment="1">
      <alignment horizontal="right"/>
    </xf>
    <xf numFmtId="0" fontId="1" fillId="2" borderId="24" xfId="0" applyFont="1" applyFill="1" applyBorder="1"/>
    <xf numFmtId="0" fontId="3" fillId="0" borderId="25" xfId="0" applyFont="1" applyBorder="1"/>
    <xf numFmtId="166" fontId="1" fillId="0" borderId="0" xfId="0" applyNumberFormat="1" applyFont="1"/>
    <xf numFmtId="166" fontId="5" fillId="6" borderId="24" xfId="0" applyNumberFormat="1" applyFont="1" applyFill="1" applyBorder="1"/>
    <xf numFmtId="0" fontId="6" fillId="0" borderId="26" xfId="0" applyFont="1" applyBorder="1"/>
    <xf numFmtId="167" fontId="6" fillId="0" borderId="26" xfId="0" applyNumberFormat="1" applyFont="1" applyBorder="1"/>
    <xf numFmtId="0" fontId="7" fillId="0" borderId="0" xfId="0" applyFont="1"/>
    <xf numFmtId="0" fontId="8" fillId="2" borderId="24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7" xfId="0" applyNumberFormat="1" applyFont="1" applyBorder="1"/>
    <xf numFmtId="167" fontId="7" fillId="0" borderId="29" xfId="0" applyNumberFormat="1" applyFont="1" applyBorder="1"/>
    <xf numFmtId="0" fontId="1" fillId="0" borderId="30" xfId="0" applyFont="1" applyBorder="1"/>
    <xf numFmtId="167" fontId="7" fillId="0" borderId="31" xfId="0" applyNumberFormat="1" applyFont="1" applyBorder="1"/>
    <xf numFmtId="0" fontId="1" fillId="0" borderId="32" xfId="0" applyFont="1" applyBorder="1"/>
    <xf numFmtId="0" fontId="10" fillId="0" borderId="27" xfId="0" applyFont="1" applyBorder="1"/>
    <xf numFmtId="0" fontId="10" fillId="0" borderId="29" xfId="0" applyFont="1" applyBorder="1"/>
    <xf numFmtId="0" fontId="6" fillId="0" borderId="26" xfId="0" applyFont="1" applyBorder="1" applyAlignment="1">
      <alignment horizontal="center"/>
    </xf>
    <xf numFmtId="169" fontId="6" fillId="0" borderId="26" xfId="0" applyNumberFormat="1" applyFont="1" applyBorder="1" applyAlignment="1">
      <alignment horizontal="center"/>
    </xf>
    <xf numFmtId="166" fontId="6" fillId="0" borderId="26" xfId="0" applyNumberFormat="1" applyFont="1" applyBorder="1" applyAlignment="1">
      <alignment horizontal="center"/>
    </xf>
    <xf numFmtId="0" fontId="3" fillId="2" borderId="24" xfId="0" applyFont="1" applyFill="1" applyBorder="1"/>
    <xf numFmtId="0" fontId="3" fillId="0" borderId="11" xfId="0" applyFont="1" applyBorder="1"/>
    <xf numFmtId="167" fontId="1" fillId="0" borderId="34" xfId="0" applyNumberFormat="1" applyFont="1" applyBorder="1"/>
    <xf numFmtId="0" fontId="3" fillId="0" borderId="12" xfId="0" applyFont="1" applyBorder="1"/>
    <xf numFmtId="167" fontId="1" fillId="0" borderId="35" xfId="0" applyNumberFormat="1" applyFont="1" applyBorder="1"/>
    <xf numFmtId="0" fontId="3" fillId="0" borderId="14" xfId="0" applyFont="1" applyBorder="1"/>
    <xf numFmtId="167" fontId="1" fillId="0" borderId="36" xfId="0" applyNumberFormat="1" applyFont="1" applyBorder="1"/>
    <xf numFmtId="165" fontId="7" fillId="0" borderId="0" xfId="0" applyNumberFormat="1" applyFont="1"/>
    <xf numFmtId="0" fontId="3" fillId="2" borderId="6" xfId="0" applyFont="1" applyFill="1" applyBorder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3" xfId="0" applyFont="1" applyBorder="1" applyAlignment="1">
      <alignment horizontal="center"/>
    </xf>
    <xf numFmtId="0" fontId="2" fillId="0" borderId="33" xfId="0" applyFont="1" applyBorder="1"/>
    <xf numFmtId="167" fontId="0" fillId="0" borderId="0" xfId="0" applyNumberFormat="1"/>
    <xf numFmtId="0" fontId="12" fillId="0" borderId="0" xfId="0" applyFont="1"/>
    <xf numFmtId="0" fontId="12" fillId="7" borderId="0" xfId="0" applyFont="1" applyFill="1"/>
    <xf numFmtId="171" fontId="12" fillId="0" borderId="0" xfId="0" applyNumberFormat="1" applyFont="1"/>
    <xf numFmtId="0" fontId="1" fillId="0" borderId="0" xfId="0" applyNumberFormat="1" applyFont="1"/>
    <xf numFmtId="1" fontId="1" fillId="0" borderId="28" xfId="0" applyNumberFormat="1" applyFont="1" applyBorder="1"/>
    <xf numFmtId="0" fontId="15" fillId="0" borderId="31" xfId="0" applyFont="1" applyBorder="1"/>
    <xf numFmtId="44" fontId="1" fillId="0" borderId="0" xfId="0" applyNumberFormat="1" applyFont="1"/>
    <xf numFmtId="173" fontId="1" fillId="0" borderId="0" xfId="0" applyNumberFormat="1" applyFont="1"/>
    <xf numFmtId="171" fontId="14" fillId="6" borderId="24" xfId="0" applyNumberFormat="1" applyFont="1" applyFill="1" applyBorder="1"/>
    <xf numFmtId="0" fontId="16" fillId="0" borderId="0" xfId="0" applyFont="1"/>
  </cellXfs>
  <cellStyles count="1">
    <cellStyle name="Normale" xfId="0" builtinId="0"/>
  </cellStyles>
  <dxfs count="17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numFmt numFmtId="0" formatCode="General"/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numFmt numFmtId="171" formatCode="[$-F800]dddd\,\ mmmm\ dd\,\ yyyy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6"/>
      <tableStyleElement type="firstRowStripe" dxfId="15"/>
      <tableStyleElement type="secondRowStripe" dxfId="14"/>
    </tableStyle>
    <tableStyle name="Cerca_Vert_Spese-style" pivot="0" count="4" xr9:uid="{00000000-0011-0000-FFFF-FFFF01000000}">
      <tableStyleElement type="headerRow" dxfId="13"/>
      <tableStyleElement type="totalRow" dxfId="12"/>
      <tableStyleElement type="firstRowStripe" dxfId="11"/>
      <tableStyleElement type="second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autoFilter ref="B3:D10" xr:uid="{00000000-000C-0000-FFFF-FFFF00000000}"/>
  <tableColumns count="3">
    <tableColumn id="1" xr3:uid="{00000000-0010-0000-0000-000001000000}" name="Colonna1"/>
    <tableColumn id="2" xr3:uid="{00000000-0010-0000-0000-000002000000}" name="Punteggio"/>
    <tableColumn id="3" xr3:uid="{00000000-0010-0000-0000-000003000000}" name="ESITO" dataDxfId="4">
      <calculatedColumnFormula>VLOOKUP(Table_1[[#This Row],[Punteggio]],$F$3:$H$6,2,FALSE)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 dataDxfId="9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opLeftCell="B1" workbookViewId="0">
      <pane ySplit="3" topLeftCell="A13" activePane="bottomLeft" state="frozen"/>
      <selection pane="bottomLeft" activeCell="B21" sqref="B21"/>
    </sheetView>
  </sheetViews>
  <sheetFormatPr defaultColWidth="14.42578125" defaultRowHeight="15" customHeight="1" x14ac:dyDescent="0.4"/>
  <cols>
    <col min="1" max="1" width="43.640625" bestFit="1" customWidth="1"/>
    <col min="2" max="2" width="57.640625" bestFit="1" customWidth="1"/>
    <col min="3" max="3" width="16.2109375" bestFit="1" customWidth="1"/>
    <col min="4" max="4" width="20.0703125" bestFit="1" customWidth="1"/>
    <col min="5" max="5" width="66.640625" bestFit="1" customWidth="1"/>
    <col min="6" max="6" width="15.140625" bestFit="1" customWidth="1"/>
    <col min="7" max="7" width="7.140625" customWidth="1"/>
    <col min="8" max="26" width="8.640625" customWidth="1"/>
  </cols>
  <sheetData>
    <row r="1" spans="1:26" ht="39" customHeight="1" x14ac:dyDescent="0.4">
      <c r="A1" s="56" t="s">
        <v>202</v>
      </c>
      <c r="B1" s="57"/>
      <c r="C1" s="57"/>
      <c r="D1" s="57"/>
      <c r="E1" s="57"/>
      <c r="F1" s="57"/>
      <c r="G1" s="5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4">
      <c r="A2" s="59" t="s">
        <v>203</v>
      </c>
      <c r="B2" s="57"/>
      <c r="C2" s="57"/>
      <c r="D2" s="57"/>
      <c r="E2" s="58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4">
      <c r="A3" s="2" t="s">
        <v>0</v>
      </c>
      <c r="B3" s="2" t="s">
        <v>1</v>
      </c>
      <c r="C3" s="3" t="s">
        <v>2</v>
      </c>
      <c r="D3" s="3" t="s">
        <v>204</v>
      </c>
      <c r="E3" s="2" t="s">
        <v>3</v>
      </c>
      <c r="F3" s="4" t="s">
        <v>4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4">
      <c r="A4" s="1" t="s">
        <v>205</v>
      </c>
      <c r="B4" s="1" t="s">
        <v>206</v>
      </c>
      <c r="C4" s="6">
        <v>281000</v>
      </c>
      <c r="D4" s="6">
        <f>C4*IVATOT+C4</f>
        <v>337200</v>
      </c>
      <c r="E4" s="70" t="str">
        <f>_xlfn.CONCAT(B4,"-",D4)</f>
        <v>1024-x-768,-MPR-II,-N.I.,--Energy-Star-Digital-337200</v>
      </c>
      <c r="F4" s="71">
        <f>C4*IVATOT</f>
        <v>56200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4">
      <c r="A5" s="1" t="s">
        <v>207</v>
      </c>
      <c r="B5" s="1" t="s">
        <v>208</v>
      </c>
      <c r="C5" s="6">
        <v>323000</v>
      </c>
      <c r="D5" s="6">
        <f>C5*IVATOT+C5</f>
        <v>387600</v>
      </c>
      <c r="E5" s="70" t="str">
        <f t="shared" ref="E5:E68" si="0">_xlfn.CONCAT(B5,"-",D5)</f>
        <v>1280-x-1024,-MPR-II,-N.I.,-Energy-Star-Digital-387600</v>
      </c>
      <c r="F5" s="71">
        <f>C5*IVATOT</f>
        <v>64600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4">
      <c r="A6" s="1" t="s">
        <v>209</v>
      </c>
      <c r="B6" s="1" t="s">
        <v>210</v>
      </c>
      <c r="C6" s="6">
        <v>344000</v>
      </c>
      <c r="D6" s="6">
        <f>C6*IVATOT+C6</f>
        <v>412800</v>
      </c>
      <c r="E6" s="70" t="str">
        <f t="shared" si="0"/>
        <v>1280-x-1024,-MPR-II,-N.I.,-Energy-Star-Digital,-69KHz-412800</v>
      </c>
      <c r="F6" s="71">
        <f>C6*IVATOT</f>
        <v>68800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4">
      <c r="A7" s="1" t="s">
        <v>211</v>
      </c>
      <c r="B7" s="1" t="s">
        <v>212</v>
      </c>
      <c r="C7" s="6">
        <v>361000</v>
      </c>
      <c r="D7" s="6">
        <f>C7*IVATOT+C7</f>
        <v>433200</v>
      </c>
      <c r="E7" s="70" t="str">
        <f t="shared" si="0"/>
        <v>1280-x-1024,-MPR-II,TCO'92-N.I.,-Energy-Star-Digit-69KHz-433200</v>
      </c>
      <c r="F7" s="71">
        <f>C7*IVATOT</f>
        <v>72200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4">
      <c r="A8" s="1" t="s">
        <v>213</v>
      </c>
      <c r="B8" s="1" t="s">
        <v>214</v>
      </c>
      <c r="C8" s="6">
        <v>521000</v>
      </c>
      <c r="D8" s="6">
        <f>C8*IVATOT+C8</f>
        <v>625200</v>
      </c>
      <c r="E8" s="70" t="str">
        <f t="shared" si="0"/>
        <v>1152x870,-75-Hz,-MPR-II,TCO'92,-N.I.,Energy-Star,-P&amp;P-625200</v>
      </c>
      <c r="F8" s="71">
        <f>C8*IVATOT</f>
        <v>104200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4">
      <c r="A9" s="1" t="s">
        <v>215</v>
      </c>
      <c r="B9" s="1" t="s">
        <v>216</v>
      </c>
      <c r="C9" s="6">
        <v>527000</v>
      </c>
      <c r="D9" s="6">
        <f>C9*IVATOT+C9</f>
        <v>632400</v>
      </c>
      <c r="E9" s="70" t="str">
        <f t="shared" si="0"/>
        <v>1280x1024,-60Hz,-MPR-II,-Energy-Star,-P&amp;P-632400</v>
      </c>
      <c r="F9" s="71">
        <f>C9*IVATOT</f>
        <v>105400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4">
      <c r="A10" s="1" t="s">
        <v>217</v>
      </c>
      <c r="B10" s="1" t="s">
        <v>218</v>
      </c>
      <c r="C10" s="6">
        <v>626000</v>
      </c>
      <c r="D10" s="6">
        <f>C10*IVATOT+C10</f>
        <v>751200</v>
      </c>
      <c r="E10" s="70" t="str">
        <f t="shared" si="0"/>
        <v>1280-x-1024,-MPR-II,-N.I.,-Energy-Star-Digital--70KHz-751200</v>
      </c>
      <c r="F10" s="71">
        <f>C10*IVATOT</f>
        <v>125200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4">
      <c r="A11" s="1" t="s">
        <v>219</v>
      </c>
      <c r="B11" s="1" t="s">
        <v>220</v>
      </c>
      <c r="C11" s="6">
        <v>656000</v>
      </c>
      <c r="D11" s="6">
        <f>C11*IVATOT+C11</f>
        <v>787200</v>
      </c>
      <c r="E11" s="70" t="str">
        <f t="shared" si="0"/>
        <v>1280x1024,-65Hz,TCO'95,-MPR-II,-Energy-Star,-P&amp;P-787200</v>
      </c>
      <c r="F11" s="71">
        <f>C11*IVATOT</f>
        <v>131200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4">
      <c r="A12" s="1" t="s">
        <v>221</v>
      </c>
      <c r="B12" s="1" t="s">
        <v>222</v>
      </c>
      <c r="C12" s="6">
        <v>666000</v>
      </c>
      <c r="D12" s="6">
        <f>C12*IVATOT+C12</f>
        <v>799200</v>
      </c>
      <c r="E12" s="70" t="str">
        <f t="shared" si="0"/>
        <v>1280-x-1024,TCO-'92,-Energy-Star-Digital,-85KHz-799200</v>
      </c>
      <c r="F12" s="71">
        <f>C12*IVATOT</f>
        <v>133200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4">
      <c r="A13" s="1" t="s">
        <v>223</v>
      </c>
      <c r="B13" s="1" t="s">
        <v>224</v>
      </c>
      <c r="C13" s="6">
        <v>882000</v>
      </c>
      <c r="D13" s="6">
        <f>C13*IVATOT+C13</f>
        <v>1058400</v>
      </c>
      <c r="E13" s="70" t="str">
        <f t="shared" si="0"/>
        <v>1280x1024,-65Hz,-MPR-II,-Energy-Star,-P&amp;P-1058400</v>
      </c>
      <c r="F13" s="71">
        <f>C13*IVATOT</f>
        <v>176400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4">
      <c r="A14" s="1" t="s">
        <v>225</v>
      </c>
      <c r="B14" s="1" t="s">
        <v>226</v>
      </c>
      <c r="C14" s="6">
        <v>1108000</v>
      </c>
      <c r="D14" s="6">
        <f>C14*IVATOT+C14</f>
        <v>1329600</v>
      </c>
      <c r="E14" s="70" t="str">
        <f t="shared" si="0"/>
        <v>1280x1024,80-Hz,TCO-'95-N.I.,Energy-Star,-P&amp;P--1329600</v>
      </c>
      <c r="F14" s="71">
        <f>C14*IVATOT</f>
        <v>221600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4">
      <c r="A15" s="1" t="s">
        <v>227</v>
      </c>
      <c r="B15" s="1" t="s">
        <v>228</v>
      </c>
      <c r="C15" s="6">
        <v>1316000</v>
      </c>
      <c r="D15" s="6">
        <f>C15*IVATOT+C15</f>
        <v>1579200</v>
      </c>
      <c r="E15" s="70" t="str">
        <f t="shared" si="0"/>
        <v>1600x1280,-75Hz,-TCO'92,-MPR-II,-Energy-Star,-P&amp;P-1579200</v>
      </c>
      <c r="F15" s="71">
        <f>C15*IVATOT</f>
        <v>263200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4">
      <c r="A16" s="1" t="s">
        <v>229</v>
      </c>
      <c r="B16" s="1" t="s">
        <v>230</v>
      </c>
      <c r="C16" s="6">
        <v>1594000</v>
      </c>
      <c r="D16" s="6">
        <f>C16*IVATOT+C16</f>
        <v>1912800</v>
      </c>
      <c r="E16" s="70" t="str">
        <f t="shared" si="0"/>
        <v>1600x1200,75-Hz,TCO-'95-N.I.,Energy-Star,-P&amp;P--1912800</v>
      </c>
      <c r="F16" s="71">
        <f>C16*IVATOT</f>
        <v>318800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4">
      <c r="A17" s="1" t="s">
        <v>231</v>
      </c>
      <c r="B17" s="1" t="s">
        <v>232</v>
      </c>
      <c r="C17" s="6">
        <v>2719000</v>
      </c>
      <c r="D17" s="6">
        <f>C17*IVATOT+C17</f>
        <v>3262800</v>
      </c>
      <c r="E17" s="70" t="str">
        <f t="shared" si="0"/>
        <v>1600x1280,75-Hz,TCO-'95-N.I.,Energy-Star,-P&amp;P--3262800</v>
      </c>
      <c r="F17" s="71">
        <f>C17*IVATOT</f>
        <v>543800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4">
      <c r="A18" s="1" t="s">
        <v>233</v>
      </c>
      <c r="B18" s="1" t="s">
        <v>68</v>
      </c>
      <c r="C18" s="6" t="s">
        <v>68</v>
      </c>
      <c r="D18" s="6" t="e">
        <f>C18*IVATOT+C18</f>
        <v>#VALUE!</v>
      </c>
      <c r="E18" s="70" t="e">
        <f t="shared" si="0"/>
        <v>#VALUE!</v>
      </c>
      <c r="F18" s="71" t="e">
        <f>C18*IVATOT</f>
        <v>#VALUE!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4">
      <c r="A19" s="1" t="s">
        <v>234</v>
      </c>
      <c r="B19" s="1" t="s">
        <v>235</v>
      </c>
      <c r="C19" s="6">
        <v>4092000</v>
      </c>
      <c r="D19" s="6">
        <f>C19*IVATOT+C19</f>
        <v>4910400</v>
      </c>
      <c r="E19" s="70" t="str">
        <f t="shared" si="0"/>
        <v>1024x768-75Hz,-TFT,-Energy-Star,-P&amp;P-4910400</v>
      </c>
      <c r="F19" s="71">
        <f>C19*IVATOT</f>
        <v>818400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4">
      <c r="A20" s="1" t="s">
        <v>236</v>
      </c>
      <c r="B20" s="1" t="s">
        <v>237</v>
      </c>
      <c r="C20" s="6">
        <v>13859000</v>
      </c>
      <c r="D20" s="6">
        <f>C20*IVATOT+C20</f>
        <v>16630800</v>
      </c>
      <c r="E20" s="70" t="str">
        <f t="shared" si="0"/>
        <v>1280X1024-75Hz,-TFT,-Energy-Star,-P&amp;P-16630800</v>
      </c>
      <c r="F20" s="71">
        <f>C20*IVATOT</f>
        <v>2771800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4">
      <c r="A21" s="1" t="s">
        <v>238</v>
      </c>
      <c r="B21" s="1" t="s">
        <v>68</v>
      </c>
      <c r="C21" s="6" t="s">
        <v>68</v>
      </c>
      <c r="D21" s="6" t="e">
        <f>C21*IVATOT+C21</f>
        <v>#VALUE!</v>
      </c>
      <c r="E21" s="70" t="e">
        <f t="shared" si="0"/>
        <v>#VALUE!</v>
      </c>
      <c r="F21" s="71" t="e">
        <f>C21*IVATOT</f>
        <v>#VALUE!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4">
      <c r="A22" s="1" t="s">
        <v>239</v>
      </c>
      <c r="B22" s="1" t="s">
        <v>240</v>
      </c>
      <c r="C22" s="6">
        <v>167000</v>
      </c>
      <c r="D22" s="6">
        <f>C22*IVATOT+C22</f>
        <v>200400</v>
      </c>
      <c r="E22" s="70" t="str">
        <f t="shared" si="0"/>
        <v>PCI/ISA/Media-Bus.-SIS-5598-Share-Memory,-4XPCI,-3XISA-200400</v>
      </c>
      <c r="F22" s="71">
        <f>C22*IVATOT</f>
        <v>33400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4">
      <c r="A23" s="1" t="s">
        <v>241</v>
      </c>
      <c r="B23" s="1" t="s">
        <v>242</v>
      </c>
      <c r="C23" s="6">
        <v>202000</v>
      </c>
      <c r="D23" s="6">
        <f>C23*IVATOT+C23</f>
        <v>242400</v>
      </c>
      <c r="E23" s="70" t="str">
        <f t="shared" si="0"/>
        <v>PCI/ISA/Media-Bus.TX/-2-x-168-Pin-DIMM,-4-x-72-Pin-242400</v>
      </c>
      <c r="F23" s="71">
        <f>C23*IVATOT</f>
        <v>40400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4">
      <c r="A24" s="1" t="s">
        <v>243</v>
      </c>
      <c r="B24" s="1" t="s">
        <v>244</v>
      </c>
      <c r="C24" s="6">
        <v>203000</v>
      </c>
      <c r="D24" s="6">
        <f>C24*IVATOT+C24</f>
        <v>243600</v>
      </c>
      <c r="E24" s="70" t="str">
        <f t="shared" si="0"/>
        <v>PCI/ISA/Media-Bus.-SIS-5591-Share-Memory,-3XPCI,-3XISA-243600</v>
      </c>
      <c r="F24" s="71">
        <f>C24*IVATOT</f>
        <v>40600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4">
      <c r="A25" s="1" t="s">
        <v>245</v>
      </c>
      <c r="B25" s="1" t="s">
        <v>242</v>
      </c>
      <c r="C25" s="6">
        <v>234000</v>
      </c>
      <c r="D25" s="6">
        <f>C25*IVATOT+C25</f>
        <v>280800</v>
      </c>
      <c r="E25" s="70" t="str">
        <f t="shared" si="0"/>
        <v>PCI/ISA/Media-Bus.TX/-2-x-168-Pin-DIMM,-4-x-72-Pin-280800</v>
      </c>
      <c r="F25" s="71">
        <f>C25*IVATOT</f>
        <v>46800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4">
      <c r="A26" s="1" t="s">
        <v>246</v>
      </c>
      <c r="B26" s="1" t="s">
        <v>247</v>
      </c>
      <c r="C26" s="6">
        <v>252000</v>
      </c>
      <c r="D26" s="6">
        <f>C26*IVATOT+C26</f>
        <v>302400</v>
      </c>
      <c r="E26" s="70" t="str">
        <f t="shared" si="0"/>
        <v>PCI/ISA/Media-Bus.TX/-3-x-168-Pin-DIMM-302400</v>
      </c>
      <c r="F26" s="71">
        <f>C26*IVATOT</f>
        <v>50400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4">
      <c r="A27" s="1" t="s">
        <v>248</v>
      </c>
      <c r="B27" s="1" t="s">
        <v>242</v>
      </c>
      <c r="C27" s="6">
        <v>259000</v>
      </c>
      <c r="D27" s="6">
        <f>C27*IVATOT+C27</f>
        <v>310800</v>
      </c>
      <c r="E27" s="70" t="str">
        <f t="shared" si="0"/>
        <v>PCI/ISA/Media-Bus.TX/-2-x-168-Pin-DIMM,-4-x-72-Pin-310800</v>
      </c>
      <c r="F27" s="71">
        <f>C27*IVATOT</f>
        <v>51800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4">
      <c r="A28" s="1" t="s">
        <v>249</v>
      </c>
      <c r="B28" s="1" t="s">
        <v>250</v>
      </c>
      <c r="C28" s="6">
        <v>269000</v>
      </c>
      <c r="D28" s="6">
        <f>C28*IVATOT+C28</f>
        <v>322800</v>
      </c>
      <c r="E28" s="70" t="str">
        <f t="shared" si="0"/>
        <v>PCI/ISA/Intel-440LX/233-333-Mhz-AT-BABY-322800</v>
      </c>
      <c r="F28" s="71">
        <f>C28*IVATOT</f>
        <v>53800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4">
      <c r="A29" s="1" t="s">
        <v>251</v>
      </c>
      <c r="B29" s="1" t="s">
        <v>252</v>
      </c>
      <c r="C29" s="6">
        <v>271000</v>
      </c>
      <c r="D29" s="6">
        <f>C29*IVATOT+C29</f>
        <v>325200</v>
      </c>
      <c r="E29" s="70" t="str">
        <f t="shared" si="0"/>
        <v>PCI/ISA/Media-Bus.Triton-II/ZIF7/75-200-MHz-325200</v>
      </c>
      <c r="F29" s="71">
        <f>C29*IVATOT</f>
        <v>54200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4">
      <c r="A30" s="1" t="s">
        <v>253</v>
      </c>
      <c r="B30" s="1" t="s">
        <v>254</v>
      </c>
      <c r="C30" s="6">
        <v>292000</v>
      </c>
      <c r="D30" s="6">
        <f>C30*IVATOT+C30</f>
        <v>350400</v>
      </c>
      <c r="E30" s="70" t="str">
        <f t="shared" si="0"/>
        <v>PCI/ISA/Intel-440LX/233-333-Mhz-350400</v>
      </c>
      <c r="F30" s="71">
        <f>C30*IVATOT</f>
        <v>58400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4">
      <c r="A31" s="1" t="s">
        <v>255</v>
      </c>
      <c r="B31" s="1" t="s">
        <v>256</v>
      </c>
      <c r="C31" s="6">
        <v>293000</v>
      </c>
      <c r="D31" s="6">
        <f>C31*IVATOT+C31</f>
        <v>351600</v>
      </c>
      <c r="E31" s="70" t="str">
        <f t="shared" si="0"/>
        <v>PCI/ISA/Media-Bus.Triton-II/ZIF7/-75-200-MHz-351600</v>
      </c>
      <c r="F31" s="71">
        <f>C31*IVATOT</f>
        <v>58600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4">
      <c r="A32" s="1" t="s">
        <v>257</v>
      </c>
      <c r="B32" s="1" t="s">
        <v>242</v>
      </c>
      <c r="C32" s="6">
        <v>307000</v>
      </c>
      <c r="D32" s="6">
        <f>C32*IVATOT+C32</f>
        <v>368400</v>
      </c>
      <c r="E32" s="70" t="str">
        <f t="shared" si="0"/>
        <v>PCI/ISA/Media-Bus.TX/-2-x-168-Pin-DIMM,-4-x-72-Pin-368400</v>
      </c>
      <c r="F32" s="71">
        <f>C32*IVATOT</f>
        <v>61400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4">
      <c r="A33" s="1" t="s">
        <v>258</v>
      </c>
      <c r="B33" s="1" t="s">
        <v>259</v>
      </c>
      <c r="C33" s="6">
        <v>440000</v>
      </c>
      <c r="D33" s="6">
        <f>C33*IVATOT+C33</f>
        <v>528000</v>
      </c>
      <c r="E33" s="70" t="str">
        <f t="shared" si="0"/>
        <v>PCI/ISA/Intel-440LX/233-333-Mhz-ATI-3D-Rage-Pro-AGP-528000</v>
      </c>
      <c r="F33" s="71">
        <f>C33*IVATOT</f>
        <v>88000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4">
      <c r="A34" s="1" t="s">
        <v>260</v>
      </c>
      <c r="B34" s="1" t="s">
        <v>261</v>
      </c>
      <c r="C34" s="6">
        <v>487000</v>
      </c>
      <c r="D34" s="6">
        <f>C34*IVATOT+C34</f>
        <v>584400</v>
      </c>
      <c r="E34" s="70" t="str">
        <f t="shared" si="0"/>
        <v>PCI/ISA/Intel-440LX/233-333-Mhz/Adaptec-7880-584400</v>
      </c>
      <c r="F34" s="71">
        <f>C34*IVATOT</f>
        <v>97400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4">
      <c r="A35" s="1" t="s">
        <v>262</v>
      </c>
      <c r="B35" s="1" t="s">
        <v>263</v>
      </c>
      <c r="C35" s="6">
        <v>566000</v>
      </c>
      <c r="D35" s="6">
        <f>C35*IVATOT+C35</f>
        <v>679200</v>
      </c>
      <c r="E35" s="70" t="str">
        <f t="shared" si="0"/>
        <v>PCI/ISA/Media-Bus/Intel-430HX/75-200-Mhz-679200</v>
      </c>
      <c r="F35" s="71">
        <f>C35*IVATOT</f>
        <v>113200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4">
      <c r="A36" s="1" t="s">
        <v>264</v>
      </c>
      <c r="B36" s="1" t="s">
        <v>261</v>
      </c>
      <c r="C36" s="6">
        <v>802000</v>
      </c>
      <c r="D36" s="6">
        <f>C36*IVATOT+C36</f>
        <v>962400</v>
      </c>
      <c r="E36" s="70" t="str">
        <f t="shared" si="0"/>
        <v>PCI/ISA/Intel-440LX/233-333-Mhz/Adaptec-7880-962400</v>
      </c>
      <c r="F36" s="71">
        <f>C36*IVATOT</f>
        <v>160400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4">
      <c r="A37" s="1" t="s">
        <v>265</v>
      </c>
      <c r="B37" s="1" t="s">
        <v>266</v>
      </c>
      <c r="C37" s="6">
        <v>1579000</v>
      </c>
      <c r="D37" s="6">
        <f>C37*IVATOT+C37</f>
        <v>1894800</v>
      </c>
      <c r="E37" s="70" t="str">
        <f t="shared" si="0"/>
        <v>Intel-440FX-CPU-INTEL-RISC-i960,-SCSI-I20-RAID,-EXP-1GB-1894800</v>
      </c>
      <c r="F37" s="71">
        <f>C37*IVATOT</f>
        <v>315800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4">
      <c r="A38" s="1" t="s">
        <v>267</v>
      </c>
      <c r="B38" s="1" t="s">
        <v>68</v>
      </c>
      <c r="C38" s="6" t="s">
        <v>68</v>
      </c>
      <c r="D38" s="6" t="e">
        <f>C38*IVATOT+C38</f>
        <v>#VALUE!</v>
      </c>
      <c r="E38" s="70" t="e">
        <f t="shared" si="0"/>
        <v>#VALUE!</v>
      </c>
      <c r="F38" s="71" t="e">
        <f>C38*IVATOT</f>
        <v>#VALUE!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4">
      <c r="A39" s="1" t="s">
        <v>268</v>
      </c>
      <c r="B39" s="1" t="s">
        <v>269</v>
      </c>
      <c r="C39" s="6">
        <v>70000</v>
      </c>
      <c r="D39" s="6">
        <f>C39*IVATOT+C39</f>
        <v>84000</v>
      </c>
      <c r="E39" s="70" t="str">
        <f t="shared" si="0"/>
        <v>S3-PRO-VIRGE-DX-2MB-Edo-exp.-4MB-3D-Acc.-84000</v>
      </c>
      <c r="F39" s="71">
        <f>C39*IVATOT</f>
        <v>14000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4">
      <c r="A40" s="1" t="s">
        <v>270</v>
      </c>
      <c r="B40" s="1" t="s">
        <v>271</v>
      </c>
      <c r="C40" s="6">
        <v>104000</v>
      </c>
      <c r="D40" s="6">
        <f>C40*IVATOT+C40</f>
        <v>124800</v>
      </c>
      <c r="E40" s="70" t="str">
        <f t="shared" si="0"/>
        <v>ACC.-2D/3D-4MB-LAGUNA-3D-max-1600x1200-124800</v>
      </c>
      <c r="F40" s="71">
        <f>C40*IVATOT</f>
        <v>20800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4">
      <c r="A41" s="1" t="s">
        <v>272</v>
      </c>
      <c r="B41" s="1" t="s">
        <v>273</v>
      </c>
      <c r="C41" s="6">
        <v>127000</v>
      </c>
      <c r="D41" s="6">
        <f>C41*IVATOT+C41</f>
        <v>152400</v>
      </c>
      <c r="E41" s="70" t="str">
        <f t="shared" si="0"/>
        <v>MATROX---NEC-Power-VR-PCX2-152400</v>
      </c>
      <c r="F41" s="71">
        <f>C41*IVATOT</f>
        <v>25400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4">
      <c r="A42" s="1" t="s">
        <v>274</v>
      </c>
      <c r="B42" s="1" t="s">
        <v>275</v>
      </c>
      <c r="C42" s="6">
        <v>162000</v>
      </c>
      <c r="D42" s="6">
        <f>C42*IVATOT+C42</f>
        <v>194400</v>
      </c>
      <c r="E42" s="70" t="str">
        <f t="shared" si="0"/>
        <v>ATI-Rage-II+-,-2D/3D,-DVD-Acc.,TV-OUT-194400</v>
      </c>
      <c r="F42" s="71">
        <f>C42*IVATOT</f>
        <v>32400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4">
      <c r="A43" s="1" t="s">
        <v>276</v>
      </c>
      <c r="B43" s="1" t="s">
        <v>277</v>
      </c>
      <c r="C43" s="6">
        <v>179000</v>
      </c>
      <c r="D43" s="6">
        <f>C43*IVATOT+C43</f>
        <v>214800</v>
      </c>
      <c r="E43" s="70" t="str">
        <f t="shared" si="0"/>
        <v>MATROX,MGA-1064SG-SGRAM-214800</v>
      </c>
      <c r="F43" s="71">
        <f>C43*IVATOT</f>
        <v>35800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4">
      <c r="A44" s="1" t="s">
        <v>278</v>
      </c>
      <c r="B44" s="1" t="s">
        <v>279</v>
      </c>
      <c r="C44" s="6">
        <v>186000</v>
      </c>
      <c r="D44" s="6">
        <f>C44*IVATOT+C44</f>
        <v>223200</v>
      </c>
      <c r="E44" s="70" t="str">
        <f t="shared" si="0"/>
        <v>S3-VIRGE/GX2,2D/3D-DVD-Acc.-VIDEO-IN&amp;TV-OUT-223200</v>
      </c>
      <c r="F44" s="71">
        <f>C44*IVATOT</f>
        <v>37200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4">
      <c r="A45" s="1" t="s">
        <v>280</v>
      </c>
      <c r="B45" s="1" t="s">
        <v>279</v>
      </c>
      <c r="C45" s="6">
        <v>186000</v>
      </c>
      <c r="D45" s="6">
        <f>C45*IVATOT+C45</f>
        <v>223200</v>
      </c>
      <c r="E45" s="70" t="str">
        <f t="shared" si="0"/>
        <v>S3-VIRGE/GX2,2D/3D-DVD-Acc.-VIDEO-IN&amp;TV-OUT-223200</v>
      </c>
      <c r="F45" s="71">
        <f>C45*IVATOT</f>
        <v>37200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4">
      <c r="A46" s="1" t="s">
        <v>281</v>
      </c>
      <c r="B46" s="1" t="s">
        <v>282</v>
      </c>
      <c r="C46" s="6">
        <v>203000</v>
      </c>
      <c r="D46" s="6">
        <f>C46*IVATOT+C46</f>
        <v>243600</v>
      </c>
      <c r="E46" s="70" t="str">
        <f t="shared" si="0"/>
        <v>ACC.-2D/3D-4MB-SGRAM-T.I.9735AC-243600</v>
      </c>
      <c r="F46" s="71">
        <f>C46*IVATOT</f>
        <v>40600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4">
      <c r="A47" s="1" t="s">
        <v>283</v>
      </c>
      <c r="B47" s="1" t="s">
        <v>277</v>
      </c>
      <c r="C47" s="6">
        <v>212000</v>
      </c>
      <c r="D47" s="6">
        <f>C47*IVATOT+C47</f>
        <v>254400</v>
      </c>
      <c r="E47" s="70" t="str">
        <f t="shared" si="0"/>
        <v>MATROX,MGA-1064SG-SGRAM-254400</v>
      </c>
      <c r="F47" s="71">
        <f>C47*IVATOT</f>
        <v>42400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4">
      <c r="A48" s="1" t="s">
        <v>284</v>
      </c>
      <c r="B48" s="1" t="s">
        <v>285</v>
      </c>
      <c r="C48" s="6">
        <v>222000</v>
      </c>
      <c r="D48" s="6">
        <f>C48*IVATOT+C48</f>
        <v>266400</v>
      </c>
      <c r="E48" s="70" t="str">
        <f t="shared" si="0"/>
        <v>ACC.2D/3D-3D/FX-Voodo-Rush+AT25-Game+Giochi-266400</v>
      </c>
      <c r="F48" s="71">
        <f>C48*IVATOT</f>
        <v>44400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4">
      <c r="A49" s="1" t="s">
        <v>286</v>
      </c>
      <c r="B49" s="1" t="s">
        <v>287</v>
      </c>
      <c r="C49" s="6">
        <v>245000</v>
      </c>
      <c r="D49" s="6">
        <f>C49*IVATOT+C49</f>
        <v>294000</v>
      </c>
      <c r="E49" s="70" t="str">
        <f t="shared" si="0"/>
        <v>ACC.2D/3D-3D/FX-Voodoo-Rush+AT25-Game+Giochi-294000</v>
      </c>
      <c r="F49" s="71">
        <f>C49*IVATOT</f>
        <v>49000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4">
      <c r="A50" s="1" t="s">
        <v>288</v>
      </c>
      <c r="B50" s="1" t="s">
        <v>5</v>
      </c>
      <c r="C50" s="6">
        <v>251000</v>
      </c>
      <c r="D50" s="6">
        <f>C50*IVATOT+C50</f>
        <v>301200</v>
      </c>
      <c r="E50" s="70" t="str">
        <f t="shared" si="0"/>
        <v>MATROX-301200</v>
      </c>
      <c r="F50" s="71">
        <f>C50*IVATOT</f>
        <v>50200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4">
      <c r="A51" s="1" t="s">
        <v>289</v>
      </c>
      <c r="B51" s="1" t="s">
        <v>290</v>
      </c>
      <c r="C51" s="6">
        <v>257000</v>
      </c>
      <c r="D51" s="6">
        <f>C51*IVATOT+C51</f>
        <v>308400</v>
      </c>
      <c r="E51" s="70" t="str">
        <f t="shared" si="0"/>
        <v>ASUS,-2D/3D,-4MB-SGRAM-SGS-T.-RIVA128-308400</v>
      </c>
      <c r="F51" s="71">
        <f>C51*IVATOT</f>
        <v>51400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4">
      <c r="A52" s="1" t="s">
        <v>291</v>
      </c>
      <c r="B52" s="1" t="s">
        <v>290</v>
      </c>
      <c r="C52" s="6">
        <v>269000</v>
      </c>
      <c r="D52" s="6">
        <f>C52*IVATOT+C52</f>
        <v>322800</v>
      </c>
      <c r="E52" s="70" t="str">
        <f t="shared" si="0"/>
        <v>ASUS,-2D/3D,-4MB-SGRAM-SGS-T.-RIVA128-322800</v>
      </c>
      <c r="F52" s="71">
        <f>C52*IVATOT</f>
        <v>53800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4">
      <c r="A53" s="1" t="s">
        <v>292</v>
      </c>
      <c r="B53" s="1" t="s">
        <v>293</v>
      </c>
      <c r="C53" s="6">
        <v>314000</v>
      </c>
      <c r="D53" s="6">
        <f>C53*IVATOT+C53</f>
        <v>376800</v>
      </c>
      <c r="E53" s="70" t="str">
        <f t="shared" si="0"/>
        <v>MATROX,MGA-MILLENNIUM-II-WRAM--376800</v>
      </c>
      <c r="F53" s="71">
        <f>C53*IVATOT</f>
        <v>62800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4">
      <c r="A54" s="1" t="s">
        <v>294</v>
      </c>
      <c r="B54" s="1" t="s">
        <v>295</v>
      </c>
      <c r="C54" s="6">
        <v>325000</v>
      </c>
      <c r="D54" s="6">
        <f>C54*IVATOT+C54</f>
        <v>390000</v>
      </c>
      <c r="E54" s="70" t="str">
        <f t="shared" si="0"/>
        <v>MATROX,MGA-MILLENNIUM-II-WRAM--AGP-390000</v>
      </c>
      <c r="F54" s="71">
        <f>C54*IVATOT</f>
        <v>65000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4">
      <c r="A55" s="1" t="s">
        <v>296</v>
      </c>
      <c r="B55" s="1" t="s">
        <v>297</v>
      </c>
      <c r="C55" s="6">
        <v>347000</v>
      </c>
      <c r="D55" s="6">
        <f>C55*IVATOT+C55</f>
        <v>416400</v>
      </c>
      <c r="E55" s="70" t="str">
        <f t="shared" si="0"/>
        <v>per-MATROX-MYSTIQUE-416400</v>
      </c>
      <c r="F55" s="71">
        <f>C55*IVATOT</f>
        <v>69400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4">
      <c r="A56" s="1" t="s">
        <v>298</v>
      </c>
      <c r="B56" s="1" t="s">
        <v>293</v>
      </c>
      <c r="C56" s="6">
        <v>369000</v>
      </c>
      <c r="D56" s="6">
        <f>C56*IVATOT+C56</f>
        <v>442800</v>
      </c>
      <c r="E56" s="70" t="str">
        <f t="shared" si="0"/>
        <v>MATROX,MGA-MILLENNIUM-II-WRAM--442800</v>
      </c>
      <c r="F56" s="71">
        <f>C56*IVATOT</f>
        <v>73800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4">
      <c r="A57" s="1" t="s">
        <v>299</v>
      </c>
      <c r="B57" s="1" t="s">
        <v>300</v>
      </c>
      <c r="C57" s="6">
        <v>402000</v>
      </c>
      <c r="D57" s="6">
        <f>C57*IVATOT+C57</f>
        <v>482400</v>
      </c>
      <c r="E57" s="70" t="str">
        <f t="shared" si="0"/>
        <v>ACC.3D-Voodo-3Dfx-+-Pixelfx-PQFP-256pin+Texelfx-PQFP208pin-482400</v>
      </c>
      <c r="F57" s="71">
        <f>C57*IVATOT</f>
        <v>80400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4">
      <c r="A58" s="1" t="s">
        <v>301</v>
      </c>
      <c r="B58" s="1" t="s">
        <v>293</v>
      </c>
      <c r="C58" s="6">
        <v>471000</v>
      </c>
      <c r="D58" s="6">
        <f>C58*IVATOT+C58</f>
        <v>565200</v>
      </c>
      <c r="E58" s="70" t="str">
        <f t="shared" si="0"/>
        <v>MATROX,MGA-MILLENNIUM-II-WRAM--565200</v>
      </c>
      <c r="F58" s="71">
        <f>C58*IVATOT</f>
        <v>94200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4">
      <c r="A59" s="1" t="s">
        <v>302</v>
      </c>
      <c r="B59" s="1" t="s">
        <v>295</v>
      </c>
      <c r="C59" s="6">
        <v>476000</v>
      </c>
      <c r="D59" s="6">
        <f>C59*IVATOT+C59</f>
        <v>571200</v>
      </c>
      <c r="E59" s="70" t="str">
        <f t="shared" si="0"/>
        <v>MATROX,MGA-MILLENNIUM-II-WRAM--AGP-571200</v>
      </c>
      <c r="F59" s="71">
        <f>C59*IVATOT</f>
        <v>95200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4">
      <c r="A60" s="1" t="s">
        <v>303</v>
      </c>
      <c r="B60" s="1" t="s">
        <v>300</v>
      </c>
      <c r="C60" s="6">
        <v>492000</v>
      </c>
      <c r="D60" s="6">
        <f>C60*IVATOT+C60</f>
        <v>590400</v>
      </c>
      <c r="E60" s="70" t="str">
        <f t="shared" si="0"/>
        <v>ACC.3D-Voodo-3Dfx-+-Pixelfx-PQFP-256pin+Texelfx-PQFP208pin-590400</v>
      </c>
      <c r="F60" s="71">
        <f>C60*IVATOT</f>
        <v>98400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4">
      <c r="A61" s="1" t="s">
        <v>304</v>
      </c>
      <c r="B61" s="1" t="s">
        <v>305</v>
      </c>
      <c r="C61" s="6">
        <v>531000</v>
      </c>
      <c r="D61" s="6">
        <f>C61*IVATOT+C61</f>
        <v>637200</v>
      </c>
      <c r="E61" s="70" t="str">
        <f t="shared" si="0"/>
        <v>MATROX-MISTIQUE-4MB+-RAINBOW-RUNNER-637200</v>
      </c>
      <c r="F61" s="71">
        <f>C61*IVATOT</f>
        <v>106200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4">
      <c r="A62" s="1" t="s">
        <v>306</v>
      </c>
      <c r="B62" s="1" t="s">
        <v>293</v>
      </c>
      <c r="C62" s="6">
        <v>552000</v>
      </c>
      <c r="D62" s="6">
        <f>C62*IVATOT+C62</f>
        <v>662400</v>
      </c>
      <c r="E62" s="70" t="str">
        <f t="shared" si="0"/>
        <v>MATROX,MGA-MILLENNIUM-II-WRAM--662400</v>
      </c>
      <c r="F62" s="71">
        <f>C62*IVATOT</f>
        <v>110400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4">
      <c r="A63" s="1" t="s">
        <v>307</v>
      </c>
      <c r="B63" s="1" t="s">
        <v>308</v>
      </c>
      <c r="C63" s="6">
        <v>1487000</v>
      </c>
      <c r="D63" s="6">
        <f>C63*IVATOT+C63</f>
        <v>1784400</v>
      </c>
      <c r="E63" s="70" t="str">
        <f t="shared" si="0"/>
        <v>3D-LABS-GLINT500TX,8MB-VRAM-Frame-Buffer,8MB-DRAM-1784400</v>
      </c>
      <c r="F63" s="71">
        <f>C63*IVATOT</f>
        <v>297400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4">
      <c r="A64" s="1" t="s">
        <v>309</v>
      </c>
      <c r="B64" s="1" t="s">
        <v>68</v>
      </c>
      <c r="C64" s="6" t="s">
        <v>68</v>
      </c>
      <c r="D64" s="6" t="e">
        <f>C64*IVATOT+C64</f>
        <v>#VALUE!</v>
      </c>
      <c r="E64" s="70" t="e">
        <f t="shared" si="0"/>
        <v>#VALUE!</v>
      </c>
      <c r="F64" s="71" t="e">
        <f>C64*IVATOT</f>
        <v>#VALUE!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4">
      <c r="A65" s="1" t="s">
        <v>310</v>
      </c>
      <c r="B65" s="1" t="s">
        <v>311</v>
      </c>
      <c r="C65" s="6">
        <v>101000</v>
      </c>
      <c r="D65" s="6">
        <f>C65*IVATOT+C65</f>
        <v>121200</v>
      </c>
      <c r="E65" s="70" t="str">
        <f t="shared" si="0"/>
        <v>Fast-SCSI-2-121200</v>
      </c>
      <c r="F65" s="71">
        <f>C65*IVATOT</f>
        <v>20200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4">
      <c r="A66" s="1" t="s">
        <v>312</v>
      </c>
      <c r="B66" s="1" t="s">
        <v>313</v>
      </c>
      <c r="C66" s="6">
        <v>38000</v>
      </c>
      <c r="D66" s="6">
        <f>C66*IVATOT+C66</f>
        <v>45600</v>
      </c>
      <c r="E66" s="70" t="str">
        <f t="shared" si="0"/>
        <v>Tekram-690B,-4-canali-EIDE-45600</v>
      </c>
      <c r="F66" s="71">
        <f>C66*IVATOT</f>
        <v>7600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4">
      <c r="A67" s="1" t="s">
        <v>314</v>
      </c>
      <c r="B67" s="1" t="s">
        <v>315</v>
      </c>
      <c r="C67" s="6">
        <v>137000</v>
      </c>
      <c r="D67" s="6">
        <f>C67*IVATOT+C67</f>
        <v>164400</v>
      </c>
      <c r="E67" s="70" t="str">
        <f t="shared" si="0"/>
        <v>ASUS-NCR-53C810-Ultra-Fast,-SCSI-2-164400</v>
      </c>
      <c r="F67" s="71">
        <f>C67*IVATOT</f>
        <v>27400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4">
      <c r="A68" s="1" t="s">
        <v>316</v>
      </c>
      <c r="B68" s="1" t="s">
        <v>317</v>
      </c>
      <c r="C68" s="6">
        <v>222000</v>
      </c>
      <c r="D68" s="6">
        <f>C68*IVATOT+C68</f>
        <v>266400</v>
      </c>
      <c r="E68" s="70" t="str">
        <f t="shared" si="0"/>
        <v>ASUS-NCR-53C875-Ultra-Fast,-Wide-SCSI-e-SCSI-2-266400</v>
      </c>
      <c r="F68" s="71">
        <f>C68*IVATOT</f>
        <v>44400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4">
      <c r="A69" s="1" t="s">
        <v>318</v>
      </c>
      <c r="B69" s="1" t="s">
        <v>319</v>
      </c>
      <c r="C69" s="6">
        <v>501000</v>
      </c>
      <c r="D69" s="6">
        <f>C69*IVATOT+C69</f>
        <v>601200</v>
      </c>
      <c r="E69" s="70" t="str">
        <f t="shared" ref="E69:E132" si="1">_xlfn.CONCAT(B69,"-",D69)</f>
        <v>Adaptec-2940-Ultra-Fast,-SCSI-2,-sw-EZ-SCSI-4.0-601200</v>
      </c>
      <c r="F69" s="71">
        <f>C69*IVATOT</f>
        <v>100200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4">
      <c r="A70" s="1" t="s">
        <v>320</v>
      </c>
      <c r="B70" s="1" t="s">
        <v>321</v>
      </c>
      <c r="C70" s="6">
        <v>428000</v>
      </c>
      <c r="D70" s="6">
        <f>C70*IVATOT+C70</f>
        <v>513600</v>
      </c>
      <c r="E70" s="70" t="str">
        <f t="shared" si="1"/>
        <v>Adaptec-2940-Ultra-Fast,-Wide-SCSI-e-SCSI-2-513600</v>
      </c>
      <c r="F70" s="71">
        <f>C70*IVATOT</f>
        <v>85600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4">
      <c r="A71" s="1" t="s">
        <v>322</v>
      </c>
      <c r="B71" s="1" t="s">
        <v>323</v>
      </c>
      <c r="C71" s="6">
        <v>561000</v>
      </c>
      <c r="D71" s="6">
        <f>C71*IVATOT+C71</f>
        <v>673200</v>
      </c>
      <c r="E71" s="70" t="str">
        <f t="shared" si="1"/>
        <v>Adaptec-2940-Ultra-Fast,-Wide-SCSI-e-SCSI-2,-sw-EZ-SCSI-673200</v>
      </c>
      <c r="F71" s="71">
        <f>C71*IVATOT</f>
        <v>112200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4">
      <c r="A72" s="1" t="s">
        <v>324</v>
      </c>
      <c r="B72" s="1" t="s">
        <v>325</v>
      </c>
      <c r="C72" s="6">
        <v>1578000</v>
      </c>
      <c r="D72" s="6">
        <f>C72*IVATOT+C72</f>
        <v>1893600</v>
      </c>
      <c r="E72" s="70" t="str">
        <f t="shared" si="1"/>
        <v>ASUS-Infotrend-500127-dual-Ultra-Fast,-Wide-SCSI,-RAID-1893600</v>
      </c>
      <c r="F72" s="71">
        <f>C72*IVATOT</f>
        <v>315600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4">
      <c r="A73" s="1" t="s">
        <v>326</v>
      </c>
      <c r="B73" s="1" t="s">
        <v>327</v>
      </c>
      <c r="C73" s="6">
        <v>34000</v>
      </c>
      <c r="D73" s="6">
        <f>C73*IVATOT+C73</f>
        <v>40800</v>
      </c>
      <c r="E73" s="70" t="str">
        <f t="shared" si="1"/>
        <v>16550-Fast-UART-40800</v>
      </c>
      <c r="F73" s="71">
        <f>C73*IVATOT</f>
        <v>6800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4">
      <c r="A74" s="1" t="s">
        <v>328</v>
      </c>
      <c r="B74" s="1" t="s">
        <v>68</v>
      </c>
      <c r="C74" s="6">
        <v>20000</v>
      </c>
      <c r="D74" s="6">
        <f>C74*IVATOT+C74</f>
        <v>24000</v>
      </c>
      <c r="E74" s="70" t="str">
        <f t="shared" si="1"/>
        <v>--24000</v>
      </c>
      <c r="F74" s="71">
        <f>C74*IVATOT</f>
        <v>4000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4">
      <c r="A75" s="1" t="s">
        <v>329</v>
      </c>
      <c r="B75" s="1" t="s">
        <v>68</v>
      </c>
      <c r="C75" s="6">
        <v>23000</v>
      </c>
      <c r="D75" s="6">
        <f>C75*IVATOT+C75</f>
        <v>27600</v>
      </c>
      <c r="E75" s="70" t="str">
        <f t="shared" si="1"/>
        <v>--27600</v>
      </c>
      <c r="F75" s="71">
        <f>C75*IVATOT</f>
        <v>4600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4">
      <c r="A76" s="1" t="s">
        <v>330</v>
      </c>
      <c r="B76" s="1" t="s">
        <v>68</v>
      </c>
      <c r="C76" s="6">
        <v>98000</v>
      </c>
      <c r="D76" s="6">
        <f>C76*IVATOT+C76</f>
        <v>117600</v>
      </c>
      <c r="E76" s="70" t="str">
        <f t="shared" si="1"/>
        <v>--117600</v>
      </c>
      <c r="F76" s="71">
        <f>C76*IVATOT</f>
        <v>19600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4">
      <c r="A77" s="1" t="s">
        <v>331</v>
      </c>
      <c r="B77" s="1" t="s">
        <v>68</v>
      </c>
      <c r="C77" s="6">
        <v>251000</v>
      </c>
      <c r="D77" s="6">
        <f>C77*IVATOT+C77</f>
        <v>301200</v>
      </c>
      <c r="E77" s="70" t="str">
        <f t="shared" si="1"/>
        <v>--301200</v>
      </c>
      <c r="F77" s="71">
        <f>C77*IVATOT</f>
        <v>50200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4">
      <c r="A78" s="1" t="s">
        <v>332</v>
      </c>
      <c r="B78" s="1" t="s">
        <v>68</v>
      </c>
      <c r="C78" s="6">
        <v>15000</v>
      </c>
      <c r="D78" s="6">
        <f>C78*IVATOT+C78</f>
        <v>18000</v>
      </c>
      <c r="E78" s="70" t="str">
        <f t="shared" si="1"/>
        <v>--18000</v>
      </c>
      <c r="F78" s="71">
        <f>C78*IVATOT</f>
        <v>3000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4">
      <c r="A79" s="1" t="s">
        <v>333</v>
      </c>
      <c r="B79" s="1" t="s">
        <v>68</v>
      </c>
      <c r="C79" s="6">
        <v>14000</v>
      </c>
      <c r="D79" s="6">
        <f>C79*IVATOT+C79</f>
        <v>16800</v>
      </c>
      <c r="E79" s="70" t="str">
        <f t="shared" si="1"/>
        <v>--16800</v>
      </c>
      <c r="F79" s="71">
        <f>C79*IVATOT</f>
        <v>2800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4">
      <c r="A80" s="1" t="s">
        <v>334</v>
      </c>
      <c r="B80" s="1" t="s">
        <v>68</v>
      </c>
      <c r="C80" s="6" t="s">
        <v>68</v>
      </c>
      <c r="D80" s="6" t="e">
        <f>C80*IVATOT+C80</f>
        <v>#VALUE!</v>
      </c>
      <c r="E80" s="70" t="e">
        <f t="shared" si="1"/>
        <v>#VALUE!</v>
      </c>
      <c r="F80" s="71" t="e">
        <f>C80*IVATOT</f>
        <v>#VALUE!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4">
      <c r="A81" s="1" t="s">
        <v>335</v>
      </c>
      <c r="B81" s="1" t="s">
        <v>336</v>
      </c>
      <c r="C81" s="6">
        <v>399000</v>
      </c>
      <c r="D81" s="6">
        <f>C81*IVATOT+C81</f>
        <v>478800</v>
      </c>
      <c r="E81" s="70" t="str">
        <f t="shared" si="1"/>
        <v>2,5"-12mm-HITACHI---DK226A-21-478800</v>
      </c>
      <c r="F81" s="71">
        <f>C81*IVATOT</f>
        <v>79800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4">
      <c r="A82" s="1" t="s">
        <v>337</v>
      </c>
      <c r="B82" s="1" t="s">
        <v>338</v>
      </c>
      <c r="C82" s="6">
        <v>259000</v>
      </c>
      <c r="D82" s="6">
        <f>C82*IVATOT+C82</f>
        <v>310800</v>
      </c>
      <c r="E82" s="70" t="str">
        <f t="shared" si="1"/>
        <v>3,5"-ULTRA-DMA-FUJITSU--310800</v>
      </c>
      <c r="F82" s="71">
        <f>C82*IVATOT</f>
        <v>51800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4">
      <c r="A83" s="1" t="s">
        <v>339</v>
      </c>
      <c r="B83" s="1" t="s">
        <v>338</v>
      </c>
      <c r="C83" s="6">
        <v>324000</v>
      </c>
      <c r="D83" s="6">
        <f>C83*IVATOT+C83</f>
        <v>388800</v>
      </c>
      <c r="E83" s="70" t="str">
        <f t="shared" si="1"/>
        <v>3,5"-ULTRA-DMA-FUJITSU--388800</v>
      </c>
      <c r="F83" s="71">
        <f>C83*IVATOT</f>
        <v>64800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4">
      <c r="A84" s="1" t="s">
        <v>340</v>
      </c>
      <c r="B84" s="1" t="s">
        <v>338</v>
      </c>
      <c r="C84" s="6">
        <v>378000</v>
      </c>
      <c r="D84" s="6">
        <f>C84*IVATOT+C84</f>
        <v>453600</v>
      </c>
      <c r="E84" s="70" t="str">
        <f t="shared" si="1"/>
        <v>3,5"-ULTRA-DMA-FUJITSU--453600</v>
      </c>
      <c r="F84" s="71">
        <f>C84*IVATOT</f>
        <v>75600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4">
      <c r="A85" s="1" t="s">
        <v>341</v>
      </c>
      <c r="B85" s="1" t="s">
        <v>338</v>
      </c>
      <c r="C85" s="6">
        <v>469000</v>
      </c>
      <c r="D85" s="6">
        <f>C85*IVATOT+C85</f>
        <v>562800</v>
      </c>
      <c r="E85" s="70" t="str">
        <f t="shared" si="1"/>
        <v>3,5"-ULTRA-DMA-FUJITSU--562800</v>
      </c>
      <c r="F85" s="71">
        <f>C85*IVATOT</f>
        <v>93800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4">
      <c r="A86" s="1" t="s">
        <v>342</v>
      </c>
      <c r="B86" s="1" t="s">
        <v>338</v>
      </c>
      <c r="C86" s="6">
        <v>556000</v>
      </c>
      <c r="D86" s="6">
        <f>C86*IVATOT+C86</f>
        <v>667200</v>
      </c>
      <c r="E86" s="70" t="str">
        <f t="shared" si="1"/>
        <v>3,5"-ULTRA-DMA-FUJITSU--667200</v>
      </c>
      <c r="F86" s="71">
        <f>C86*IVATOT</f>
        <v>111200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4">
      <c r="A87" s="1" t="s">
        <v>343</v>
      </c>
      <c r="B87" s="1" t="s">
        <v>344</v>
      </c>
      <c r="C87" s="6">
        <v>476000</v>
      </c>
      <c r="D87" s="6">
        <f>C87*IVATOT+C87</f>
        <v>571200</v>
      </c>
      <c r="E87" s="70" t="str">
        <f t="shared" si="1"/>
        <v>3,5"-SCSI-QUANTUM-FIREBALL-ST-571200</v>
      </c>
      <c r="F87" s="71">
        <f>C87*IVATOT</f>
        <v>95200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4">
      <c r="A88" s="1" t="s">
        <v>345</v>
      </c>
      <c r="B88" s="1" t="s">
        <v>344</v>
      </c>
      <c r="C88" s="6">
        <v>477000</v>
      </c>
      <c r="D88" s="6">
        <f>C88*IVATOT+C88</f>
        <v>572400</v>
      </c>
      <c r="E88" s="70" t="str">
        <f t="shared" si="1"/>
        <v>3,5"-SCSI-QUANTUM-FIREBALL-ST-572400</v>
      </c>
      <c r="F88" s="71">
        <f>C88*IVATOT</f>
        <v>95400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4">
      <c r="A89" s="1" t="s">
        <v>346</v>
      </c>
      <c r="B89" s="1" t="s">
        <v>344</v>
      </c>
      <c r="C89" s="6">
        <v>556000</v>
      </c>
      <c r="D89" s="6">
        <f>C89*IVATOT+C89</f>
        <v>667200</v>
      </c>
      <c r="E89" s="70" t="str">
        <f t="shared" si="1"/>
        <v>3,5"-SCSI-QUANTUM-FIREBALL-ST-667200</v>
      </c>
      <c r="F89" s="71">
        <f>C89*IVATOT</f>
        <v>111200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4">
      <c r="A90" s="1" t="s">
        <v>347</v>
      </c>
      <c r="B90" s="1" t="s">
        <v>348</v>
      </c>
      <c r="C90" s="6">
        <v>695000</v>
      </c>
      <c r="D90" s="6">
        <f>C90*IVATOT+C90</f>
        <v>834000</v>
      </c>
      <c r="E90" s="70" t="str">
        <f t="shared" si="1"/>
        <v>3,5"-SCSI-III,-QUANTUM-VIKING-834000</v>
      </c>
      <c r="F90" s="71">
        <f>C90*IVATOT</f>
        <v>139000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4">
      <c r="A91" s="1" t="s">
        <v>349</v>
      </c>
      <c r="B91" s="1" t="s">
        <v>350</v>
      </c>
      <c r="C91" s="6">
        <v>1279000</v>
      </c>
      <c r="D91" s="6">
        <f>C91*IVATOT+C91</f>
        <v>1534800</v>
      </c>
      <c r="E91" s="70" t="str">
        <f t="shared" si="1"/>
        <v>3,5"-SCSI-U.W.-SEAGATE-CHEETAH-1534800</v>
      </c>
      <c r="F91" s="71">
        <f>C91*IVATOT</f>
        <v>255800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4">
      <c r="A92" s="1" t="s">
        <v>351</v>
      </c>
      <c r="B92" s="1" t="s">
        <v>6</v>
      </c>
      <c r="C92" s="6">
        <v>35000</v>
      </c>
      <c r="D92" s="6">
        <f>C92*IVATOT+C92</f>
        <v>42000</v>
      </c>
      <c r="E92" s="70" t="str">
        <f t="shared" si="1"/>
        <v>PANASONIC-42000</v>
      </c>
      <c r="F92" s="71">
        <f>C92*IVATOT</f>
        <v>7000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4">
      <c r="A93" s="1" t="s">
        <v>352</v>
      </c>
      <c r="B93" s="1" t="s">
        <v>353</v>
      </c>
      <c r="C93" s="6">
        <v>175000</v>
      </c>
      <c r="D93" s="6">
        <f>C93*IVATOT+C93</f>
        <v>210000</v>
      </c>
      <c r="E93" s="70" t="str">
        <f t="shared" si="1"/>
        <v>PANASONIC-LS-120-210000</v>
      </c>
      <c r="F93" s="71">
        <f>C93*IVATOT</f>
        <v>35000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4">
      <c r="A94" s="1" t="s">
        <v>354</v>
      </c>
      <c r="B94" s="1" t="s">
        <v>7</v>
      </c>
      <c r="C94" s="6">
        <v>272000</v>
      </c>
      <c r="D94" s="6">
        <f>C94*IVATOT+C94</f>
        <v>326400</v>
      </c>
      <c r="E94" s="70" t="str">
        <f t="shared" si="1"/>
        <v>IOMEGA-326400</v>
      </c>
      <c r="F94" s="71">
        <f>C94*IVATOT</f>
        <v>54400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4">
      <c r="A95" s="1" t="s">
        <v>355</v>
      </c>
      <c r="B95" s="1" t="s">
        <v>7</v>
      </c>
      <c r="C95" s="6">
        <v>198000</v>
      </c>
      <c r="D95" s="6">
        <f>C95*IVATOT+C95</f>
        <v>237600</v>
      </c>
      <c r="E95" s="70" t="str">
        <f t="shared" si="1"/>
        <v>IOMEGA-237600</v>
      </c>
      <c r="F95" s="71">
        <f>C95*IVATOT</f>
        <v>39600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4">
      <c r="A96" s="1" t="s">
        <v>356</v>
      </c>
      <c r="B96" s="1" t="s">
        <v>7</v>
      </c>
      <c r="C96" s="6">
        <v>290000</v>
      </c>
      <c r="D96" s="6">
        <f>C96*IVATOT+C96</f>
        <v>348000</v>
      </c>
      <c r="E96" s="70" t="str">
        <f t="shared" si="1"/>
        <v>IOMEGA-348000</v>
      </c>
      <c r="F96" s="71">
        <f>C96*IVATOT</f>
        <v>58000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4">
      <c r="A97" s="1" t="s">
        <v>357</v>
      </c>
      <c r="B97" s="1" t="s">
        <v>7</v>
      </c>
      <c r="C97" s="6">
        <v>589000</v>
      </c>
      <c r="D97" s="6">
        <f>C97*IVATOT+C97</f>
        <v>706800</v>
      </c>
      <c r="E97" s="70" t="str">
        <f t="shared" si="1"/>
        <v>IOMEGA-706800</v>
      </c>
      <c r="F97" s="71">
        <f>C97*IVATOT</f>
        <v>117800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4">
      <c r="A98" s="1" t="s">
        <v>358</v>
      </c>
      <c r="B98" s="1" t="s">
        <v>7</v>
      </c>
      <c r="C98" s="6">
        <v>743000</v>
      </c>
      <c r="D98" s="6">
        <f>C98*IVATOT+C98</f>
        <v>891600</v>
      </c>
      <c r="E98" s="70" t="str">
        <f t="shared" si="1"/>
        <v>IOMEGA-891600</v>
      </c>
      <c r="F98" s="71">
        <f>C98*IVATOT</f>
        <v>148600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4">
      <c r="A99" s="1" t="s">
        <v>359</v>
      </c>
      <c r="B99" s="1" t="s">
        <v>68</v>
      </c>
      <c r="C99" s="6">
        <v>271000</v>
      </c>
      <c r="D99" s="6">
        <f>C99*IVATOT+C99</f>
        <v>325200</v>
      </c>
      <c r="E99" s="70" t="str">
        <f t="shared" si="1"/>
        <v>--325200</v>
      </c>
      <c r="F99" s="71">
        <f>C99*IVATOT</f>
        <v>54200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4">
      <c r="A100" s="1" t="s">
        <v>360</v>
      </c>
      <c r="B100" s="1" t="s">
        <v>68</v>
      </c>
      <c r="C100" s="6">
        <v>632000</v>
      </c>
      <c r="D100" s="6">
        <f>C100*IVATOT+C100</f>
        <v>758400</v>
      </c>
      <c r="E100" s="70" t="str">
        <f t="shared" si="1"/>
        <v>--758400</v>
      </c>
      <c r="F100" s="71">
        <f>C100*IVATOT</f>
        <v>126400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4">
      <c r="A101" s="1" t="s">
        <v>361</v>
      </c>
      <c r="B101" s="1" t="s">
        <v>362</v>
      </c>
      <c r="C101" s="6">
        <v>90000</v>
      </c>
      <c r="D101" s="6">
        <f>C101*IVATOT+C101</f>
        <v>108000</v>
      </c>
      <c r="E101" s="70" t="str">
        <f t="shared" si="1"/>
        <v>per-LS-120-108000</v>
      </c>
      <c r="F101" s="71">
        <f>C101*IVATOT</f>
        <v>18000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4">
      <c r="A102" s="1" t="s">
        <v>363</v>
      </c>
      <c r="B102" s="1" t="s">
        <v>364</v>
      </c>
      <c r="C102" s="6">
        <v>4000</v>
      </c>
      <c r="D102" s="6">
        <f>C102*IVATOT+C102</f>
        <v>4800</v>
      </c>
      <c r="E102" s="70" t="str">
        <f t="shared" si="1"/>
        <v>Kit-montaggio-Hard-Disk-3,5"-4800</v>
      </c>
      <c r="F102" s="71">
        <f>C102*IVATOT</f>
        <v>800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4">
      <c r="A103" s="1" t="s">
        <v>365</v>
      </c>
      <c r="B103" s="1" t="s">
        <v>366</v>
      </c>
      <c r="C103" s="6">
        <v>5000</v>
      </c>
      <c r="D103" s="6">
        <f>C103*IVATOT+C103</f>
        <v>6000</v>
      </c>
      <c r="E103" s="70" t="str">
        <f t="shared" si="1"/>
        <v>Kit-montaggio-Floppy-Disk-Drive-3,5"-6000</v>
      </c>
      <c r="F103" s="71">
        <f>C103*IVATOT</f>
        <v>1000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4">
      <c r="A104" s="1" t="s">
        <v>367</v>
      </c>
      <c r="B104" s="1" t="s">
        <v>368</v>
      </c>
      <c r="C104" s="6">
        <v>41000</v>
      </c>
      <c r="D104" s="6">
        <f>C104*IVATOT+C104</f>
        <v>49200</v>
      </c>
      <c r="E104" s="70" t="str">
        <f t="shared" si="1"/>
        <v>Kit-FRAME-REMOVIBILE-per-HDD-3,5"-49200</v>
      </c>
      <c r="F104" s="71">
        <f>C104*IVATOT</f>
        <v>8200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4">
      <c r="A105" s="1" t="s">
        <v>8</v>
      </c>
      <c r="B105" s="1" t="s">
        <v>68</v>
      </c>
      <c r="C105" s="6" t="s">
        <v>68</v>
      </c>
      <c r="D105" s="6" t="e">
        <f>C105*IVATOT+C105</f>
        <v>#VALUE!</v>
      </c>
      <c r="E105" s="70" t="e">
        <f t="shared" si="1"/>
        <v>#VALUE!</v>
      </c>
      <c r="F105" s="71" t="e">
        <f>C105*IVATOT</f>
        <v>#VALUE!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4">
      <c r="A106" s="1" t="s">
        <v>369</v>
      </c>
      <c r="B106" s="1" t="s">
        <v>370</v>
      </c>
      <c r="C106" s="6">
        <v>737000</v>
      </c>
      <c r="D106" s="6">
        <f>C106*IVATOT+C106</f>
        <v>884400</v>
      </c>
      <c r="E106" s="70" t="str">
        <f t="shared" si="1"/>
        <v>PLASMON-PD2000I-884400</v>
      </c>
      <c r="F106" s="71">
        <f>C106*IVATOT</f>
        <v>147400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4">
      <c r="A107" s="1" t="s">
        <v>371</v>
      </c>
      <c r="B107" s="1" t="s">
        <v>372</v>
      </c>
      <c r="C107" s="6">
        <v>910000</v>
      </c>
      <c r="D107" s="6">
        <f>C107*IVATOT+C107</f>
        <v>1092000</v>
      </c>
      <c r="E107" s="70" t="str">
        <f t="shared" si="1"/>
        <v>PLASMON-PD2000E-1092000</v>
      </c>
      <c r="F107" s="71">
        <f>C107*IVATOT</f>
        <v>182000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4">
      <c r="A108" s="1" t="s">
        <v>373</v>
      </c>
      <c r="B108" s="1" t="s">
        <v>68</v>
      </c>
      <c r="C108" s="6">
        <v>241000</v>
      </c>
      <c r="D108" s="6">
        <f>C108*IVATOT+C108</f>
        <v>289200</v>
      </c>
      <c r="E108" s="70" t="str">
        <f t="shared" si="1"/>
        <v>--289200</v>
      </c>
      <c r="F108" s="71">
        <f>C108*IVATOT</f>
        <v>48200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4">
      <c r="A109" s="1" t="s">
        <v>374</v>
      </c>
      <c r="B109" s="1" t="s">
        <v>68</v>
      </c>
      <c r="C109" s="6" t="s">
        <v>68</v>
      </c>
      <c r="D109" s="6" t="e">
        <f>C109*IVATOT+C109</f>
        <v>#VALUE!</v>
      </c>
      <c r="E109" s="70" t="e">
        <f t="shared" si="1"/>
        <v>#VALUE!</v>
      </c>
      <c r="F109" s="71" t="e">
        <f>C109*IVATOT</f>
        <v>#VALUE!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4">
      <c r="A110" s="1" t="s">
        <v>375</v>
      </c>
      <c r="B110" s="1" t="s">
        <v>376</v>
      </c>
      <c r="C110" s="6">
        <v>112000</v>
      </c>
      <c r="D110" s="6">
        <f>C110*IVATOT+C110</f>
        <v>134400</v>
      </c>
      <c r="E110" s="70" t="str">
        <f t="shared" si="1"/>
        <v>24-velocita',EIDE-134400</v>
      </c>
      <c r="F110" s="71">
        <f>C110*IVATOT</f>
        <v>22400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4">
      <c r="A111" s="1" t="s">
        <v>377</v>
      </c>
      <c r="B111" s="1" t="s">
        <v>376</v>
      </c>
      <c r="C111" s="6">
        <v>113000</v>
      </c>
      <c r="D111" s="6">
        <f>C111*IVATOT+C111</f>
        <v>135600</v>
      </c>
      <c r="E111" s="70" t="str">
        <f t="shared" si="1"/>
        <v>24-velocita',EIDE-135600</v>
      </c>
      <c r="F111" s="71">
        <f>C111*IVATOT</f>
        <v>22600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4">
      <c r="A112" s="1" t="s">
        <v>378</v>
      </c>
      <c r="B112" s="1" t="s">
        <v>379</v>
      </c>
      <c r="C112" s="6">
        <v>121000</v>
      </c>
      <c r="D112" s="6">
        <f>C112*IVATOT+C112</f>
        <v>145200</v>
      </c>
      <c r="E112" s="70" t="str">
        <f t="shared" si="1"/>
        <v>24-velocita',EIDE,SLOT-IN-145200</v>
      </c>
      <c r="F112" s="71">
        <f>C112*IVATOT</f>
        <v>24200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4">
      <c r="A113" s="1" t="s">
        <v>380</v>
      </c>
      <c r="B113" s="1" t="s">
        <v>381</v>
      </c>
      <c r="C113" s="6">
        <v>160000</v>
      </c>
      <c r="D113" s="6">
        <f>C113*IVATOT+C113</f>
        <v>192000</v>
      </c>
      <c r="E113" s="70" t="str">
        <f t="shared" si="1"/>
        <v>34-velocita',EIDE-192000</v>
      </c>
      <c r="F113" s="71">
        <f>C113*IVATOT</f>
        <v>32000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4">
      <c r="A114" s="1" t="s">
        <v>382</v>
      </c>
      <c r="B114" s="1" t="s">
        <v>383</v>
      </c>
      <c r="C114" s="6">
        <v>195000</v>
      </c>
      <c r="D114" s="6">
        <f>C114*IVATOT+C114</f>
        <v>234000</v>
      </c>
      <c r="E114" s="70" t="str">
        <f t="shared" si="1"/>
        <v>24-velocita',SCSI-234000</v>
      </c>
      <c r="F114" s="71">
        <f>C114*IVATOT</f>
        <v>39000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4">
      <c r="A115" s="1" t="s">
        <v>384</v>
      </c>
      <c r="B115" s="1" t="s">
        <v>385</v>
      </c>
      <c r="C115" s="6">
        <v>215000</v>
      </c>
      <c r="D115" s="6">
        <f>C115*IVATOT+C115</f>
        <v>258000</v>
      </c>
      <c r="E115" s="70" t="str">
        <f t="shared" si="1"/>
        <v>32-velocita',SCSI-258000</v>
      </c>
      <c r="F115" s="71">
        <f>C115*IVATOT</f>
        <v>43000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4">
      <c r="A116" s="1" t="s">
        <v>386</v>
      </c>
      <c r="B116" s="1" t="s">
        <v>385</v>
      </c>
      <c r="C116" s="6">
        <v>321000</v>
      </c>
      <c r="D116" s="6">
        <f>C116*IVATOT+C116</f>
        <v>385200</v>
      </c>
      <c r="E116" s="70" t="str">
        <f t="shared" si="1"/>
        <v>32-velocita',SCSI-385200</v>
      </c>
      <c r="F116" s="71">
        <f>C116*IVATOT</f>
        <v>64200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4">
      <c r="A117" s="1" t="s">
        <v>387</v>
      </c>
      <c r="B117" s="1" t="s">
        <v>9</v>
      </c>
      <c r="C117" s="6">
        <v>614000</v>
      </c>
      <c r="D117" s="6">
        <f>C117*IVATOT+C117</f>
        <v>736800</v>
      </c>
      <c r="E117" s="70" t="str">
        <f t="shared" si="1"/>
        <v>CREATIVE-736800</v>
      </c>
      <c r="F117" s="71">
        <f>C117*IVATOT</f>
        <v>122800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4">
      <c r="A118" s="1" t="s">
        <v>10</v>
      </c>
      <c r="B118" s="1" t="s">
        <v>68</v>
      </c>
      <c r="C118" s="6" t="s">
        <v>68</v>
      </c>
      <c r="D118" s="6" t="e">
        <f>C118*IVATOT+C118</f>
        <v>#VALUE!</v>
      </c>
      <c r="E118" s="70" t="e">
        <f t="shared" si="1"/>
        <v>#VALUE!</v>
      </c>
      <c r="F118" s="71" t="e">
        <f>C118*IVATOT</f>
        <v>#VALUE!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4">
      <c r="A119" s="1" t="s">
        <v>388</v>
      </c>
      <c r="B119" s="1" t="s">
        <v>389</v>
      </c>
      <c r="C119" s="6">
        <v>30000</v>
      </c>
      <c r="D119" s="6">
        <f>C119*IVATOT+C119</f>
        <v>36000</v>
      </c>
      <c r="E119" s="70" t="str">
        <f t="shared" si="1"/>
        <v>Kit-10-pz.-36000</v>
      </c>
      <c r="F119" s="71">
        <f>C119*IVATOT</f>
        <v>6000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4">
      <c r="A120" s="1" t="s">
        <v>390</v>
      </c>
      <c r="B120" s="1" t="s">
        <v>11</v>
      </c>
      <c r="C120" s="6">
        <v>34000</v>
      </c>
      <c r="D120" s="6">
        <f>C120*IVATOT+C120</f>
        <v>40800</v>
      </c>
      <c r="E120" s="70" t="str">
        <f t="shared" si="1"/>
        <v>VERBATIM-40800</v>
      </c>
      <c r="F120" s="71">
        <f>C120*IVATOT</f>
        <v>6800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4">
      <c r="A121" s="1" t="s">
        <v>391</v>
      </c>
      <c r="B121" s="1" t="s">
        <v>389</v>
      </c>
      <c r="C121" s="6">
        <v>35000</v>
      </c>
      <c r="D121" s="6">
        <f>C121*IVATOT+C121</f>
        <v>42000</v>
      </c>
      <c r="E121" s="70" t="str">
        <f t="shared" si="1"/>
        <v>Kit-10-pz.-42000</v>
      </c>
      <c r="F121" s="71">
        <f>C121*IVATOT</f>
        <v>7000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4">
      <c r="A122" s="1" t="s">
        <v>392</v>
      </c>
      <c r="B122" s="1" t="s">
        <v>393</v>
      </c>
      <c r="C122" s="6">
        <v>77000</v>
      </c>
      <c r="D122" s="6">
        <f>C122*IVATOT+C122</f>
        <v>92400</v>
      </c>
      <c r="E122" s="70" t="str">
        <f t="shared" si="1"/>
        <v>Software-per-creazione-etichette-CD-92400</v>
      </c>
      <c r="F122" s="71">
        <f>C122*IVATOT</f>
        <v>15400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4">
      <c r="A123" s="1" t="s">
        <v>394</v>
      </c>
      <c r="B123" s="1" t="s">
        <v>395</v>
      </c>
      <c r="C123" s="6">
        <v>723000</v>
      </c>
      <c r="D123" s="6">
        <f>C123*IVATOT+C123</f>
        <v>867600</v>
      </c>
      <c r="E123" s="70" t="str">
        <f t="shared" si="1"/>
        <v>int.-4-WRITE-8-READ-867600</v>
      </c>
      <c r="F123" s="71">
        <f>C123*IVATOT</f>
        <v>144600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4">
      <c r="A124" s="1" t="s">
        <v>396</v>
      </c>
      <c r="B124" s="1" t="s">
        <v>397</v>
      </c>
      <c r="C124" s="6">
        <v>742000</v>
      </c>
      <c r="D124" s="6">
        <f>C124*IVATOT+C124</f>
        <v>890400</v>
      </c>
      <c r="E124" s="70" t="str">
        <f t="shared" si="1"/>
        <v>CD-RISCRIVIBILE-2REW,2WRI,6READ,-EIDE-890400</v>
      </c>
      <c r="F124" s="71">
        <f>C124*IVATOT</f>
        <v>148400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4">
      <c r="A125" s="1" t="s">
        <v>398</v>
      </c>
      <c r="B125" s="1" t="s">
        <v>399</v>
      </c>
      <c r="C125" s="6">
        <v>778000</v>
      </c>
      <c r="D125" s="6">
        <f>C125*IVATOT+C125</f>
        <v>933600</v>
      </c>
      <c r="E125" s="70" t="str">
        <f t="shared" si="1"/>
        <v>CD-RISCRIVIBILE-2REW,2WRI,6R-E-IDE-933600</v>
      </c>
      <c r="F125" s="71">
        <f>C125*IVATOT</f>
        <v>155600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4">
      <c r="A126" s="1" t="s">
        <v>400</v>
      </c>
      <c r="B126" s="1" t="s">
        <v>401</v>
      </c>
      <c r="C126" s="6">
        <v>878000</v>
      </c>
      <c r="D126" s="6">
        <f>C126*IVATOT+C126</f>
        <v>1053600</v>
      </c>
      <c r="E126" s="70" t="str">
        <f t="shared" si="1"/>
        <v>CD-RISCRIVIBILE-2REW,2WRI,6READ,-SCSI-1053600</v>
      </c>
      <c r="F126" s="71">
        <f>C126*IVATOT</f>
        <v>175600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4">
      <c r="A127" s="1" t="s">
        <v>402</v>
      </c>
      <c r="B127" s="1" t="s">
        <v>401</v>
      </c>
      <c r="C127" s="6">
        <v>883000</v>
      </c>
      <c r="D127" s="6">
        <f>C127*IVATOT+C127</f>
        <v>1059600</v>
      </c>
      <c r="E127" s="70" t="str">
        <f t="shared" si="1"/>
        <v>CD-RISCRIVIBILE-2REW,2WRI,6READ,-SCSI-1059600</v>
      </c>
      <c r="F127" s="71">
        <f>C127*IVATOT</f>
        <v>176600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4">
      <c r="A128" s="1" t="s">
        <v>403</v>
      </c>
      <c r="B128" s="1" t="s">
        <v>395</v>
      </c>
      <c r="C128" s="6">
        <v>913000</v>
      </c>
      <c r="D128" s="6">
        <f>C128*IVATOT+C128</f>
        <v>1095600</v>
      </c>
      <c r="E128" s="70" t="str">
        <f t="shared" si="1"/>
        <v>int.-4-WRITE-8-READ-1095600</v>
      </c>
      <c r="F128" s="71">
        <f>C128*IVATOT</f>
        <v>182600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4">
      <c r="A129" s="1" t="s">
        <v>404</v>
      </c>
      <c r="B129" s="1" t="s">
        <v>405</v>
      </c>
      <c r="C129" s="6">
        <v>1125000</v>
      </c>
      <c r="D129" s="6">
        <f>C129*IVATOT+C129</f>
        <v>1350000</v>
      </c>
      <c r="E129" s="70" t="str">
        <f t="shared" si="1"/>
        <v>ext.-4-WRITE-8-READ-1350000</v>
      </c>
      <c r="F129" s="71">
        <f>C129*IVATOT</f>
        <v>225000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4">
      <c r="A130" s="1" t="s">
        <v>12</v>
      </c>
      <c r="B130" s="1" t="s">
        <v>68</v>
      </c>
      <c r="C130" s="6" t="s">
        <v>68</v>
      </c>
      <c r="D130" s="6" t="e">
        <f>C130*IVATOT+C130</f>
        <v>#VALUE!</v>
      </c>
      <c r="E130" s="70" t="e">
        <f t="shared" si="1"/>
        <v>#VALUE!</v>
      </c>
      <c r="F130" s="71" t="e">
        <f>C130*IVATOT</f>
        <v>#VALUE!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4">
      <c r="A131" s="1" t="s">
        <v>406</v>
      </c>
      <c r="B131" s="1" t="s">
        <v>68</v>
      </c>
      <c r="C131" s="6">
        <v>33000</v>
      </c>
      <c r="D131" s="6">
        <f>C131*IVATOT+C131</f>
        <v>39600</v>
      </c>
      <c r="E131" s="70" t="str">
        <f t="shared" si="1"/>
        <v>--39600</v>
      </c>
      <c r="F131" s="71">
        <f>C131*IVATOT</f>
        <v>6600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4">
      <c r="A132" s="1" t="s">
        <v>407</v>
      </c>
      <c r="B132" s="1" t="s">
        <v>68</v>
      </c>
      <c r="C132" s="6">
        <v>52000</v>
      </c>
      <c r="D132" s="6">
        <f>C132*IVATOT+C132</f>
        <v>62400</v>
      </c>
      <c r="E132" s="70" t="str">
        <f t="shared" si="1"/>
        <v>--62400</v>
      </c>
      <c r="F132" s="71">
        <f>C132*IVATOT</f>
        <v>10400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4">
      <c r="A133" s="1" t="s">
        <v>408</v>
      </c>
      <c r="B133" s="1" t="s">
        <v>68</v>
      </c>
      <c r="C133" s="6">
        <v>97000</v>
      </c>
      <c r="D133" s="6">
        <f>C133*IVATOT+C133</f>
        <v>116400</v>
      </c>
      <c r="E133" s="70" t="str">
        <f t="shared" ref="E133:E196" si="2">_xlfn.CONCAT(B133,"-",D133)</f>
        <v>--116400</v>
      </c>
      <c r="F133" s="71">
        <f>C133*IVATOT</f>
        <v>19400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4">
      <c r="A134" s="1" t="s">
        <v>409</v>
      </c>
      <c r="B134" s="1" t="s">
        <v>68</v>
      </c>
      <c r="C134" s="6" t="s">
        <v>68</v>
      </c>
      <c r="D134" s="6" t="e">
        <f>C134*IVATOT+C134</f>
        <v>#VALUE!</v>
      </c>
      <c r="E134" s="70" t="e">
        <f t="shared" si="2"/>
        <v>#VALUE!</v>
      </c>
      <c r="F134" s="71" t="e">
        <f>C134*IVATOT</f>
        <v>#VALUE!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4">
      <c r="A135" s="1" t="s">
        <v>410</v>
      </c>
      <c r="B135" s="1" t="s">
        <v>13</v>
      </c>
      <c r="C135" s="6">
        <v>131000</v>
      </c>
      <c r="D135" s="6">
        <f>C135*IVATOT+C135</f>
        <v>157200</v>
      </c>
      <c r="E135" s="70" t="str">
        <f t="shared" si="2"/>
        <v>MOTOROLA-157200</v>
      </c>
      <c r="F135" s="71">
        <f>C135*IVATOT</f>
        <v>26200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4">
      <c r="A136" s="1" t="s">
        <v>411</v>
      </c>
      <c r="B136" s="1" t="s">
        <v>14</v>
      </c>
      <c r="C136" s="6">
        <v>169000</v>
      </c>
      <c r="D136" s="6">
        <f>C136*IVATOT+C136</f>
        <v>202800</v>
      </c>
      <c r="E136" s="70" t="str">
        <f t="shared" si="2"/>
        <v>DIGICOM-202800</v>
      </c>
      <c r="F136" s="71">
        <f>C136*IVATOT</f>
        <v>33800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4">
      <c r="A137" s="1" t="s">
        <v>412</v>
      </c>
      <c r="B137" s="1" t="s">
        <v>14</v>
      </c>
      <c r="C137" s="6">
        <v>190000</v>
      </c>
      <c r="D137" s="6">
        <f>C137*IVATOT+C137</f>
        <v>228000</v>
      </c>
      <c r="E137" s="70" t="str">
        <f t="shared" si="2"/>
        <v>DIGICOM-228000</v>
      </c>
      <c r="F137" s="71">
        <f>C137*IVATOT</f>
        <v>38000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4">
      <c r="A138" s="1" t="s">
        <v>413</v>
      </c>
      <c r="B138" s="1" t="s">
        <v>13</v>
      </c>
      <c r="C138" s="6">
        <v>191000</v>
      </c>
      <c r="D138" s="6">
        <f>C138*IVATOT+C138</f>
        <v>229200</v>
      </c>
      <c r="E138" s="70" t="str">
        <f t="shared" si="2"/>
        <v>MOTOROLA-229200</v>
      </c>
      <c r="F138" s="71">
        <f>C138*IVATOT</f>
        <v>38200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4">
      <c r="A139" s="1" t="s">
        <v>414</v>
      </c>
      <c r="B139" s="1" t="s">
        <v>14</v>
      </c>
      <c r="C139" s="6">
        <v>197000</v>
      </c>
      <c r="D139" s="6">
        <f>C139*IVATOT+C139</f>
        <v>236400</v>
      </c>
      <c r="E139" s="70" t="str">
        <f t="shared" si="2"/>
        <v>DIGICOM-236400</v>
      </c>
      <c r="F139" s="71">
        <f>C139*IVATOT</f>
        <v>39400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4">
      <c r="A140" s="1" t="s">
        <v>415</v>
      </c>
      <c r="B140" s="1" t="s">
        <v>14</v>
      </c>
      <c r="C140" s="6">
        <v>201000</v>
      </c>
      <c r="D140" s="6">
        <f>C140*IVATOT+C140</f>
        <v>241200</v>
      </c>
      <c r="E140" s="70" t="str">
        <f t="shared" si="2"/>
        <v>DIGICOM-241200</v>
      </c>
      <c r="F140" s="71">
        <f>C140*IVATOT</f>
        <v>40200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4">
      <c r="A141" s="1" t="s">
        <v>416</v>
      </c>
      <c r="B141" s="1" t="s">
        <v>417</v>
      </c>
      <c r="C141" s="6">
        <v>220000</v>
      </c>
      <c r="D141" s="6">
        <f>C141*IVATOT+C141</f>
        <v>264000</v>
      </c>
      <c r="E141" s="70" t="str">
        <f t="shared" si="2"/>
        <v>US-ROBOTICS-264000</v>
      </c>
      <c r="F141" s="71">
        <f>C141*IVATOT</f>
        <v>44000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4">
      <c r="A142" s="1" t="s">
        <v>418</v>
      </c>
      <c r="B142" s="1" t="s">
        <v>13</v>
      </c>
      <c r="C142" s="6">
        <v>250000</v>
      </c>
      <c r="D142" s="6">
        <f>C142*IVATOT+C142</f>
        <v>300000</v>
      </c>
      <c r="E142" s="70" t="str">
        <f t="shared" si="2"/>
        <v>MOTOROLA-300000</v>
      </c>
      <c r="F142" s="71">
        <f>C142*IVATOT</f>
        <v>50000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4">
      <c r="A143" s="1" t="s">
        <v>419</v>
      </c>
      <c r="B143" s="1" t="s">
        <v>14</v>
      </c>
      <c r="C143" s="6">
        <v>257000</v>
      </c>
      <c r="D143" s="6">
        <f>C143*IVATOT+C143</f>
        <v>308400</v>
      </c>
      <c r="E143" s="70" t="str">
        <f t="shared" si="2"/>
        <v>DIGICOM-308400</v>
      </c>
      <c r="F143" s="71">
        <f>C143*IVATOT</f>
        <v>51400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4">
      <c r="A144" s="1" t="s">
        <v>420</v>
      </c>
      <c r="B144" s="1" t="s">
        <v>14</v>
      </c>
      <c r="C144" s="6">
        <v>278000</v>
      </c>
      <c r="D144" s="6">
        <f>C144*IVATOT+C144</f>
        <v>333600</v>
      </c>
      <c r="E144" s="70" t="str">
        <f t="shared" si="2"/>
        <v>DIGICOM-333600</v>
      </c>
      <c r="F144" s="71">
        <f>C144*IVATOT</f>
        <v>55600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4">
      <c r="A145" s="1" t="s">
        <v>421</v>
      </c>
      <c r="B145" s="1" t="s">
        <v>417</v>
      </c>
      <c r="C145" s="6">
        <v>280000</v>
      </c>
      <c r="D145" s="6">
        <f>C145*IVATOT+C145</f>
        <v>336000</v>
      </c>
      <c r="E145" s="70" t="str">
        <f t="shared" si="2"/>
        <v>US-ROBOTICS-336000</v>
      </c>
      <c r="F145" s="71">
        <f>C145*IVATOT</f>
        <v>56000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4">
      <c r="A146" s="1" t="s">
        <v>422</v>
      </c>
      <c r="B146" s="1" t="s">
        <v>14</v>
      </c>
      <c r="C146" s="6">
        <v>300000</v>
      </c>
      <c r="D146" s="6">
        <f>C146*IVATOT+C146</f>
        <v>360000</v>
      </c>
      <c r="E146" s="70" t="str">
        <f t="shared" si="2"/>
        <v>DIGICOM-360000</v>
      </c>
      <c r="F146" s="71">
        <f>C146*IVATOT</f>
        <v>60000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4">
      <c r="A147" s="1" t="s">
        <v>423</v>
      </c>
      <c r="B147" s="1" t="s">
        <v>424</v>
      </c>
      <c r="C147" s="6">
        <v>305000</v>
      </c>
      <c r="D147" s="6">
        <f>C147*IVATOT+C147</f>
        <v>366000</v>
      </c>
      <c r="E147" s="70" t="str">
        <f t="shared" si="2"/>
        <v>DIGICOM-/-H.324-366000</v>
      </c>
      <c r="F147" s="71">
        <f>C147*IVATOT</f>
        <v>61000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4">
      <c r="A148" s="1" t="s">
        <v>425</v>
      </c>
      <c r="B148" s="1" t="s">
        <v>14</v>
      </c>
      <c r="C148" s="6">
        <v>335000</v>
      </c>
      <c r="D148" s="6">
        <f>C148*IVATOT+C148</f>
        <v>402000</v>
      </c>
      <c r="E148" s="70" t="str">
        <f t="shared" si="2"/>
        <v>DIGICOM-402000</v>
      </c>
      <c r="F148" s="71">
        <f>C148*IVATOT</f>
        <v>67000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4">
      <c r="A149" s="1" t="s">
        <v>426</v>
      </c>
      <c r="B149" s="1" t="s">
        <v>14</v>
      </c>
      <c r="C149" s="6">
        <v>360000</v>
      </c>
      <c r="D149" s="6">
        <f>C149*IVATOT+C149</f>
        <v>432000</v>
      </c>
      <c r="E149" s="70" t="str">
        <f t="shared" si="2"/>
        <v>DIGICOM-432000</v>
      </c>
      <c r="F149" s="71">
        <f>C149*IVATOT</f>
        <v>72000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4">
      <c r="A150" s="1" t="s">
        <v>427</v>
      </c>
      <c r="B150" s="1" t="s">
        <v>13</v>
      </c>
      <c r="C150" s="6">
        <v>429000</v>
      </c>
      <c r="D150" s="6">
        <f>C150*IVATOT+C150</f>
        <v>514800</v>
      </c>
      <c r="E150" s="70" t="str">
        <f t="shared" si="2"/>
        <v>MOTOROLA-514800</v>
      </c>
      <c r="F150" s="71">
        <f>C150*IVATOT</f>
        <v>85800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4">
      <c r="A151" s="1" t="s">
        <v>428</v>
      </c>
      <c r="B151" s="1" t="s">
        <v>14</v>
      </c>
      <c r="C151" s="6">
        <v>701000</v>
      </c>
      <c r="D151" s="6">
        <f>C151*IVATOT+C151</f>
        <v>841200</v>
      </c>
      <c r="E151" s="70" t="str">
        <f t="shared" si="2"/>
        <v>DIGICOM-841200</v>
      </c>
      <c r="F151" s="71">
        <f>C151*IVATOT</f>
        <v>140200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4">
      <c r="A152" s="1" t="s">
        <v>15</v>
      </c>
      <c r="B152" s="1" t="s">
        <v>68</v>
      </c>
      <c r="C152" s="6" t="s">
        <v>68</v>
      </c>
      <c r="D152" s="6" t="e">
        <f>C152*IVATOT+C152</f>
        <v>#VALUE!</v>
      </c>
      <c r="E152" s="70" t="e">
        <f t="shared" si="2"/>
        <v>#VALUE!</v>
      </c>
      <c r="F152" s="71" t="e">
        <f>C152*IVATOT</f>
        <v>#VALUE!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4">
      <c r="A153" s="1" t="s">
        <v>429</v>
      </c>
      <c r="B153" s="1" t="s">
        <v>430</v>
      </c>
      <c r="C153" s="6">
        <v>90000</v>
      </c>
      <c r="D153" s="6">
        <f>C153*IVATOT+C153</f>
        <v>108000</v>
      </c>
      <c r="E153" s="70" t="str">
        <f t="shared" si="2"/>
        <v>Asus---ESS-Maestro-1-Audio-accellerator-108000</v>
      </c>
      <c r="F153" s="71">
        <f>C153*IVATOT</f>
        <v>18000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4">
      <c r="A154" s="1" t="s">
        <v>431</v>
      </c>
      <c r="B154" s="1" t="s">
        <v>16</v>
      </c>
      <c r="C154" s="6">
        <v>69000</v>
      </c>
      <c r="D154" s="6">
        <f>C154*IVATOT+C154</f>
        <v>82800</v>
      </c>
      <c r="E154" s="70" t="str">
        <f t="shared" si="2"/>
        <v>Creative-82800</v>
      </c>
      <c r="F154" s="71">
        <f>C154*IVATOT</f>
        <v>13800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4">
      <c r="A155" s="1" t="s">
        <v>432</v>
      </c>
      <c r="B155" s="1" t="s">
        <v>16</v>
      </c>
      <c r="C155" s="6">
        <v>89000</v>
      </c>
      <c r="D155" s="6">
        <f>C155*IVATOT+C155</f>
        <v>106800</v>
      </c>
      <c r="E155" s="70" t="str">
        <f t="shared" si="2"/>
        <v>Creative-106800</v>
      </c>
      <c r="F155" s="71">
        <f>C155*IVATOT</f>
        <v>17800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4">
      <c r="A156" s="1" t="s">
        <v>433</v>
      </c>
      <c r="B156" s="1" t="s">
        <v>16</v>
      </c>
      <c r="C156" s="6">
        <v>138000</v>
      </c>
      <c r="D156" s="6">
        <f>C156*IVATOT+C156</f>
        <v>165600</v>
      </c>
      <c r="E156" s="70" t="str">
        <f t="shared" si="2"/>
        <v>Creative-165600</v>
      </c>
      <c r="F156" s="71">
        <f>C156*IVATOT</f>
        <v>27600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4">
      <c r="A157" s="1" t="s">
        <v>434</v>
      </c>
      <c r="B157" s="1" t="s">
        <v>16</v>
      </c>
      <c r="C157" s="6">
        <v>196000</v>
      </c>
      <c r="D157" s="6">
        <f>C157*IVATOT+C157</f>
        <v>235200</v>
      </c>
      <c r="E157" s="70" t="str">
        <f t="shared" si="2"/>
        <v>Creative-235200</v>
      </c>
      <c r="F157" s="71">
        <f>C157*IVATOT</f>
        <v>39200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4">
      <c r="A158" s="1" t="s">
        <v>435</v>
      </c>
      <c r="B158" s="1" t="s">
        <v>16</v>
      </c>
      <c r="C158" s="6">
        <v>329000</v>
      </c>
      <c r="D158" s="6">
        <f>C158*IVATOT+C158</f>
        <v>394800</v>
      </c>
      <c r="E158" s="70" t="str">
        <f t="shared" si="2"/>
        <v>Creative-394800</v>
      </c>
      <c r="F158" s="71">
        <f>C158*IVATOT</f>
        <v>65800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4">
      <c r="A159" s="1" t="s">
        <v>436</v>
      </c>
      <c r="B159" s="1" t="s">
        <v>16</v>
      </c>
      <c r="C159" s="6">
        <v>295000</v>
      </c>
      <c r="D159" s="6">
        <f>C159*IVATOT+C159</f>
        <v>354000</v>
      </c>
      <c r="E159" s="70" t="str">
        <f t="shared" si="2"/>
        <v>Creative-354000</v>
      </c>
      <c r="F159" s="71">
        <f>C159*IVATOT</f>
        <v>59000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4">
      <c r="A160" s="1" t="s">
        <v>437</v>
      </c>
      <c r="B160" s="1" t="s">
        <v>17</v>
      </c>
      <c r="C160" s="6">
        <v>19000</v>
      </c>
      <c r="D160" s="6">
        <f>C160*IVATOT+C160</f>
        <v>22800</v>
      </c>
      <c r="E160" s="70" t="str">
        <f t="shared" si="2"/>
        <v>MLI-60-22800</v>
      </c>
      <c r="F160" s="71">
        <f>C160*IVATOT</f>
        <v>3800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4">
      <c r="A161" s="1" t="s">
        <v>438</v>
      </c>
      <c r="B161" s="1" t="s">
        <v>18</v>
      </c>
      <c r="C161" s="6">
        <v>26000</v>
      </c>
      <c r="D161" s="6">
        <f>C161*IVATOT+C161</f>
        <v>31200</v>
      </c>
      <c r="E161" s="70" t="str">
        <f t="shared" si="2"/>
        <v>FS-60-31200</v>
      </c>
      <c r="F161" s="71">
        <f>C161*IVATOT</f>
        <v>5200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4">
      <c r="A162" s="1" t="s">
        <v>439</v>
      </c>
      <c r="B162" s="1" t="s">
        <v>19</v>
      </c>
      <c r="C162" s="6">
        <v>28000</v>
      </c>
      <c r="D162" s="6">
        <f>C162*IVATOT+C162</f>
        <v>33600</v>
      </c>
      <c r="E162" s="70" t="str">
        <f t="shared" si="2"/>
        <v>FS-70-33600</v>
      </c>
      <c r="F162" s="71">
        <f>C162*IVATOT</f>
        <v>5600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4">
      <c r="A163" s="1" t="s">
        <v>440</v>
      </c>
      <c r="B163" s="1" t="s">
        <v>20</v>
      </c>
      <c r="C163" s="6">
        <v>56000</v>
      </c>
      <c r="D163" s="6">
        <f>C163*IVATOT+C163</f>
        <v>67200</v>
      </c>
      <c r="E163" s="70" t="str">
        <f t="shared" si="2"/>
        <v>FS-100-67200</v>
      </c>
      <c r="F163" s="71">
        <f>C163*IVATOT</f>
        <v>11200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4">
      <c r="A164" s="1" t="s">
        <v>21</v>
      </c>
      <c r="B164" s="1" t="s">
        <v>68</v>
      </c>
      <c r="C164" s="6" t="s">
        <v>68</v>
      </c>
      <c r="D164" s="6" t="e">
        <f>C164*IVATOT+C164</f>
        <v>#VALUE!</v>
      </c>
      <c r="E164" s="70" t="e">
        <f t="shared" si="2"/>
        <v>#VALUE!</v>
      </c>
      <c r="F164" s="71" t="e">
        <f>C164*IVATOT</f>
        <v>#VALUE!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4">
      <c r="A165" s="1" t="s">
        <v>441</v>
      </c>
      <c r="B165" s="1" t="s">
        <v>68</v>
      </c>
      <c r="C165" s="6">
        <v>216000</v>
      </c>
      <c r="D165" s="6">
        <f>C165*IVATOT+C165</f>
        <v>259200</v>
      </c>
      <c r="E165" s="70" t="str">
        <f t="shared" si="2"/>
        <v>--259200</v>
      </c>
      <c r="F165" s="71">
        <f>C165*IVATOT</f>
        <v>43200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4">
      <c r="A166" s="1" t="s">
        <v>442</v>
      </c>
      <c r="B166" s="1" t="s">
        <v>68</v>
      </c>
      <c r="C166" s="6">
        <v>250000</v>
      </c>
      <c r="D166" s="6">
        <f>C166*IVATOT+C166</f>
        <v>300000</v>
      </c>
      <c r="E166" s="70" t="str">
        <f t="shared" si="2"/>
        <v>--300000</v>
      </c>
      <c r="F166" s="71">
        <f>C166*IVATOT</f>
        <v>50000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4">
      <c r="A167" s="1" t="s">
        <v>443</v>
      </c>
      <c r="B167" s="1" t="s">
        <v>68</v>
      </c>
      <c r="C167" s="6">
        <v>382000</v>
      </c>
      <c r="D167" s="6">
        <f>C167*IVATOT+C167</f>
        <v>458400</v>
      </c>
      <c r="E167" s="70" t="str">
        <f t="shared" si="2"/>
        <v>--458400</v>
      </c>
      <c r="F167" s="71">
        <f>C167*IVATOT</f>
        <v>76400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4">
      <c r="A168" s="1" t="s">
        <v>444</v>
      </c>
      <c r="B168" s="1" t="s">
        <v>68</v>
      </c>
      <c r="C168" s="6">
        <v>524000</v>
      </c>
      <c r="D168" s="6">
        <f>C168*IVATOT+C168</f>
        <v>628800</v>
      </c>
      <c r="E168" s="70" t="str">
        <f t="shared" si="2"/>
        <v>--628800</v>
      </c>
      <c r="F168" s="71">
        <f>C168*IVATOT</f>
        <v>104800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4">
      <c r="A169" s="1" t="s">
        <v>445</v>
      </c>
      <c r="B169" s="1" t="s">
        <v>68</v>
      </c>
      <c r="C169" s="6">
        <v>757000</v>
      </c>
      <c r="D169" s="6">
        <f>C169*IVATOT+C169</f>
        <v>908400</v>
      </c>
      <c r="E169" s="70" t="str">
        <f t="shared" si="2"/>
        <v>--908400</v>
      </c>
      <c r="F169" s="71">
        <f>C169*IVATOT</f>
        <v>151400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4">
      <c r="A170" s="1" t="s">
        <v>446</v>
      </c>
      <c r="B170" s="1" t="s">
        <v>68</v>
      </c>
      <c r="C170" s="6">
        <v>1045000</v>
      </c>
      <c r="D170" s="6">
        <f>C170*IVATOT+C170</f>
        <v>1254000</v>
      </c>
      <c r="E170" s="70" t="str">
        <f t="shared" si="2"/>
        <v>--1254000</v>
      </c>
      <c r="F170" s="71">
        <f>C170*IVATOT</f>
        <v>209000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4">
      <c r="A171" s="1" t="s">
        <v>447</v>
      </c>
      <c r="B171" s="1" t="s">
        <v>68</v>
      </c>
      <c r="C171" s="6">
        <v>1568000</v>
      </c>
      <c r="D171" s="6">
        <f>C171*IVATOT+C171</f>
        <v>1881600</v>
      </c>
      <c r="E171" s="70" t="str">
        <f t="shared" si="2"/>
        <v>--1881600</v>
      </c>
      <c r="F171" s="71">
        <f>C171*IVATOT</f>
        <v>313600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4">
      <c r="A172" s="1" t="s">
        <v>448</v>
      </c>
      <c r="B172" s="1" t="s">
        <v>68</v>
      </c>
      <c r="C172" s="6">
        <v>117000</v>
      </c>
      <c r="D172" s="6">
        <f>C172*IVATOT+C172</f>
        <v>140400</v>
      </c>
      <c r="E172" s="70" t="str">
        <f t="shared" si="2"/>
        <v>--140400</v>
      </c>
      <c r="F172" s="71">
        <f>C172*IVATOT</f>
        <v>23400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4">
      <c r="A173" s="1" t="s">
        <v>449</v>
      </c>
      <c r="B173" s="1" t="s">
        <v>68</v>
      </c>
      <c r="C173" s="6">
        <v>158000</v>
      </c>
      <c r="D173" s="6">
        <f>C173*IVATOT+C173</f>
        <v>189600</v>
      </c>
      <c r="E173" s="70" t="str">
        <f t="shared" si="2"/>
        <v>--189600</v>
      </c>
      <c r="F173" s="71">
        <f>C173*IVATOT</f>
        <v>31600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4">
      <c r="A174" s="1" t="s">
        <v>450</v>
      </c>
      <c r="B174" s="1" t="s">
        <v>68</v>
      </c>
      <c r="C174" s="6">
        <v>260000</v>
      </c>
      <c r="D174" s="6">
        <f>C174*IVATOT+C174</f>
        <v>312000</v>
      </c>
      <c r="E174" s="70" t="str">
        <f t="shared" si="2"/>
        <v>--312000</v>
      </c>
      <c r="F174" s="71">
        <f>C174*IVATOT</f>
        <v>52000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4">
      <c r="A175" s="1" t="s">
        <v>451</v>
      </c>
      <c r="B175" s="1" t="s">
        <v>68</v>
      </c>
      <c r="C175" s="6">
        <v>193000</v>
      </c>
      <c r="D175" s="6">
        <f>C175*IVATOT+C175</f>
        <v>231600</v>
      </c>
      <c r="E175" s="70" t="str">
        <f t="shared" si="2"/>
        <v>--231600</v>
      </c>
      <c r="F175" s="71">
        <f>C175*IVATOT</f>
        <v>38600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4">
      <c r="A176" s="1" t="s">
        <v>452</v>
      </c>
      <c r="B176" s="1" t="s">
        <v>68</v>
      </c>
      <c r="C176" s="6">
        <v>270000</v>
      </c>
      <c r="D176" s="6">
        <f>C176*IVATOT+C176</f>
        <v>324000</v>
      </c>
      <c r="E176" s="70" t="str">
        <f t="shared" si="2"/>
        <v>--324000</v>
      </c>
      <c r="F176" s="71">
        <f>C176*IVATOT</f>
        <v>54000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4">
      <c r="A177" s="1" t="s">
        <v>453</v>
      </c>
      <c r="B177" s="1" t="s">
        <v>68</v>
      </c>
      <c r="C177" s="6">
        <v>314000</v>
      </c>
      <c r="D177" s="6">
        <f>C177*IVATOT+C177</f>
        <v>376800</v>
      </c>
      <c r="E177" s="70" t="str">
        <f t="shared" si="2"/>
        <v>--376800</v>
      </c>
      <c r="F177" s="71">
        <f>C177*IVATOT</f>
        <v>62800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4">
      <c r="A178" s="1" t="s">
        <v>454</v>
      </c>
      <c r="B178" s="1" t="s">
        <v>68</v>
      </c>
      <c r="C178" s="6">
        <v>894000</v>
      </c>
      <c r="D178" s="6">
        <f>C178*IVATOT+C178</f>
        <v>1072800</v>
      </c>
      <c r="E178" s="70" t="str">
        <f t="shared" si="2"/>
        <v>--1072800</v>
      </c>
      <c r="F178" s="71">
        <f>C178*IVATOT</f>
        <v>178800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4">
      <c r="A179" s="1" t="s">
        <v>455</v>
      </c>
      <c r="B179" s="1" t="s">
        <v>68</v>
      </c>
      <c r="C179" s="6">
        <v>1040000</v>
      </c>
      <c r="D179" s="6">
        <f>C179*IVATOT+C179</f>
        <v>1248000</v>
      </c>
      <c r="E179" s="70" t="str">
        <f t="shared" si="2"/>
        <v>--1248000</v>
      </c>
      <c r="F179" s="71">
        <f>C179*IVATOT</f>
        <v>208000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4">
      <c r="A180" s="1" t="s">
        <v>456</v>
      </c>
      <c r="B180" s="1" t="s">
        <v>68</v>
      </c>
      <c r="C180" s="6">
        <v>8000</v>
      </c>
      <c r="D180" s="6">
        <f>C180*IVATOT+C180</f>
        <v>9600</v>
      </c>
      <c r="E180" s="70" t="str">
        <f t="shared" si="2"/>
        <v>--9600</v>
      </c>
      <c r="F180" s="71">
        <f>C180*IVATOT</f>
        <v>1600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4">
      <c r="A181" s="1" t="s">
        <v>457</v>
      </c>
      <c r="B181" s="1" t="s">
        <v>68</v>
      </c>
      <c r="C181" s="6">
        <v>10000</v>
      </c>
      <c r="D181" s="6">
        <f>C181*IVATOT+C181</f>
        <v>12000</v>
      </c>
      <c r="E181" s="70" t="str">
        <f t="shared" si="2"/>
        <v>--12000</v>
      </c>
      <c r="F181" s="71">
        <f>C181*IVATOT</f>
        <v>2000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4">
      <c r="A182" s="1" t="s">
        <v>458</v>
      </c>
      <c r="B182" s="1" t="s">
        <v>68</v>
      </c>
      <c r="C182" s="6">
        <v>24000</v>
      </c>
      <c r="D182" s="6">
        <f>C182*IVATOT+C182</f>
        <v>28800</v>
      </c>
      <c r="E182" s="70" t="str">
        <f t="shared" si="2"/>
        <v>--28800</v>
      </c>
      <c r="F182" s="71">
        <f>C182*IVATOT</f>
        <v>4800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4">
      <c r="A183" s="1" t="s">
        <v>459</v>
      </c>
      <c r="B183" s="1" t="s">
        <v>68</v>
      </c>
      <c r="C183" s="6">
        <v>11000</v>
      </c>
      <c r="D183" s="6">
        <f>C183*IVATOT+C183</f>
        <v>13200</v>
      </c>
      <c r="E183" s="70" t="str">
        <f t="shared" si="2"/>
        <v>--13200</v>
      </c>
      <c r="F183" s="71">
        <f>C183*IVATOT</f>
        <v>2200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4">
      <c r="A184" s="1" t="s">
        <v>460</v>
      </c>
      <c r="B184" s="1" t="s">
        <v>68</v>
      </c>
      <c r="C184" s="6">
        <v>10000</v>
      </c>
      <c r="D184" s="6">
        <f>C184*IVATOT+C184</f>
        <v>12000</v>
      </c>
      <c r="E184" s="70" t="str">
        <f t="shared" si="2"/>
        <v>--12000</v>
      </c>
      <c r="F184" s="71">
        <f>C184*IVATOT</f>
        <v>2000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4">
      <c r="A185" s="1" t="s">
        <v>461</v>
      </c>
      <c r="B185" s="1" t="s">
        <v>68</v>
      </c>
      <c r="C185" s="6">
        <v>26000</v>
      </c>
      <c r="D185" s="6">
        <f>C185*IVATOT+C185</f>
        <v>31200</v>
      </c>
      <c r="E185" s="70" t="str">
        <f t="shared" si="2"/>
        <v>--31200</v>
      </c>
      <c r="F185" s="71">
        <f>C185*IVATOT</f>
        <v>5200</v>
      </c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4">
      <c r="A186" s="1" t="s">
        <v>22</v>
      </c>
      <c r="B186" s="1" t="s">
        <v>68</v>
      </c>
      <c r="C186" s="6" t="s">
        <v>68</v>
      </c>
      <c r="D186" s="6" t="e">
        <f>C186*IVATOT+C186</f>
        <v>#VALUE!</v>
      </c>
      <c r="E186" s="70" t="e">
        <f t="shared" si="2"/>
        <v>#VALUE!</v>
      </c>
      <c r="F186" s="71" t="e">
        <f>C186*IVATOT</f>
        <v>#VALUE!</v>
      </c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4">
      <c r="A187" s="1" t="s">
        <v>462</v>
      </c>
      <c r="B187" s="1" t="s">
        <v>23</v>
      </c>
      <c r="C187" s="6">
        <v>22000</v>
      </c>
      <c r="D187" s="6">
        <f>C187*IVATOT+C187</f>
        <v>26400</v>
      </c>
      <c r="E187" s="70" t="str">
        <f t="shared" si="2"/>
        <v>UNIKEY-26400</v>
      </c>
      <c r="F187" s="71">
        <f>C187*IVATOT</f>
        <v>4400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4">
      <c r="A188" s="1" t="s">
        <v>463</v>
      </c>
      <c r="B188" s="1" t="s">
        <v>24</v>
      </c>
      <c r="C188" s="6">
        <v>63000</v>
      </c>
      <c r="D188" s="6">
        <f>C188*IVATOT+C188</f>
        <v>75600</v>
      </c>
      <c r="E188" s="70" t="str">
        <f t="shared" si="2"/>
        <v>BTC-75600</v>
      </c>
      <c r="F188" s="71">
        <f>C188*IVATOT</f>
        <v>12600</v>
      </c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4">
      <c r="A189" s="1" t="s">
        <v>464</v>
      </c>
      <c r="B189" s="1" t="s">
        <v>24</v>
      </c>
      <c r="C189" s="6">
        <v>63000</v>
      </c>
      <c r="D189" s="6">
        <f>C189*IVATOT+C189</f>
        <v>75600</v>
      </c>
      <c r="E189" s="70" t="str">
        <f t="shared" si="2"/>
        <v>BTC-75600</v>
      </c>
      <c r="F189" s="71">
        <f>C189*IVATOT</f>
        <v>12600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4">
      <c r="A190" s="1" t="s">
        <v>465</v>
      </c>
      <c r="B190" s="1" t="s">
        <v>24</v>
      </c>
      <c r="C190" s="6">
        <v>26000</v>
      </c>
      <c r="D190" s="6">
        <f>C190*IVATOT+C190</f>
        <v>31200</v>
      </c>
      <c r="E190" s="70" t="str">
        <f t="shared" si="2"/>
        <v>BTC-31200</v>
      </c>
      <c r="F190" s="71">
        <f>C190*IVATOT</f>
        <v>5200</v>
      </c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4">
      <c r="A191" s="1" t="s">
        <v>466</v>
      </c>
      <c r="B191" s="1" t="s">
        <v>25</v>
      </c>
      <c r="C191" s="6">
        <v>25000</v>
      </c>
      <c r="D191" s="6">
        <f>C191*IVATOT+C191</f>
        <v>30000</v>
      </c>
      <c r="E191" s="70" t="str">
        <f t="shared" si="2"/>
        <v>NMB-30000</v>
      </c>
      <c r="F191" s="71">
        <f>C191*IVATOT</f>
        <v>5000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4">
      <c r="A192" s="1" t="s">
        <v>467</v>
      </c>
      <c r="B192" s="1" t="s">
        <v>25</v>
      </c>
      <c r="C192" s="6">
        <v>25000</v>
      </c>
      <c r="D192" s="6">
        <f>C192*IVATOT+C192</f>
        <v>30000</v>
      </c>
      <c r="E192" s="70" t="str">
        <f t="shared" si="2"/>
        <v>NMB-30000</v>
      </c>
      <c r="F192" s="71">
        <f>C192*IVATOT</f>
        <v>5000</v>
      </c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4">
      <c r="A193" s="1" t="s">
        <v>468</v>
      </c>
      <c r="B193" s="1" t="s">
        <v>25</v>
      </c>
      <c r="C193" s="6">
        <v>46000</v>
      </c>
      <c r="D193" s="6">
        <f>C193*IVATOT+C193</f>
        <v>55200</v>
      </c>
      <c r="E193" s="70" t="str">
        <f t="shared" si="2"/>
        <v>NMB-55200</v>
      </c>
      <c r="F193" s="71">
        <f>C193*IVATOT</f>
        <v>9200</v>
      </c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4">
      <c r="A194" s="1" t="s">
        <v>469</v>
      </c>
      <c r="B194" s="1" t="s">
        <v>68</v>
      </c>
      <c r="C194" s="6" t="s">
        <v>68</v>
      </c>
      <c r="D194" s="6" t="e">
        <f>C194*IVATOT+C194</f>
        <v>#VALUE!</v>
      </c>
      <c r="E194" s="70" t="e">
        <f t="shared" si="2"/>
        <v>#VALUE!</v>
      </c>
      <c r="F194" s="71" t="e">
        <f>C194*IVATOT</f>
        <v>#VALUE!</v>
      </c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4">
      <c r="A195" s="1" t="s">
        <v>470</v>
      </c>
      <c r="B195" s="1" t="s">
        <v>26</v>
      </c>
      <c r="C195" s="6">
        <v>37000</v>
      </c>
      <c r="D195" s="6">
        <f>C195*IVATOT+C195</f>
        <v>44400</v>
      </c>
      <c r="E195" s="70" t="str">
        <f t="shared" si="2"/>
        <v>LOGITECH-44400</v>
      </c>
      <c r="F195" s="71">
        <f>C195*IVATOT</f>
        <v>7400</v>
      </c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4">
      <c r="A196" s="1" t="s">
        <v>471</v>
      </c>
      <c r="B196" s="1" t="s">
        <v>26</v>
      </c>
      <c r="C196" s="6">
        <v>37000</v>
      </c>
      <c r="D196" s="6">
        <f>C196*IVATOT+C196</f>
        <v>44400</v>
      </c>
      <c r="E196" s="70" t="str">
        <f t="shared" si="2"/>
        <v>LOGITECH-44400</v>
      </c>
      <c r="F196" s="71">
        <f>C196*IVATOT</f>
        <v>7400</v>
      </c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4">
      <c r="A197" s="1" t="s">
        <v>472</v>
      </c>
      <c r="B197" s="1" t="s">
        <v>27</v>
      </c>
      <c r="C197" s="6">
        <v>11000</v>
      </c>
      <c r="D197" s="6">
        <f>C197*IVATOT+C197</f>
        <v>13200</v>
      </c>
      <c r="E197" s="70" t="str">
        <f t="shared" ref="E197:E260" si="3">_xlfn.CONCAT(B197,"-",D197)</f>
        <v>PRIMAX-13200</v>
      </c>
      <c r="F197" s="71">
        <f>C197*IVATOT</f>
        <v>2200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4">
      <c r="A198" s="1" t="s">
        <v>473</v>
      </c>
      <c r="B198" s="1" t="s">
        <v>27</v>
      </c>
      <c r="C198" s="6">
        <v>46000</v>
      </c>
      <c r="D198" s="6">
        <f>C198*IVATOT+C198</f>
        <v>55200</v>
      </c>
      <c r="E198" s="70" t="str">
        <f t="shared" si="3"/>
        <v>PRIMAX-55200</v>
      </c>
      <c r="F198" s="71">
        <f>C198*IVATOT</f>
        <v>9200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4">
      <c r="A199" s="1" t="s">
        <v>474</v>
      </c>
      <c r="B199" s="1" t="s">
        <v>27</v>
      </c>
      <c r="C199" s="6">
        <v>19000</v>
      </c>
      <c r="D199" s="6">
        <f>C199*IVATOT+C199</f>
        <v>22800</v>
      </c>
      <c r="E199" s="70" t="str">
        <f t="shared" si="3"/>
        <v>PRIMAX-22800</v>
      </c>
      <c r="F199" s="71">
        <f>C199*IVATOT</f>
        <v>3800</v>
      </c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4">
      <c r="A200" s="1" t="s">
        <v>475</v>
      </c>
      <c r="B200" s="1" t="s">
        <v>27</v>
      </c>
      <c r="C200" s="6">
        <v>13000</v>
      </c>
      <c r="D200" s="6">
        <f>C200*IVATOT+C200</f>
        <v>15600</v>
      </c>
      <c r="E200" s="70" t="str">
        <f t="shared" si="3"/>
        <v>PRIMAX-15600</v>
      </c>
      <c r="F200" s="71">
        <f>C200*IVATOT</f>
        <v>2600</v>
      </c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4">
      <c r="A201" s="1" t="s">
        <v>476</v>
      </c>
      <c r="B201" s="1" t="s">
        <v>27</v>
      </c>
      <c r="C201" s="6">
        <v>26000</v>
      </c>
      <c r="D201" s="6">
        <f>C201*IVATOT+C201</f>
        <v>31200</v>
      </c>
      <c r="E201" s="70" t="str">
        <f t="shared" si="3"/>
        <v>PRIMAX-31200</v>
      </c>
      <c r="F201" s="71">
        <f>C201*IVATOT</f>
        <v>5200</v>
      </c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4">
      <c r="A202" s="1" t="s">
        <v>477</v>
      </c>
      <c r="B202" s="1" t="s">
        <v>27</v>
      </c>
      <c r="C202" s="6">
        <v>26000</v>
      </c>
      <c r="D202" s="6">
        <f>C202*IVATOT+C202</f>
        <v>31200</v>
      </c>
      <c r="E202" s="70" t="str">
        <f t="shared" si="3"/>
        <v>PRIMAX-31200</v>
      </c>
      <c r="F202" s="71">
        <f>C202*IVATOT</f>
        <v>5200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4">
      <c r="A203" s="1" t="s">
        <v>478</v>
      </c>
      <c r="B203" s="1" t="s">
        <v>27</v>
      </c>
      <c r="C203" s="6">
        <v>20000</v>
      </c>
      <c r="D203" s="6">
        <f>C203*IVATOT+C203</f>
        <v>24000</v>
      </c>
      <c r="E203" s="70" t="str">
        <f t="shared" si="3"/>
        <v>PRIMAX-24000</v>
      </c>
      <c r="F203" s="71">
        <f>C203*IVATOT</f>
        <v>4000</v>
      </c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4">
      <c r="A204" s="1" t="s">
        <v>479</v>
      </c>
      <c r="B204" s="1" t="s">
        <v>27</v>
      </c>
      <c r="C204" s="6">
        <v>49000</v>
      </c>
      <c r="D204" s="6">
        <f>C204*IVATOT+C204</f>
        <v>58800</v>
      </c>
      <c r="E204" s="70" t="str">
        <f t="shared" si="3"/>
        <v>PRIMAX-58800</v>
      </c>
      <c r="F204" s="71">
        <f>C204*IVATOT</f>
        <v>9800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4">
      <c r="A205" s="1" t="s">
        <v>480</v>
      </c>
      <c r="B205" s="1" t="s">
        <v>27</v>
      </c>
      <c r="C205" s="6">
        <v>33000</v>
      </c>
      <c r="D205" s="6">
        <f>C205*IVATOT+C205</f>
        <v>39600</v>
      </c>
      <c r="E205" s="70" t="str">
        <f t="shared" si="3"/>
        <v>PRIMAX-39600</v>
      </c>
      <c r="F205" s="71">
        <f>C205*IVATOT</f>
        <v>6600</v>
      </c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4">
      <c r="A206" s="1" t="s">
        <v>481</v>
      </c>
      <c r="B206" s="1" t="s">
        <v>27</v>
      </c>
      <c r="C206" s="6">
        <v>68000</v>
      </c>
      <c r="D206" s="6">
        <f>C206*IVATOT+C206</f>
        <v>81600</v>
      </c>
      <c r="E206" s="70" t="str">
        <f t="shared" si="3"/>
        <v>PRIMAX-81600</v>
      </c>
      <c r="F206" s="71">
        <f>C206*IVATOT</f>
        <v>13600</v>
      </c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4">
      <c r="A207" s="1" t="s">
        <v>482</v>
      </c>
      <c r="B207" s="1" t="s">
        <v>27</v>
      </c>
      <c r="C207" s="6">
        <v>33000</v>
      </c>
      <c r="D207" s="6">
        <f>C207*IVATOT+C207</f>
        <v>39600</v>
      </c>
      <c r="E207" s="70" t="str">
        <f t="shared" si="3"/>
        <v>PRIMAX-39600</v>
      </c>
      <c r="F207" s="71">
        <f>C207*IVATOT</f>
        <v>6600</v>
      </c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4">
      <c r="A208" s="1" t="s">
        <v>483</v>
      </c>
      <c r="B208" s="1" t="s">
        <v>27</v>
      </c>
      <c r="C208" s="6">
        <v>147000</v>
      </c>
      <c r="D208" s="6">
        <f>C208*IVATOT+C208</f>
        <v>176400</v>
      </c>
      <c r="E208" s="70" t="str">
        <f t="shared" si="3"/>
        <v>PRIMAX-176400</v>
      </c>
      <c r="F208" s="71">
        <f>C208*IVATOT</f>
        <v>29400</v>
      </c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4">
      <c r="A209" s="1" t="s">
        <v>484</v>
      </c>
      <c r="B209" s="1" t="s">
        <v>27</v>
      </c>
      <c r="C209" s="6">
        <v>151000</v>
      </c>
      <c r="D209" s="6">
        <f>C209*IVATOT+C209</f>
        <v>181200</v>
      </c>
      <c r="E209" s="70" t="str">
        <f t="shared" si="3"/>
        <v>PRIMAX-181200</v>
      </c>
      <c r="F209" s="71">
        <f>C209*IVATOT</f>
        <v>30200</v>
      </c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4">
      <c r="A210" s="1" t="s">
        <v>485</v>
      </c>
      <c r="B210" s="1" t="s">
        <v>27</v>
      </c>
      <c r="C210" s="6">
        <v>197000</v>
      </c>
      <c r="D210" s="6">
        <f>C210*IVATOT+C210</f>
        <v>236400</v>
      </c>
      <c r="E210" s="70" t="str">
        <f t="shared" si="3"/>
        <v>PRIMAX-236400</v>
      </c>
      <c r="F210" s="71">
        <f>C210*IVATOT</f>
        <v>39400</v>
      </c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4">
      <c r="A211" s="1" t="s">
        <v>486</v>
      </c>
      <c r="B211" s="1" t="s">
        <v>27</v>
      </c>
      <c r="C211" s="6">
        <v>310000</v>
      </c>
      <c r="D211" s="6">
        <f>C211*IVATOT+C211</f>
        <v>372000</v>
      </c>
      <c r="E211" s="70" t="str">
        <f t="shared" si="3"/>
        <v>PRIMAX-372000</v>
      </c>
      <c r="F211" s="71">
        <f>C211*IVATOT</f>
        <v>62000</v>
      </c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4">
      <c r="A212" s="1" t="s">
        <v>487</v>
      </c>
      <c r="B212" s="1" t="s">
        <v>27</v>
      </c>
      <c r="C212" s="6">
        <v>271000</v>
      </c>
      <c r="D212" s="6">
        <f>C212*IVATOT+C212</f>
        <v>325200</v>
      </c>
      <c r="E212" s="70" t="str">
        <f t="shared" si="3"/>
        <v>PRIMAX-325200</v>
      </c>
      <c r="F212" s="71">
        <f>C212*IVATOT</f>
        <v>54200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4">
      <c r="A213" s="1" t="s">
        <v>488</v>
      </c>
      <c r="B213" s="1" t="s">
        <v>27</v>
      </c>
      <c r="C213" s="6">
        <v>458000</v>
      </c>
      <c r="D213" s="6">
        <f>C213*IVATOT+C213</f>
        <v>549600</v>
      </c>
      <c r="E213" s="70" t="str">
        <f t="shared" si="3"/>
        <v>PRIMAX-549600</v>
      </c>
      <c r="F213" s="71">
        <f>C213*IVATOT</f>
        <v>91600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4">
      <c r="A214" s="1" t="s">
        <v>489</v>
      </c>
      <c r="B214" s="1" t="s">
        <v>27</v>
      </c>
      <c r="C214" s="6">
        <v>412000</v>
      </c>
      <c r="D214" s="6">
        <f>C214*IVATOT+C214</f>
        <v>494400</v>
      </c>
      <c r="E214" s="70" t="str">
        <f t="shared" si="3"/>
        <v>PRIMAX-494400</v>
      </c>
      <c r="F214" s="71">
        <f>C214*IVATOT</f>
        <v>82400</v>
      </c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4">
      <c r="A215" s="1" t="s">
        <v>28</v>
      </c>
      <c r="B215" s="1" t="s">
        <v>29</v>
      </c>
      <c r="C215" s="6">
        <v>807000</v>
      </c>
      <c r="D215" s="6">
        <f>C215*IVATOT+C215</f>
        <v>968400</v>
      </c>
      <c r="E215" s="70" t="str">
        <f t="shared" si="3"/>
        <v>EPSON-968400</v>
      </c>
      <c r="F215" s="71">
        <f>C215*IVATOT</f>
        <v>161400</v>
      </c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4">
      <c r="A216" s="1" t="s">
        <v>490</v>
      </c>
      <c r="B216" s="1" t="s">
        <v>68</v>
      </c>
      <c r="C216" s="6">
        <v>4000</v>
      </c>
      <c r="D216" s="6">
        <f>C216*IVATOT+C216</f>
        <v>4800</v>
      </c>
      <c r="E216" s="70" t="str">
        <f t="shared" si="3"/>
        <v>--4800</v>
      </c>
      <c r="F216" s="71">
        <f>C216*IVATOT</f>
        <v>800</v>
      </c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4">
      <c r="A217" s="1" t="s">
        <v>491</v>
      </c>
      <c r="B217" s="1" t="s">
        <v>68</v>
      </c>
      <c r="C217" s="6">
        <v>81000</v>
      </c>
      <c r="D217" s="6">
        <f>C217*IVATOT+C217</f>
        <v>97200</v>
      </c>
      <c r="E217" s="70" t="str">
        <f t="shared" si="3"/>
        <v>--97200</v>
      </c>
      <c r="F217" s="71">
        <f>C217*IVATOT</f>
        <v>16200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4">
      <c r="A218" s="1" t="s">
        <v>492</v>
      </c>
      <c r="B218" s="1" t="s">
        <v>68</v>
      </c>
      <c r="C218" s="6">
        <v>125000</v>
      </c>
      <c r="D218" s="6">
        <f>C218*IVATOT+C218</f>
        <v>150000</v>
      </c>
      <c r="E218" s="70" t="str">
        <f t="shared" si="3"/>
        <v>--150000</v>
      </c>
      <c r="F218" s="71">
        <f>C218*IVATOT</f>
        <v>25000</v>
      </c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4">
      <c r="A219" s="1" t="s">
        <v>493</v>
      </c>
      <c r="B219" s="1" t="s">
        <v>68</v>
      </c>
      <c r="C219" s="6">
        <v>98000</v>
      </c>
      <c r="D219" s="6">
        <f>C219*IVATOT+C219</f>
        <v>117600</v>
      </c>
      <c r="E219" s="70" t="str">
        <f t="shared" si="3"/>
        <v>--117600</v>
      </c>
      <c r="F219" s="71">
        <f>C219*IVATOT</f>
        <v>19600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4">
      <c r="A220" s="1" t="s">
        <v>494</v>
      </c>
      <c r="B220" s="1" t="s">
        <v>68</v>
      </c>
      <c r="C220" s="6">
        <v>140000</v>
      </c>
      <c r="D220" s="6">
        <f>C220*IVATOT+C220</f>
        <v>168000</v>
      </c>
      <c r="E220" s="70" t="str">
        <f t="shared" si="3"/>
        <v>--168000</v>
      </c>
      <c r="F220" s="71">
        <f>C220*IVATOT</f>
        <v>28000</v>
      </c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4">
      <c r="A221" s="1" t="s">
        <v>495</v>
      </c>
      <c r="B221" s="1" t="s">
        <v>30</v>
      </c>
      <c r="C221" s="6">
        <v>5000</v>
      </c>
      <c r="D221" s="6">
        <f>C221*IVATOT+C221</f>
        <v>6000</v>
      </c>
      <c r="E221" s="70" t="str">
        <f t="shared" si="3"/>
        <v>Unidirez.-6000</v>
      </c>
      <c r="F221" s="71">
        <f>C221*IVATOT</f>
        <v>1000</v>
      </c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4">
      <c r="A222" s="1" t="s">
        <v>495</v>
      </c>
      <c r="B222" s="1" t="s">
        <v>31</v>
      </c>
      <c r="C222" s="6">
        <v>6000</v>
      </c>
      <c r="D222" s="6">
        <f>C222*IVATOT+C222</f>
        <v>7200</v>
      </c>
      <c r="E222" s="70" t="str">
        <f t="shared" si="3"/>
        <v>Bidirez.-7200</v>
      </c>
      <c r="F222" s="71">
        <f>C222*IVATOT</f>
        <v>1200</v>
      </c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4">
      <c r="A223" s="1" t="s">
        <v>496</v>
      </c>
      <c r="B223" s="1" t="s">
        <v>68</v>
      </c>
      <c r="C223" s="6">
        <v>9000</v>
      </c>
      <c r="D223" s="6">
        <f>C223*IVATOT+C223</f>
        <v>10800</v>
      </c>
      <c r="E223" s="70" t="str">
        <f t="shared" si="3"/>
        <v>--10800</v>
      </c>
      <c r="F223" s="71">
        <f>C223*IVATOT</f>
        <v>1800</v>
      </c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4">
      <c r="A224" s="1" t="s">
        <v>497</v>
      </c>
      <c r="B224" s="1" t="s">
        <v>498</v>
      </c>
      <c r="C224" s="6">
        <v>8000</v>
      </c>
      <c r="D224" s="6">
        <f>C224*IVATOT+C224</f>
        <v>9600</v>
      </c>
      <c r="E224" s="70" t="str">
        <f t="shared" si="3"/>
        <v>per-M/B-ASUS-P55T2P4-9600</v>
      </c>
      <c r="F224" s="71">
        <f>C224*IVATOT</f>
        <v>1600</v>
      </c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4">
      <c r="A225" s="1" t="s">
        <v>499</v>
      </c>
      <c r="B225" s="1" t="s">
        <v>68</v>
      </c>
      <c r="C225" s="6">
        <v>11000</v>
      </c>
      <c r="D225" s="6">
        <f>C225*IVATOT+C225</f>
        <v>13200</v>
      </c>
      <c r="E225" s="70" t="str">
        <f t="shared" si="3"/>
        <v>--13200</v>
      </c>
      <c r="F225" s="71">
        <f>C225*IVATOT</f>
        <v>2200</v>
      </c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4">
      <c r="A226" s="1" t="s">
        <v>500</v>
      </c>
      <c r="B226" s="1" t="s">
        <v>501</v>
      </c>
      <c r="C226" s="6">
        <v>21000</v>
      </c>
      <c r="D226" s="6">
        <f>C226*IVATOT+C226</f>
        <v>25200</v>
      </c>
      <c r="E226" s="70" t="str">
        <f t="shared" si="3"/>
        <v>per-M/B-ASUS-TX97-25200</v>
      </c>
      <c r="F226" s="71">
        <f>C226*IVATOT</f>
        <v>4200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4">
      <c r="A227" s="1" t="s">
        <v>502</v>
      </c>
      <c r="B227" s="1" t="s">
        <v>27</v>
      </c>
      <c r="C227" s="6">
        <v>14000</v>
      </c>
      <c r="D227" s="6">
        <f>C227*IVATOT+C227</f>
        <v>16800</v>
      </c>
      <c r="E227" s="70" t="str">
        <f t="shared" si="3"/>
        <v>PRIMAX-16800</v>
      </c>
      <c r="F227" s="71">
        <f>C227*IVATOT</f>
        <v>2800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4">
      <c r="A228" s="1" t="s">
        <v>503</v>
      </c>
      <c r="B228" s="1" t="s">
        <v>27</v>
      </c>
      <c r="C228" s="6">
        <v>23000</v>
      </c>
      <c r="D228" s="6">
        <f>C228*IVATOT+C228</f>
        <v>27600</v>
      </c>
      <c r="E228" s="70" t="str">
        <f t="shared" si="3"/>
        <v>PRIMAX-27600</v>
      </c>
      <c r="F228" s="71">
        <f>C228*IVATOT</f>
        <v>4600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4">
      <c r="A229" s="1" t="s">
        <v>504</v>
      </c>
      <c r="B229" s="1" t="s">
        <v>27</v>
      </c>
      <c r="C229" s="6">
        <v>51000</v>
      </c>
      <c r="D229" s="6">
        <f>C229*IVATOT+C229</f>
        <v>61200</v>
      </c>
      <c r="E229" s="70" t="str">
        <f t="shared" si="3"/>
        <v>PRIMAX-61200</v>
      </c>
      <c r="F229" s="71">
        <f>C229*IVATOT</f>
        <v>10200</v>
      </c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4">
      <c r="A230" s="1" t="s">
        <v>32</v>
      </c>
      <c r="B230" s="1" t="s">
        <v>68</v>
      </c>
      <c r="C230" s="6" t="s">
        <v>68</v>
      </c>
      <c r="D230" s="6" t="e">
        <f>C230*IVATOT+C230</f>
        <v>#VALUE!</v>
      </c>
      <c r="E230" s="70" t="e">
        <f t="shared" si="3"/>
        <v>#VALUE!</v>
      </c>
      <c r="F230" s="71" t="e">
        <f>C230*IVATOT</f>
        <v>#VALUE!</v>
      </c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4">
      <c r="A231" s="1" t="s">
        <v>505</v>
      </c>
      <c r="B231" s="1" t="s">
        <v>506</v>
      </c>
      <c r="C231" s="6">
        <v>198000</v>
      </c>
      <c r="D231" s="6">
        <f>C231*IVATOT+C231</f>
        <v>237600</v>
      </c>
      <c r="E231" s="70" t="str">
        <f t="shared" si="3"/>
        <v>MICROSOFT--OEM-237600</v>
      </c>
      <c r="F231" s="71">
        <f>C231*IVATOT</f>
        <v>39600</v>
      </c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4">
      <c r="A232" s="1" t="s">
        <v>507</v>
      </c>
      <c r="B232" s="1" t="s">
        <v>506</v>
      </c>
      <c r="C232" s="6">
        <v>167000</v>
      </c>
      <c r="D232" s="6">
        <f>C232*IVATOT+C232</f>
        <v>200400</v>
      </c>
      <c r="E232" s="70" t="str">
        <f t="shared" si="3"/>
        <v>MICROSOFT--OEM-200400</v>
      </c>
      <c r="F232" s="71">
        <f>C232*IVATOT</f>
        <v>33400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4">
      <c r="A233" s="1" t="s">
        <v>508</v>
      </c>
      <c r="B233" s="1" t="s">
        <v>509</v>
      </c>
      <c r="C233" s="6">
        <v>95000</v>
      </c>
      <c r="D233" s="6">
        <f>C233*IVATOT+C233</f>
        <v>114000</v>
      </c>
      <c r="E233" s="70" t="str">
        <f t="shared" si="3"/>
        <v>MICROSOFT--STUDENTE-114000</v>
      </c>
      <c r="F233" s="71">
        <f>C233*IVATOT</f>
        <v>19000</v>
      </c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4">
      <c r="A234" s="1" t="s">
        <v>510</v>
      </c>
      <c r="B234" s="1" t="s">
        <v>509</v>
      </c>
      <c r="C234" s="6">
        <v>141000</v>
      </c>
      <c r="D234" s="6">
        <f>C234*IVATOT+C234</f>
        <v>169200</v>
      </c>
      <c r="E234" s="70" t="str">
        <f t="shared" si="3"/>
        <v>MICROSOFT--STUDENTE-169200</v>
      </c>
      <c r="F234" s="71">
        <f>C234*IVATOT</f>
        <v>28200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4">
      <c r="A235" s="1" t="s">
        <v>511</v>
      </c>
      <c r="B235" s="1" t="s">
        <v>506</v>
      </c>
      <c r="C235" s="6">
        <v>351000</v>
      </c>
      <c r="D235" s="6">
        <f>C235*IVATOT+C235</f>
        <v>421200</v>
      </c>
      <c r="E235" s="70" t="str">
        <f t="shared" si="3"/>
        <v>MICROSOFT--OEM-421200</v>
      </c>
      <c r="F235" s="71">
        <f>C235*IVATOT</f>
        <v>70200</v>
      </c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4">
      <c r="A236" s="1" t="s">
        <v>512</v>
      </c>
      <c r="B236" s="1" t="s">
        <v>33</v>
      </c>
      <c r="C236" s="6">
        <v>414000</v>
      </c>
      <c r="D236" s="6">
        <f>C236*IVATOT+C236</f>
        <v>496800</v>
      </c>
      <c r="E236" s="70" t="str">
        <f t="shared" si="3"/>
        <v>WORD97,EXCEL97,OUTLOOK97,PUBLISHER97-496800</v>
      </c>
      <c r="F236" s="71">
        <f>C236*IVATOT</f>
        <v>82800</v>
      </c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4">
      <c r="A237" s="1" t="s">
        <v>513</v>
      </c>
      <c r="B237" s="1" t="s">
        <v>506</v>
      </c>
      <c r="C237" s="6">
        <v>61000</v>
      </c>
      <c r="D237" s="6">
        <f>C237*IVATOT+C237</f>
        <v>73200</v>
      </c>
      <c r="E237" s="70" t="str">
        <f t="shared" si="3"/>
        <v>MICROSOFT--OEM-73200</v>
      </c>
      <c r="F237" s="71">
        <f>C237*IVATOT</f>
        <v>12200</v>
      </c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4">
      <c r="A238" s="1" t="s">
        <v>514</v>
      </c>
      <c r="B238" s="1" t="s">
        <v>506</v>
      </c>
      <c r="C238" s="6">
        <v>893000</v>
      </c>
      <c r="D238" s="6">
        <f>C238*IVATOT+C238</f>
        <v>1071600</v>
      </c>
      <c r="E238" s="70" t="str">
        <f t="shared" si="3"/>
        <v>MICROSOFT--OEM-1071600</v>
      </c>
      <c r="F238" s="71">
        <f>C238*IVATOT</f>
        <v>178600</v>
      </c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4">
      <c r="A239" s="1" t="s">
        <v>515</v>
      </c>
      <c r="B239" s="1" t="s">
        <v>506</v>
      </c>
      <c r="C239" s="6">
        <v>985000</v>
      </c>
      <c r="D239" s="6">
        <f>C239*IVATOT+C239</f>
        <v>1182000</v>
      </c>
      <c r="E239" s="70" t="str">
        <f t="shared" si="3"/>
        <v>MICROSOFT--OEM-1182000</v>
      </c>
      <c r="F239" s="71">
        <f>C239*IVATOT</f>
        <v>197000</v>
      </c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4">
      <c r="A240" s="1" t="s">
        <v>516</v>
      </c>
      <c r="B240" s="1" t="s">
        <v>506</v>
      </c>
      <c r="C240" s="6">
        <v>296000</v>
      </c>
      <c r="D240" s="6">
        <f>C240*IVATOT+C240</f>
        <v>355200</v>
      </c>
      <c r="E240" s="70" t="str">
        <f t="shared" si="3"/>
        <v>MICROSOFT--OEM-355200</v>
      </c>
      <c r="F240" s="71">
        <f>C240*IVATOT</f>
        <v>59200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4">
      <c r="A241" s="1" t="s">
        <v>517</v>
      </c>
      <c r="B241" s="1" t="s">
        <v>506</v>
      </c>
      <c r="C241" s="6">
        <v>685000</v>
      </c>
      <c r="D241" s="6">
        <f>C241*IVATOT+C241</f>
        <v>822000</v>
      </c>
      <c r="E241" s="70" t="str">
        <f t="shared" si="3"/>
        <v>MICROSOFT--OEM-822000</v>
      </c>
      <c r="F241" s="71">
        <f>C241*IVATOT</f>
        <v>137000</v>
      </c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4">
      <c r="A242" s="1" t="s">
        <v>518</v>
      </c>
      <c r="B242" s="1" t="s">
        <v>506</v>
      </c>
      <c r="C242" s="6">
        <v>1138000</v>
      </c>
      <c r="D242" s="6">
        <f>C242*IVATOT+C242</f>
        <v>1365600</v>
      </c>
      <c r="E242" s="70" t="str">
        <f t="shared" si="3"/>
        <v>MICROSOFT--OEM-1365600</v>
      </c>
      <c r="F242" s="71">
        <f>C242*IVATOT</f>
        <v>227600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4">
      <c r="A243" s="1" t="s">
        <v>519</v>
      </c>
      <c r="B243" s="1" t="s">
        <v>506</v>
      </c>
      <c r="C243" s="6">
        <v>1334000</v>
      </c>
      <c r="D243" s="6">
        <f>C243*IVATOT+C243</f>
        <v>1600800</v>
      </c>
      <c r="E243" s="70" t="str">
        <f t="shared" si="3"/>
        <v>MICROSOFT--OEM-1600800</v>
      </c>
      <c r="F243" s="71">
        <f>C243*IVATOT</f>
        <v>266800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4">
      <c r="A244" s="1" t="s">
        <v>520</v>
      </c>
      <c r="B244" s="1" t="s">
        <v>68</v>
      </c>
      <c r="C244" s="6">
        <v>30000</v>
      </c>
      <c r="D244" s="6">
        <f>C244*IVATOT+C244</f>
        <v>36000</v>
      </c>
      <c r="E244" s="70" t="str">
        <f t="shared" si="3"/>
        <v>--36000</v>
      </c>
      <c r="F244" s="71">
        <f>C244*IVATOT</f>
        <v>6000</v>
      </c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4">
      <c r="A245" s="1" t="s">
        <v>521</v>
      </c>
      <c r="B245" s="1" t="s">
        <v>68</v>
      </c>
      <c r="C245" s="6">
        <v>30000</v>
      </c>
      <c r="D245" s="6">
        <f>C245*IVATOT+C245</f>
        <v>36000</v>
      </c>
      <c r="E245" s="70" t="str">
        <f t="shared" si="3"/>
        <v>--36000</v>
      </c>
      <c r="F245" s="71">
        <f>C245*IVATOT</f>
        <v>6000</v>
      </c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4">
      <c r="A246" s="1" t="s">
        <v>522</v>
      </c>
      <c r="B246" s="1" t="s">
        <v>34</v>
      </c>
      <c r="C246" s="6">
        <v>406000</v>
      </c>
      <c r="D246" s="6">
        <f>C246*IVATOT+C246</f>
        <v>487200</v>
      </c>
      <c r="E246" s="70" t="str">
        <f t="shared" si="3"/>
        <v>MICROSOFT-487200</v>
      </c>
      <c r="F246" s="71">
        <f>C246*IVATOT</f>
        <v>81200</v>
      </c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4">
      <c r="A247" s="1" t="s">
        <v>523</v>
      </c>
      <c r="B247" s="1" t="s">
        <v>34</v>
      </c>
      <c r="C247" s="6">
        <v>197000</v>
      </c>
      <c r="D247" s="6">
        <f>C247*IVATOT+C247</f>
        <v>236400</v>
      </c>
      <c r="E247" s="70" t="str">
        <f t="shared" si="3"/>
        <v>MICROSOFT-236400</v>
      </c>
      <c r="F247" s="71">
        <f>C247*IVATOT</f>
        <v>39400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4">
      <c r="A248" s="1" t="s">
        <v>524</v>
      </c>
      <c r="B248" s="1" t="s">
        <v>34</v>
      </c>
      <c r="C248" s="6">
        <v>645000</v>
      </c>
      <c r="D248" s="6">
        <f>C248*IVATOT+C248</f>
        <v>774000</v>
      </c>
      <c r="E248" s="70" t="str">
        <f t="shared" si="3"/>
        <v>MICROSOFT-774000</v>
      </c>
      <c r="F248" s="71">
        <f>C248*IVATOT</f>
        <v>129000</v>
      </c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4">
      <c r="A249" s="1" t="s">
        <v>525</v>
      </c>
      <c r="B249" s="1" t="s">
        <v>34</v>
      </c>
      <c r="C249" s="6">
        <v>645000</v>
      </c>
      <c r="D249" s="6">
        <f>C249*IVATOT+C249</f>
        <v>774000</v>
      </c>
      <c r="E249" s="70" t="str">
        <f t="shared" si="3"/>
        <v>MICROSOFT-774000</v>
      </c>
      <c r="F249" s="71">
        <f>C249*IVATOT</f>
        <v>129000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4">
      <c r="A250" s="1" t="s">
        <v>526</v>
      </c>
      <c r="B250" s="1" t="s">
        <v>34</v>
      </c>
      <c r="C250" s="6">
        <v>259000</v>
      </c>
      <c r="D250" s="6">
        <f>C250*IVATOT+C250</f>
        <v>310800</v>
      </c>
      <c r="E250" s="70" t="str">
        <f t="shared" si="3"/>
        <v>MICROSOFT-310800</v>
      </c>
      <c r="F250" s="71">
        <f>C250*IVATOT</f>
        <v>51800</v>
      </c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4">
      <c r="A251" s="1" t="s">
        <v>527</v>
      </c>
      <c r="B251" s="1" t="s">
        <v>34</v>
      </c>
      <c r="C251" s="6">
        <v>646000</v>
      </c>
      <c r="D251" s="6">
        <f>C251*IVATOT+C251</f>
        <v>775200</v>
      </c>
      <c r="E251" s="70" t="str">
        <f t="shared" si="3"/>
        <v>MICROSOFT-775200</v>
      </c>
      <c r="F251" s="71">
        <f>C251*IVATOT</f>
        <v>129200</v>
      </c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4">
      <c r="A252" s="1" t="s">
        <v>528</v>
      </c>
      <c r="B252" s="1" t="s">
        <v>34</v>
      </c>
      <c r="C252" s="6">
        <v>259000</v>
      </c>
      <c r="D252" s="6">
        <f>C252*IVATOT+C252</f>
        <v>310800</v>
      </c>
      <c r="E252" s="70" t="str">
        <f t="shared" si="3"/>
        <v>MICROSOFT-310800</v>
      </c>
      <c r="F252" s="71">
        <f>C252*IVATOT</f>
        <v>51800</v>
      </c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4">
      <c r="A253" s="1" t="s">
        <v>529</v>
      </c>
      <c r="B253" s="1" t="s">
        <v>34</v>
      </c>
      <c r="C253" s="6">
        <v>645000</v>
      </c>
      <c r="D253" s="6">
        <f>C253*IVATOT+C253</f>
        <v>774000</v>
      </c>
      <c r="E253" s="70" t="str">
        <f t="shared" si="3"/>
        <v>MICROSOFT-774000</v>
      </c>
      <c r="F253" s="71">
        <f>C253*IVATOT</f>
        <v>129000</v>
      </c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4">
      <c r="A254" s="1" t="s">
        <v>530</v>
      </c>
      <c r="B254" s="1" t="s">
        <v>34</v>
      </c>
      <c r="C254" s="6">
        <v>879000</v>
      </c>
      <c r="D254" s="6">
        <f>C254*IVATOT+C254</f>
        <v>1054800</v>
      </c>
      <c r="E254" s="70" t="str">
        <f t="shared" si="3"/>
        <v>MICROSOFT-1054800</v>
      </c>
      <c r="F254" s="71">
        <f>C254*IVATOT</f>
        <v>175800</v>
      </c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4">
      <c r="A255" s="1" t="s">
        <v>531</v>
      </c>
      <c r="B255" s="1" t="s">
        <v>34</v>
      </c>
      <c r="C255" s="6">
        <v>259000</v>
      </c>
      <c r="D255" s="6">
        <f>C255*IVATOT+C255</f>
        <v>310800</v>
      </c>
      <c r="E255" s="70" t="str">
        <f t="shared" si="3"/>
        <v>MICROSOFT-310800</v>
      </c>
      <c r="F255" s="71">
        <f>C255*IVATOT</f>
        <v>51800</v>
      </c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4">
      <c r="A256" s="1" t="s">
        <v>532</v>
      </c>
      <c r="B256" s="1" t="s">
        <v>34</v>
      </c>
      <c r="C256" s="6">
        <v>274000</v>
      </c>
      <c r="D256" s="6">
        <f>C256*IVATOT+C256</f>
        <v>328800</v>
      </c>
      <c r="E256" s="70" t="str">
        <f t="shared" si="3"/>
        <v>MICROSOFT-328800</v>
      </c>
      <c r="F256" s="71">
        <f>C256*IVATOT</f>
        <v>54800</v>
      </c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4">
      <c r="A257" s="1" t="s">
        <v>533</v>
      </c>
      <c r="B257" s="1" t="s">
        <v>34</v>
      </c>
      <c r="C257" s="6">
        <v>975000</v>
      </c>
      <c r="D257" s="6">
        <f>C257*IVATOT+C257</f>
        <v>1170000</v>
      </c>
      <c r="E257" s="70" t="str">
        <f t="shared" si="3"/>
        <v>MICROSOFT-1170000</v>
      </c>
      <c r="F257" s="71">
        <f>C257*IVATOT</f>
        <v>195000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4">
      <c r="A258" s="1" t="s">
        <v>534</v>
      </c>
      <c r="B258" s="1" t="s">
        <v>34</v>
      </c>
      <c r="C258" s="6">
        <v>480000</v>
      </c>
      <c r="D258" s="6">
        <f>C258*IVATOT+C258</f>
        <v>576000</v>
      </c>
      <c r="E258" s="70" t="str">
        <f t="shared" si="3"/>
        <v>MICROSOFT-576000</v>
      </c>
      <c r="F258" s="71">
        <f>C258*IVATOT</f>
        <v>96000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4">
      <c r="A259" s="1" t="s">
        <v>535</v>
      </c>
      <c r="B259" s="1" t="s">
        <v>34</v>
      </c>
      <c r="C259" s="6">
        <v>1187000</v>
      </c>
      <c r="D259" s="6">
        <f>C259*IVATOT+C259</f>
        <v>1424400</v>
      </c>
      <c r="E259" s="70" t="str">
        <f t="shared" si="3"/>
        <v>MICROSOFT-1424400</v>
      </c>
      <c r="F259" s="71">
        <f>C259*IVATOT</f>
        <v>237400</v>
      </c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4">
      <c r="A260" s="1" t="s">
        <v>536</v>
      </c>
      <c r="B260" s="1" t="s">
        <v>34</v>
      </c>
      <c r="C260" s="6">
        <v>832000</v>
      </c>
      <c r="D260" s="6">
        <f>C260*IVATOT+C260</f>
        <v>998400</v>
      </c>
      <c r="E260" s="70" t="str">
        <f t="shared" si="3"/>
        <v>MICROSOFT-998400</v>
      </c>
      <c r="F260" s="71">
        <f>C260*IVATOT</f>
        <v>166400</v>
      </c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4">
      <c r="A261" s="1" t="s">
        <v>537</v>
      </c>
      <c r="B261" s="1" t="s">
        <v>34</v>
      </c>
      <c r="C261" s="6">
        <v>227000</v>
      </c>
      <c r="D261" s="6">
        <f>C261*IVATOT+C261</f>
        <v>272400</v>
      </c>
      <c r="E261" s="70" t="str">
        <f t="shared" ref="E261:E324" si="4">_xlfn.CONCAT(B261,"-",D261)</f>
        <v>MICROSOFT-272400</v>
      </c>
      <c r="F261" s="71">
        <f>C261*IVATOT</f>
        <v>45400</v>
      </c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4">
      <c r="A262" s="1" t="s">
        <v>538</v>
      </c>
      <c r="B262" s="1" t="s">
        <v>34</v>
      </c>
      <c r="C262" s="6">
        <v>98000</v>
      </c>
      <c r="D262" s="6">
        <f>C262*IVATOT+C262</f>
        <v>117600</v>
      </c>
      <c r="E262" s="70" t="str">
        <f t="shared" si="4"/>
        <v>MICROSOFT-117600</v>
      </c>
      <c r="F262" s="71">
        <f>C262*IVATOT</f>
        <v>19600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4">
      <c r="A263" s="1" t="s">
        <v>539</v>
      </c>
      <c r="B263" s="1" t="s">
        <v>34</v>
      </c>
      <c r="C263" s="6">
        <v>1190000</v>
      </c>
      <c r="D263" s="6">
        <f>C263*IVATOT+C263</f>
        <v>1428000</v>
      </c>
      <c r="E263" s="70" t="str">
        <f t="shared" si="4"/>
        <v>MICROSOFT-1428000</v>
      </c>
      <c r="F263" s="71">
        <f>C263*IVATOT</f>
        <v>238000</v>
      </c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4">
      <c r="A264" s="1" t="s">
        <v>540</v>
      </c>
      <c r="B264" s="1" t="s">
        <v>34</v>
      </c>
      <c r="C264" s="6">
        <v>300000</v>
      </c>
      <c r="D264" s="6">
        <f>C264*IVATOT+C264</f>
        <v>360000</v>
      </c>
      <c r="E264" s="70" t="str">
        <f t="shared" si="4"/>
        <v>MICROSOFT-360000</v>
      </c>
      <c r="F264" s="71">
        <f>C264*IVATOT</f>
        <v>60000</v>
      </c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4">
      <c r="A265" s="1" t="s">
        <v>541</v>
      </c>
      <c r="B265" s="1" t="s">
        <v>34</v>
      </c>
      <c r="C265" s="6">
        <v>2407000</v>
      </c>
      <c r="D265" s="6">
        <f>C265*IVATOT+C265</f>
        <v>2888400</v>
      </c>
      <c r="E265" s="70" t="str">
        <f t="shared" si="4"/>
        <v>MICROSOFT-2888400</v>
      </c>
      <c r="F265" s="71">
        <f>C265*IVATOT</f>
        <v>481400</v>
      </c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4">
      <c r="A266" s="1" t="s">
        <v>542</v>
      </c>
      <c r="B266" s="1" t="s">
        <v>34</v>
      </c>
      <c r="C266" s="6">
        <v>1021000</v>
      </c>
      <c r="D266" s="6">
        <f>C266*IVATOT+C266</f>
        <v>1225200</v>
      </c>
      <c r="E266" s="70" t="str">
        <f t="shared" si="4"/>
        <v>MICROSOFT-1225200</v>
      </c>
      <c r="F266" s="71">
        <f>C266*IVATOT</f>
        <v>204200</v>
      </c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4">
      <c r="A267" s="1" t="s">
        <v>543</v>
      </c>
      <c r="B267" s="1" t="s">
        <v>34</v>
      </c>
      <c r="C267" s="6">
        <v>646000</v>
      </c>
      <c r="D267" s="6">
        <f>C267*IVATOT+C267</f>
        <v>775200</v>
      </c>
      <c r="E267" s="70" t="str">
        <f t="shared" si="4"/>
        <v>MICROSOFT-775200</v>
      </c>
      <c r="F267" s="71">
        <f>C267*IVATOT</f>
        <v>129200</v>
      </c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4">
      <c r="A268" s="1" t="s">
        <v>544</v>
      </c>
      <c r="B268" s="1" t="s">
        <v>34</v>
      </c>
      <c r="C268" s="6">
        <v>259000</v>
      </c>
      <c r="D268" s="6">
        <f>C268*IVATOT+C268</f>
        <v>310800</v>
      </c>
      <c r="E268" s="70" t="str">
        <f t="shared" si="4"/>
        <v>MICROSOFT-310800</v>
      </c>
      <c r="F268" s="71">
        <f>C268*IVATOT</f>
        <v>51800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4">
      <c r="A269" s="1" t="s">
        <v>545</v>
      </c>
      <c r="B269" s="1" t="s">
        <v>34</v>
      </c>
      <c r="C269" s="6">
        <v>193000</v>
      </c>
      <c r="D269" s="6">
        <f>C269*IVATOT+C269</f>
        <v>231600</v>
      </c>
      <c r="E269" s="70" t="str">
        <f t="shared" si="4"/>
        <v>MICROSOFT-231600</v>
      </c>
      <c r="F269" s="71">
        <f>C269*IVATOT</f>
        <v>38600</v>
      </c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4">
      <c r="A270" s="1" t="s">
        <v>546</v>
      </c>
      <c r="B270" s="1" t="s">
        <v>34</v>
      </c>
      <c r="C270" s="6">
        <v>96000</v>
      </c>
      <c r="D270" s="6">
        <f>C270*IVATOT+C270</f>
        <v>115200</v>
      </c>
      <c r="E270" s="70" t="str">
        <f t="shared" si="4"/>
        <v>MICROSOFT-115200</v>
      </c>
      <c r="F270" s="71">
        <f>C270*IVATOT</f>
        <v>19200</v>
      </c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4">
      <c r="A271" s="1" t="s">
        <v>547</v>
      </c>
      <c r="B271" s="1" t="s">
        <v>34</v>
      </c>
      <c r="C271" s="6">
        <v>594000</v>
      </c>
      <c r="D271" s="6">
        <f>C271*IVATOT+C271</f>
        <v>712800</v>
      </c>
      <c r="E271" s="70" t="str">
        <f t="shared" si="4"/>
        <v>MICROSOFT-712800</v>
      </c>
      <c r="F271" s="71">
        <f>C271*IVATOT</f>
        <v>118800</v>
      </c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4">
      <c r="A272" s="1" t="s">
        <v>548</v>
      </c>
      <c r="B272" s="1" t="s">
        <v>34</v>
      </c>
      <c r="C272" s="6">
        <v>282000</v>
      </c>
      <c r="D272" s="6">
        <f>C272*IVATOT+C272</f>
        <v>338400</v>
      </c>
      <c r="E272" s="70" t="str">
        <f t="shared" si="4"/>
        <v>MICROSOFT-338400</v>
      </c>
      <c r="F272" s="71">
        <f>C272*IVATOT</f>
        <v>56400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4">
      <c r="A273" s="1" t="s">
        <v>549</v>
      </c>
      <c r="B273" s="1" t="s">
        <v>34</v>
      </c>
      <c r="C273" s="6">
        <v>1814000</v>
      </c>
      <c r="D273" s="6">
        <f>C273*IVATOT+C273</f>
        <v>2176800</v>
      </c>
      <c r="E273" s="70" t="str">
        <f t="shared" si="4"/>
        <v>MICROSOFT-2176800</v>
      </c>
      <c r="F273" s="71">
        <f>C273*IVATOT</f>
        <v>362800</v>
      </c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4">
      <c r="A274" s="1" t="s">
        <v>550</v>
      </c>
      <c r="B274" s="1" t="s">
        <v>34</v>
      </c>
      <c r="C274" s="6">
        <v>193000</v>
      </c>
      <c r="D274" s="6">
        <f>C274*IVATOT+C274</f>
        <v>231600</v>
      </c>
      <c r="E274" s="70" t="str">
        <f t="shared" si="4"/>
        <v>MICROSOFT-231600</v>
      </c>
      <c r="F274" s="71">
        <f>C274*IVATOT</f>
        <v>38600</v>
      </c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4">
      <c r="A275" s="1" t="s">
        <v>551</v>
      </c>
      <c r="B275" s="1" t="s">
        <v>34</v>
      </c>
      <c r="C275" s="6">
        <v>654000</v>
      </c>
      <c r="D275" s="6">
        <f>C275*IVATOT+C275</f>
        <v>784800</v>
      </c>
      <c r="E275" s="70" t="str">
        <f t="shared" si="4"/>
        <v>MICROSOFT-784800</v>
      </c>
      <c r="F275" s="71">
        <f>C275*IVATOT</f>
        <v>130800</v>
      </c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4">
      <c r="A276" s="1" t="s">
        <v>552</v>
      </c>
      <c r="B276" s="1" t="s">
        <v>34</v>
      </c>
      <c r="C276" s="6">
        <v>729000</v>
      </c>
      <c r="D276" s="6">
        <f>C276*IVATOT+C276</f>
        <v>874800</v>
      </c>
      <c r="E276" s="70" t="str">
        <f t="shared" si="4"/>
        <v>MICROSOFT-874800</v>
      </c>
      <c r="F276" s="71">
        <f>C276*IVATOT</f>
        <v>145800</v>
      </c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4">
      <c r="A277" s="1" t="s">
        <v>553</v>
      </c>
      <c r="B277" s="1" t="s">
        <v>34</v>
      </c>
      <c r="C277" s="6">
        <v>632000</v>
      </c>
      <c r="D277" s="6">
        <f>C277*IVATOT+C277</f>
        <v>758400</v>
      </c>
      <c r="E277" s="70" t="str">
        <f t="shared" si="4"/>
        <v>MICROSOFT-758400</v>
      </c>
      <c r="F277" s="71">
        <f>C277*IVATOT</f>
        <v>126400</v>
      </c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4">
      <c r="A278" s="1" t="s">
        <v>554</v>
      </c>
      <c r="B278" s="1" t="s">
        <v>34</v>
      </c>
      <c r="C278" s="6">
        <v>240000</v>
      </c>
      <c r="D278" s="6">
        <f>C278*IVATOT+C278</f>
        <v>288000</v>
      </c>
      <c r="E278" s="70" t="str">
        <f t="shared" si="4"/>
        <v>MICROSOFT-288000</v>
      </c>
      <c r="F278" s="71">
        <f>C278*IVATOT</f>
        <v>48000</v>
      </c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4">
      <c r="A279" s="1" t="s">
        <v>555</v>
      </c>
      <c r="B279" s="1" t="s">
        <v>556</v>
      </c>
      <c r="C279" s="6">
        <v>955000</v>
      </c>
      <c r="D279" s="6">
        <f>C279*IVATOT+C279</f>
        <v>1146000</v>
      </c>
      <c r="E279" s="70" t="str">
        <f t="shared" si="4"/>
        <v>MICROSOFT--1146000</v>
      </c>
      <c r="F279" s="71">
        <f>C279*IVATOT</f>
        <v>191000</v>
      </c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4">
      <c r="A280" s="1" t="s">
        <v>557</v>
      </c>
      <c r="B280" s="1" t="s">
        <v>556</v>
      </c>
      <c r="C280" s="6">
        <v>1126000</v>
      </c>
      <c r="D280" s="6">
        <f>C280*IVATOT+C280</f>
        <v>1351200</v>
      </c>
      <c r="E280" s="70" t="str">
        <f t="shared" si="4"/>
        <v>MICROSOFT--1351200</v>
      </c>
      <c r="F280" s="71">
        <f>C280*IVATOT</f>
        <v>225200</v>
      </c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4">
      <c r="A281" s="1" t="s">
        <v>35</v>
      </c>
      <c r="B281" s="1" t="s">
        <v>68</v>
      </c>
      <c r="C281" s="6" t="s">
        <v>68</v>
      </c>
      <c r="D281" s="6" t="e">
        <f>C281*IVATOT+C281</f>
        <v>#VALUE!</v>
      </c>
      <c r="E281" s="70" t="e">
        <f t="shared" si="4"/>
        <v>#VALUE!</v>
      </c>
      <c r="F281" s="71" t="e">
        <f>C281*IVATOT</f>
        <v>#VALUE!</v>
      </c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4">
      <c r="A282" s="1" t="s">
        <v>558</v>
      </c>
      <c r="B282" s="1" t="s">
        <v>559</v>
      </c>
      <c r="C282" s="6">
        <v>297000</v>
      </c>
      <c r="D282" s="6">
        <f>C282*IVATOT+C282</f>
        <v>356400</v>
      </c>
      <c r="E282" s="70" t="str">
        <f t="shared" si="4"/>
        <v>9-aghi,-80-col.-220-cps.-opz.-colore-356400</v>
      </c>
      <c r="F282" s="71">
        <f>C282*IVATOT</f>
        <v>59400</v>
      </c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4">
      <c r="A283" s="1" t="s">
        <v>560</v>
      </c>
      <c r="B283" s="1" t="s">
        <v>561</v>
      </c>
      <c r="C283" s="6">
        <v>646000</v>
      </c>
      <c r="D283" s="6">
        <f>C283*IVATOT+C283</f>
        <v>775200</v>
      </c>
      <c r="E283" s="70" t="str">
        <f t="shared" si="4"/>
        <v>9-aghi,-136-col.-200-cps-775200</v>
      </c>
      <c r="F283" s="71">
        <f>C283*IVATOT</f>
        <v>129200</v>
      </c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4">
      <c r="A284" s="1" t="s">
        <v>562</v>
      </c>
      <c r="B284" s="1" t="s">
        <v>563</v>
      </c>
      <c r="C284" s="6">
        <v>714000</v>
      </c>
      <c r="D284" s="6">
        <f>C284*IVATOT+C284</f>
        <v>856800</v>
      </c>
      <c r="E284" s="70" t="str">
        <f t="shared" si="4"/>
        <v>9-aghi,-80-col.-380-cps-856800</v>
      </c>
      <c r="F284" s="71">
        <f>C284*IVATOT</f>
        <v>142800</v>
      </c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4">
      <c r="A285" s="1" t="s">
        <v>564</v>
      </c>
      <c r="B285" s="1" t="s">
        <v>565</v>
      </c>
      <c r="C285" s="6">
        <v>807000</v>
      </c>
      <c r="D285" s="6">
        <f>C285*IVATOT+C285</f>
        <v>968400</v>
      </c>
      <c r="E285" s="70" t="str">
        <f t="shared" si="4"/>
        <v>9-aghi,-136-col.380-cps-968400</v>
      </c>
      <c r="F285" s="71">
        <f>C285*IVATOT</f>
        <v>161400</v>
      </c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4">
      <c r="A286" s="1" t="s">
        <v>566</v>
      </c>
      <c r="B286" s="1" t="s">
        <v>567</v>
      </c>
      <c r="C286" s="6">
        <v>591000</v>
      </c>
      <c r="D286" s="6">
        <f>C286*IVATOT+C286</f>
        <v>709200</v>
      </c>
      <c r="E286" s="70" t="str">
        <f t="shared" si="4"/>
        <v>24-aghi,-80-col.-225-cps-709200</v>
      </c>
      <c r="F286" s="71">
        <f>C286*IVATOT</f>
        <v>118200</v>
      </c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4">
      <c r="A287" s="1" t="s">
        <v>568</v>
      </c>
      <c r="B287" s="1" t="s">
        <v>569</v>
      </c>
      <c r="C287" s="6">
        <v>918000</v>
      </c>
      <c r="D287" s="6">
        <f>C287*IVATOT+C287</f>
        <v>1101600</v>
      </c>
      <c r="E287" s="70" t="str">
        <f t="shared" si="4"/>
        <v>24-aghi,-136-col.-225-cps-1101600</v>
      </c>
      <c r="F287" s="71">
        <f>C287*IVATOT</f>
        <v>183600</v>
      </c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4">
      <c r="A288" s="1" t="s">
        <v>570</v>
      </c>
      <c r="B288" s="1" t="s">
        <v>571</v>
      </c>
      <c r="C288" s="6">
        <v>1265000</v>
      </c>
      <c r="D288" s="6">
        <f>C288*IVATOT+C288</f>
        <v>1518000</v>
      </c>
      <c r="E288" s="70" t="str">
        <f t="shared" si="4"/>
        <v>24-aghi,-136-col.-440-cps-1518000</v>
      </c>
      <c r="F288" s="71">
        <f>C288*IVATOT</f>
        <v>253000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4">
      <c r="A289" s="1" t="s">
        <v>572</v>
      </c>
      <c r="B289" s="1" t="s">
        <v>573</v>
      </c>
      <c r="C289" s="6">
        <v>256000</v>
      </c>
      <c r="D289" s="6">
        <f>C289*IVATOT+C289</f>
        <v>307200</v>
      </c>
      <c r="E289" s="70" t="str">
        <f t="shared" si="4"/>
        <v>Ink-Jet-A4,1ppm-col.-307200</v>
      </c>
      <c r="F289" s="71">
        <f>C289*IVATOT</f>
        <v>51200</v>
      </c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4">
      <c r="A290" s="1" t="s">
        <v>574</v>
      </c>
      <c r="B290" s="1" t="s">
        <v>575</v>
      </c>
      <c r="C290" s="6">
        <v>371000</v>
      </c>
      <c r="D290" s="6">
        <f>C290*IVATOT+C290</f>
        <v>445200</v>
      </c>
      <c r="E290" s="70" t="str">
        <f t="shared" si="4"/>
        <v>Ink-Jet-A4,3ppm-col.-445200</v>
      </c>
      <c r="F290" s="71">
        <f>C290*IVATOT</f>
        <v>74200</v>
      </c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4">
      <c r="A291" s="1" t="s">
        <v>576</v>
      </c>
      <c r="B291" s="1" t="s">
        <v>577</v>
      </c>
      <c r="C291" s="6">
        <v>457000</v>
      </c>
      <c r="D291" s="6">
        <f>C291*IVATOT+C291</f>
        <v>548400</v>
      </c>
      <c r="E291" s="70" t="str">
        <f t="shared" si="4"/>
        <v>Ink-Jet-A4,4ppm-col.-548400</v>
      </c>
      <c r="F291" s="71">
        <f>C291*IVATOT</f>
        <v>91400</v>
      </c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4">
      <c r="A292" s="1" t="s">
        <v>578</v>
      </c>
      <c r="B292" s="1" t="s">
        <v>579</v>
      </c>
      <c r="C292" s="6">
        <v>642000</v>
      </c>
      <c r="D292" s="6">
        <f>C292*IVATOT+C292</f>
        <v>770400</v>
      </c>
      <c r="E292" s="70" t="str">
        <f t="shared" si="4"/>
        <v>Ink-Jet-A4,7ppm-col.-770400</v>
      </c>
      <c r="F292" s="71">
        <f>C292*IVATOT</f>
        <v>128400</v>
      </c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4">
      <c r="A293" s="1" t="s">
        <v>580</v>
      </c>
      <c r="B293" s="1" t="s">
        <v>581</v>
      </c>
      <c r="C293" s="6">
        <v>1571000</v>
      </c>
      <c r="D293" s="6">
        <f>C293*IVATOT+C293</f>
        <v>1885200</v>
      </c>
      <c r="E293" s="70" t="str">
        <f t="shared" si="4"/>
        <v>Ink-Jet-A2,800cps-draft-1885200</v>
      </c>
      <c r="F293" s="71">
        <f>C293*IVATOT</f>
        <v>314200</v>
      </c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4">
      <c r="A294" s="1" t="s">
        <v>582</v>
      </c>
      <c r="B294" s="1" t="s">
        <v>583</v>
      </c>
      <c r="C294" s="6">
        <v>756000</v>
      </c>
      <c r="D294" s="6">
        <f>C294*IVATOT+C294</f>
        <v>907200</v>
      </c>
      <c r="E294" s="70" t="str">
        <f t="shared" si="4"/>
        <v>Ink-Jet-A3,250cps-draft-907200</v>
      </c>
      <c r="F294" s="71">
        <f>C294*IVATOT</f>
        <v>151200</v>
      </c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4">
      <c r="A295" s="1" t="s">
        <v>584</v>
      </c>
      <c r="B295" s="1" t="s">
        <v>585</v>
      </c>
      <c r="C295" s="6">
        <v>1571000</v>
      </c>
      <c r="D295" s="6">
        <f>C295*IVATOT+C295</f>
        <v>1885200</v>
      </c>
      <c r="E295" s="70" t="str">
        <f t="shared" si="4"/>
        <v>Ink-Jet-A4/A3-1885200</v>
      </c>
      <c r="F295" s="71">
        <f>C295*IVATOT</f>
        <v>314200</v>
      </c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4">
      <c r="A296" s="1" t="s">
        <v>586</v>
      </c>
      <c r="B296" s="1" t="s">
        <v>587</v>
      </c>
      <c r="C296" s="6">
        <v>2716000</v>
      </c>
      <c r="D296" s="6">
        <f>C296*IVATOT+C296</f>
        <v>3259200</v>
      </c>
      <c r="E296" s="70" t="str">
        <f t="shared" si="4"/>
        <v>Ink-Jet-A2-800cpc-1440*720-dpi--3259200</v>
      </c>
      <c r="F296" s="71">
        <f>C296*IVATOT</f>
        <v>543200</v>
      </c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4">
      <c r="A297" s="1" t="s">
        <v>588</v>
      </c>
      <c r="B297" s="1" t="s">
        <v>589</v>
      </c>
      <c r="C297" s="6">
        <v>640000</v>
      </c>
      <c r="D297" s="6">
        <f>C297*IVATOT+C297</f>
        <v>768000</v>
      </c>
      <c r="E297" s="70" t="str">
        <f t="shared" si="4"/>
        <v>Ink-Jet-A4-6-colori-2ppm--768000</v>
      </c>
      <c r="F297" s="71">
        <f>C297*IVATOT</f>
        <v>128000</v>
      </c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4">
      <c r="A298" s="1" t="s">
        <v>590</v>
      </c>
      <c r="B298" s="1" t="s">
        <v>591</v>
      </c>
      <c r="C298" s="6">
        <v>255000</v>
      </c>
      <c r="D298" s="6">
        <f>C298*IVATOT+C298</f>
        <v>306000</v>
      </c>
      <c r="E298" s="70" t="str">
        <f t="shared" si="4"/>
        <v>Ink-Jet-A4,-1ppm-col-306000</v>
      </c>
      <c r="F298" s="71">
        <f>C298*IVATOT</f>
        <v>51000</v>
      </c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4">
      <c r="A299" s="1" t="s">
        <v>592</v>
      </c>
      <c r="B299" s="1" t="s">
        <v>593</v>
      </c>
      <c r="C299" s="6">
        <v>413000</v>
      </c>
      <c r="D299" s="6">
        <f>C299*IVATOT+C299</f>
        <v>495600</v>
      </c>
      <c r="E299" s="70" t="str">
        <f t="shared" si="4"/>
        <v>Ink-jet-A4,-2ppm-col.-495600</v>
      </c>
      <c r="F299" s="71">
        <f>C299*IVATOT</f>
        <v>82600</v>
      </c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4">
      <c r="A300" s="1" t="s">
        <v>594</v>
      </c>
      <c r="B300" s="1" t="s">
        <v>595</v>
      </c>
      <c r="C300" s="6">
        <v>361000</v>
      </c>
      <c r="D300" s="6">
        <f>C300*IVATOT+C300</f>
        <v>433200</v>
      </c>
      <c r="E300" s="70" t="str">
        <f t="shared" si="4"/>
        <v>Ink-Jet-A4,-1ppm-col.-433200</v>
      </c>
      <c r="F300" s="71">
        <f>C300*IVATOT</f>
        <v>72200</v>
      </c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4">
      <c r="A301" s="1" t="s">
        <v>596</v>
      </c>
      <c r="B301" s="1" t="s">
        <v>597</v>
      </c>
      <c r="C301" s="6">
        <v>544000</v>
      </c>
      <c r="D301" s="6">
        <f>C301*IVATOT+C301</f>
        <v>652800</v>
      </c>
      <c r="E301" s="70" t="str">
        <f t="shared" si="4"/>
        <v>Ink-Jet-A4/A3,-1-ppm-652800</v>
      </c>
      <c r="F301" s="71">
        <f>C301*IVATOT</f>
        <v>108800</v>
      </c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4">
      <c r="A302" s="1" t="s">
        <v>598</v>
      </c>
      <c r="B302" s="1" t="s">
        <v>599</v>
      </c>
      <c r="C302" s="6">
        <v>678000</v>
      </c>
      <c r="D302" s="6">
        <f>C302*IVATOT+C302</f>
        <v>813600</v>
      </c>
      <c r="E302" s="70" t="str">
        <f t="shared" si="4"/>
        <v>Ink-Jet-A4/A3,-4,5-ppm-813600</v>
      </c>
      <c r="F302" s="71">
        <f>C302*IVATOT</f>
        <v>135600</v>
      </c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4">
      <c r="A303" s="1" t="s">
        <v>600</v>
      </c>
      <c r="B303" s="1" t="s">
        <v>601</v>
      </c>
      <c r="C303" s="6">
        <v>1054000</v>
      </c>
      <c r="D303" s="6">
        <f>C303*IVATOT+C303</f>
        <v>1264800</v>
      </c>
      <c r="E303" s="70" t="str">
        <f t="shared" si="4"/>
        <v>Ink-Jet-A3/A2-694cps-1264800</v>
      </c>
      <c r="F303" s="71">
        <f>C303*IVATOT</f>
        <v>210800</v>
      </c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4">
      <c r="A304" s="1" t="s">
        <v>602</v>
      </c>
      <c r="B304" s="1" t="s">
        <v>603</v>
      </c>
      <c r="C304" s="6">
        <v>482000</v>
      </c>
      <c r="D304" s="6">
        <f>C304*IVATOT+C304</f>
        <v>578400</v>
      </c>
      <c r="E304" s="70" t="str">
        <f t="shared" si="4"/>
        <v>Ink-Jet-A4,-300cps-578400</v>
      </c>
      <c r="F304" s="71">
        <f>C304*IVATOT</f>
        <v>96400</v>
      </c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4">
      <c r="A305" s="1" t="s">
        <v>604</v>
      </c>
      <c r="B305" s="1" t="s">
        <v>605</v>
      </c>
      <c r="C305" s="6">
        <v>722000</v>
      </c>
      <c r="D305" s="6">
        <f>C305*IVATOT+C305</f>
        <v>866400</v>
      </c>
      <c r="E305" s="70" t="str">
        <f t="shared" si="4"/>
        <v>Ink-Jet-A4,4,5ppm,-1200x600dpi-866400</v>
      </c>
      <c r="F305" s="71">
        <f>C305*IVATOT</f>
        <v>144400</v>
      </c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4">
      <c r="A306" s="1" t="s">
        <v>606</v>
      </c>
      <c r="B306" s="1" t="s">
        <v>607</v>
      </c>
      <c r="C306" s="6">
        <v>269000</v>
      </c>
      <c r="D306" s="6">
        <f>C306*IVATOT+C306</f>
        <v>322800</v>
      </c>
      <c r="E306" s="70" t="str">
        <f t="shared" si="4"/>
        <v>Ink-Jet-A4,-3-ppm-col.-322800</v>
      </c>
      <c r="F306" s="71">
        <f>C306*IVATOT</f>
        <v>53800</v>
      </c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4">
      <c r="A307" s="1" t="s">
        <v>608</v>
      </c>
      <c r="B307" s="1" t="s">
        <v>607</v>
      </c>
      <c r="C307" s="6">
        <v>371000</v>
      </c>
      <c r="D307" s="6">
        <f>C307*IVATOT+C307</f>
        <v>445200</v>
      </c>
      <c r="E307" s="70" t="str">
        <f t="shared" si="4"/>
        <v>Ink-Jet-A4,-3-ppm-col.-445200</v>
      </c>
      <c r="F307" s="71">
        <f>C307*IVATOT</f>
        <v>74200</v>
      </c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4">
      <c r="A308" s="1" t="s">
        <v>609</v>
      </c>
      <c r="B308" s="1" t="s">
        <v>610</v>
      </c>
      <c r="C308" s="6">
        <v>462000</v>
      </c>
      <c r="D308" s="6">
        <f>C308*IVATOT+C308</f>
        <v>554400</v>
      </c>
      <c r="E308" s="70" t="str">
        <f t="shared" si="4"/>
        <v>Ink-Jet-A4,--5-ppm-col.-554400</v>
      </c>
      <c r="F308" s="71">
        <f>C308*IVATOT</f>
        <v>92400</v>
      </c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4">
      <c r="A309" s="1" t="s">
        <v>611</v>
      </c>
      <c r="B309" s="1" t="s">
        <v>612</v>
      </c>
      <c r="C309" s="6">
        <v>541000</v>
      </c>
      <c r="D309" s="6">
        <f>C309*IVATOT+C309</f>
        <v>649200</v>
      </c>
      <c r="E309" s="70" t="str">
        <f t="shared" si="4"/>
        <v>Ink-Jet-A4,--7-ppm-col.-649200</v>
      </c>
      <c r="F309" s="71">
        <f>C309*IVATOT</f>
        <v>108200</v>
      </c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4">
      <c r="A310" s="1" t="s">
        <v>613</v>
      </c>
      <c r="B310" s="1" t="s">
        <v>614</v>
      </c>
      <c r="C310" s="6">
        <v>648000</v>
      </c>
      <c r="D310" s="6">
        <f>C310*IVATOT+C310</f>
        <v>777600</v>
      </c>
      <c r="E310" s="70" t="str">
        <f t="shared" si="4"/>
        <v>Ink-Jet-A4,--8-ppm-col.-777600</v>
      </c>
      <c r="F310" s="71">
        <f>C310*IVATOT</f>
        <v>129600</v>
      </c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4">
      <c r="A311" s="1" t="s">
        <v>615</v>
      </c>
      <c r="B311" s="1" t="s">
        <v>616</v>
      </c>
      <c r="C311" s="6">
        <v>644000</v>
      </c>
      <c r="D311" s="6">
        <f>C311*IVATOT+C311</f>
        <v>772800</v>
      </c>
      <c r="E311" s="70" t="str">
        <f t="shared" si="4"/>
        <v>Ink-Jet-A4,--9-ppm-col.-772800</v>
      </c>
      <c r="F311" s="71">
        <f>C311*IVATOT</f>
        <v>128800</v>
      </c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4">
      <c r="A312" s="1" t="s">
        <v>617</v>
      </c>
      <c r="B312" s="1" t="s">
        <v>618</v>
      </c>
      <c r="C312" s="6">
        <v>902000</v>
      </c>
      <c r="D312" s="6">
        <f>C312*IVATOT+C312</f>
        <v>1082400</v>
      </c>
      <c r="E312" s="70" t="str">
        <f t="shared" si="4"/>
        <v>Ink-Jet-A3/A4,--6-ppm-col.,-2Mb-1082400</v>
      </c>
      <c r="F312" s="71">
        <f>C312*IVATOT</f>
        <v>180400</v>
      </c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4">
      <c r="A313" s="1" t="s">
        <v>619</v>
      </c>
      <c r="B313" s="1" t="s">
        <v>620</v>
      </c>
      <c r="C313" s="6">
        <v>722000</v>
      </c>
      <c r="D313" s="6">
        <f>C313*IVATOT+C313</f>
        <v>866400</v>
      </c>
      <c r="E313" s="70" t="str">
        <f t="shared" si="4"/>
        <v>Laser,-A4-600dpi,-6ppm-866400</v>
      </c>
      <c r="F313" s="71">
        <f>C313*IVATOT</f>
        <v>144400</v>
      </c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4">
      <c r="A314" s="1" t="s">
        <v>621</v>
      </c>
      <c r="B314" s="1" t="s">
        <v>620</v>
      </c>
      <c r="C314" s="6">
        <v>1457000</v>
      </c>
      <c r="D314" s="6">
        <f>C314*IVATOT+C314</f>
        <v>1748400</v>
      </c>
      <c r="E314" s="70" t="str">
        <f t="shared" si="4"/>
        <v>Laser,-A4-600dpi,-6ppm-1748400</v>
      </c>
      <c r="F314" s="71">
        <f>C314*IVATOT</f>
        <v>291400</v>
      </c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4">
      <c r="A315" s="1" t="s">
        <v>622</v>
      </c>
      <c r="B315" s="1" t="s">
        <v>623</v>
      </c>
      <c r="C315" s="6">
        <v>1786000</v>
      </c>
      <c r="D315" s="6">
        <f>C315*IVATOT+C315</f>
        <v>2143200</v>
      </c>
      <c r="E315" s="70" t="str">
        <f t="shared" si="4"/>
        <v>Laser,-A4-600dpi,-8ppm,-3Mb-2143200</v>
      </c>
      <c r="F315" s="71">
        <f>C315*IVATOT</f>
        <v>357200</v>
      </c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4">
      <c r="A316" s="1" t="s">
        <v>624</v>
      </c>
      <c r="B316" s="1" t="s">
        <v>68</v>
      </c>
      <c r="C316" s="6" t="s">
        <v>68</v>
      </c>
      <c r="D316" s="6" t="e">
        <f>C316*IVATOT+C316</f>
        <v>#VALUE!</v>
      </c>
      <c r="E316" s="70" t="e">
        <f t="shared" si="4"/>
        <v>#VALUE!</v>
      </c>
      <c r="F316" s="71" t="e">
        <f>C316*IVATOT</f>
        <v>#VALUE!</v>
      </c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4">
      <c r="A317" s="1" t="s">
        <v>625</v>
      </c>
      <c r="B317" s="1" t="s">
        <v>626</v>
      </c>
      <c r="C317" s="6">
        <v>85000</v>
      </c>
      <c r="D317" s="6">
        <f>C317*IVATOT+C317</f>
        <v>102000</v>
      </c>
      <c r="E317" s="70" t="str">
        <f t="shared" si="4"/>
        <v>P/S-200W-102000</v>
      </c>
      <c r="F317" s="71">
        <f>C317*IVATOT</f>
        <v>17000</v>
      </c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4">
      <c r="A318" s="1" t="s">
        <v>627</v>
      </c>
      <c r="B318" s="1" t="s">
        <v>626</v>
      </c>
      <c r="C318" s="6">
        <v>84000</v>
      </c>
      <c r="D318" s="6">
        <f>C318*IVATOT+C318</f>
        <v>100800</v>
      </c>
      <c r="E318" s="70" t="str">
        <f t="shared" si="4"/>
        <v>P/S-200W-100800</v>
      </c>
      <c r="F318" s="71">
        <f>C318*IVATOT</f>
        <v>16800</v>
      </c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4">
      <c r="A319" s="1" t="s">
        <v>628</v>
      </c>
      <c r="B319" s="1" t="s">
        <v>629</v>
      </c>
      <c r="C319" s="6">
        <v>115000</v>
      </c>
      <c r="D319" s="6">
        <f>C319*IVATOT+C319</f>
        <v>138000</v>
      </c>
      <c r="E319" s="70" t="str">
        <f t="shared" si="4"/>
        <v>P/S-230W--138000</v>
      </c>
      <c r="F319" s="71">
        <f>C319*IVATOT</f>
        <v>23000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4">
      <c r="A320" s="1" t="s">
        <v>630</v>
      </c>
      <c r="B320" s="1" t="s">
        <v>629</v>
      </c>
      <c r="C320" s="6">
        <v>152000</v>
      </c>
      <c r="D320" s="6">
        <f>C320*IVATOT+C320</f>
        <v>182400</v>
      </c>
      <c r="E320" s="70" t="str">
        <f t="shared" si="4"/>
        <v>P/S-230W--182400</v>
      </c>
      <c r="F320" s="71">
        <f>C320*IVATOT</f>
        <v>30400</v>
      </c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4">
      <c r="A321" s="1" t="s">
        <v>631</v>
      </c>
      <c r="B321" s="1" t="s">
        <v>626</v>
      </c>
      <c r="C321" s="6">
        <v>82000</v>
      </c>
      <c r="D321" s="6">
        <f>C321*IVATOT+C321</f>
        <v>98400</v>
      </c>
      <c r="E321" s="70" t="str">
        <f t="shared" si="4"/>
        <v>P/S-200W-98400</v>
      </c>
      <c r="F321" s="71">
        <f>C321*IVATOT</f>
        <v>16400</v>
      </c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4">
      <c r="A322" s="1" t="s">
        <v>632</v>
      </c>
      <c r="B322" s="1" t="s">
        <v>626</v>
      </c>
      <c r="C322" s="6">
        <v>84000</v>
      </c>
      <c r="D322" s="6">
        <f>C322*IVATOT+C322</f>
        <v>100800</v>
      </c>
      <c r="E322" s="70" t="str">
        <f t="shared" si="4"/>
        <v>P/S-200W-100800</v>
      </c>
      <c r="F322" s="71">
        <f>C322*IVATOT</f>
        <v>16800</v>
      </c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4">
      <c r="A323" s="1" t="s">
        <v>633</v>
      </c>
      <c r="B323" s="1" t="s">
        <v>634</v>
      </c>
      <c r="C323" s="6">
        <v>115000</v>
      </c>
      <c r="D323" s="6">
        <f>C323*IVATOT+C323</f>
        <v>138000</v>
      </c>
      <c r="E323" s="70" t="str">
        <f t="shared" si="4"/>
        <v>P/S-230W-138000</v>
      </c>
      <c r="F323" s="71">
        <f>C323*IVATOT</f>
        <v>23000</v>
      </c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4">
      <c r="A324" s="1" t="s">
        <v>635</v>
      </c>
      <c r="B324" s="1" t="s">
        <v>634</v>
      </c>
      <c r="C324" s="6">
        <v>153000</v>
      </c>
      <c r="D324" s="6">
        <f>C324*IVATOT+C324</f>
        <v>183600</v>
      </c>
      <c r="E324" s="70" t="str">
        <f t="shared" si="4"/>
        <v>P/S-230W-183600</v>
      </c>
      <c r="F324" s="71">
        <f>C324*IVATOT</f>
        <v>30600</v>
      </c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4">
      <c r="A325" s="1" t="s">
        <v>636</v>
      </c>
      <c r="B325" s="1" t="s">
        <v>634</v>
      </c>
      <c r="C325" s="6">
        <v>80000</v>
      </c>
      <c r="D325" s="6">
        <f>C325*IVATOT+C325</f>
        <v>96000</v>
      </c>
      <c r="E325" s="70" t="str">
        <f t="shared" ref="E325:E339" si="5">_xlfn.CONCAT(B325,"-",D325)</f>
        <v>P/S-230W-96000</v>
      </c>
      <c r="F325" s="71">
        <f>C325*IVATOT</f>
        <v>16000</v>
      </c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4">
      <c r="A326" s="1" t="s">
        <v>637</v>
      </c>
      <c r="B326" s="1" t="s">
        <v>634</v>
      </c>
      <c r="C326" s="6">
        <v>102000</v>
      </c>
      <c r="D326" s="6">
        <f>C326*IVATOT+C326</f>
        <v>122400</v>
      </c>
      <c r="E326" s="70" t="str">
        <f t="shared" si="5"/>
        <v>P/S-230W-122400</v>
      </c>
      <c r="F326" s="71">
        <f>C326*IVATOT</f>
        <v>20400</v>
      </c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4">
      <c r="A327" s="1" t="s">
        <v>638</v>
      </c>
      <c r="B327" s="1" t="s">
        <v>68</v>
      </c>
      <c r="C327" s="6" t="s">
        <v>68</v>
      </c>
      <c r="D327" s="6" t="e">
        <f>C327*IVATOT+C327</f>
        <v>#VALUE!</v>
      </c>
      <c r="E327" s="70" t="e">
        <f t="shared" si="5"/>
        <v>#VALUE!</v>
      </c>
      <c r="F327" s="71" t="e">
        <f>C327*IVATOT</f>
        <v>#VALUE!</v>
      </c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4">
      <c r="A328" s="1" t="s">
        <v>639</v>
      </c>
      <c r="B328" s="1" t="s">
        <v>640</v>
      </c>
      <c r="C328" s="6">
        <v>198000</v>
      </c>
      <c r="D328" s="6">
        <f>C328*IVATOT+C328</f>
        <v>237600</v>
      </c>
      <c r="E328" s="70" t="str">
        <f t="shared" si="5"/>
        <v>STAND--BY-237600</v>
      </c>
      <c r="F328" s="71">
        <f>C328*IVATOT</f>
        <v>39600</v>
      </c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4">
      <c r="A329" s="1" t="s">
        <v>641</v>
      </c>
      <c r="B329" s="1" t="s">
        <v>640</v>
      </c>
      <c r="C329" s="6">
        <v>233000</v>
      </c>
      <c r="D329" s="6">
        <f>C329*IVATOT+C329</f>
        <v>279600</v>
      </c>
      <c r="E329" s="70" t="str">
        <f t="shared" si="5"/>
        <v>STAND--BY-279600</v>
      </c>
      <c r="F329" s="71">
        <f>C329*IVATOT</f>
        <v>46600</v>
      </c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4">
      <c r="A330" s="1" t="s">
        <v>642</v>
      </c>
      <c r="B330" s="1" t="s">
        <v>640</v>
      </c>
      <c r="C330" s="6">
        <v>279000</v>
      </c>
      <c r="D330" s="6">
        <f>C330*IVATOT+C330</f>
        <v>334800</v>
      </c>
      <c r="E330" s="70" t="str">
        <f t="shared" si="5"/>
        <v>STAND--BY-334800</v>
      </c>
      <c r="F330" s="71">
        <f>C330*IVATOT</f>
        <v>55800</v>
      </c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4">
      <c r="A331" s="1" t="s">
        <v>643</v>
      </c>
      <c r="B331" s="1" t="s">
        <v>644</v>
      </c>
      <c r="C331" s="6">
        <v>298000</v>
      </c>
      <c r="D331" s="6">
        <f>C331*IVATOT+C331</f>
        <v>357600</v>
      </c>
      <c r="E331" s="70" t="str">
        <f t="shared" si="5"/>
        <v>LINE-INTERACTIVE-357600</v>
      </c>
      <c r="F331" s="71">
        <f>C331*IVATOT</f>
        <v>59600</v>
      </c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4">
      <c r="A332" s="1" t="s">
        <v>645</v>
      </c>
      <c r="B332" s="1" t="s">
        <v>644</v>
      </c>
      <c r="C332" s="6">
        <v>478000</v>
      </c>
      <c r="D332" s="6">
        <f>C332*IVATOT+C332</f>
        <v>573600</v>
      </c>
      <c r="E332" s="70" t="str">
        <f t="shared" si="5"/>
        <v>LINE-INTERACTIVE-573600</v>
      </c>
      <c r="F332" s="71">
        <f>C332*IVATOT</f>
        <v>95600</v>
      </c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4">
      <c r="A333" s="1" t="s">
        <v>646</v>
      </c>
      <c r="B333" s="1" t="s">
        <v>644</v>
      </c>
      <c r="C333" s="6">
        <v>626000</v>
      </c>
      <c r="D333" s="6">
        <f>C333*IVATOT+C333</f>
        <v>751200</v>
      </c>
      <c r="E333" s="70" t="str">
        <f t="shared" si="5"/>
        <v>LINE-INTERACTIVE-751200</v>
      </c>
      <c r="F333" s="71">
        <f>C333*IVATOT</f>
        <v>125200</v>
      </c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4">
      <c r="A334" s="1" t="s">
        <v>647</v>
      </c>
      <c r="B334" s="1" t="s">
        <v>644</v>
      </c>
      <c r="C334" s="6">
        <v>757000</v>
      </c>
      <c r="D334" s="6">
        <f>C334*IVATOT+C334</f>
        <v>908400</v>
      </c>
      <c r="E334" s="70" t="str">
        <f t="shared" si="5"/>
        <v>LINE-INTERACTIVE-908400</v>
      </c>
      <c r="F334" s="71">
        <f>C334*IVATOT</f>
        <v>151400</v>
      </c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4">
      <c r="A335" s="1" t="s">
        <v>648</v>
      </c>
      <c r="B335" s="1" t="s">
        <v>644</v>
      </c>
      <c r="C335" s="6">
        <v>1128000</v>
      </c>
      <c r="D335" s="6">
        <f>C335*IVATOT+C335</f>
        <v>1353600</v>
      </c>
      <c r="E335" s="70" t="str">
        <f t="shared" si="5"/>
        <v>LINE-INTERACTIVE-1353600</v>
      </c>
      <c r="F335" s="71">
        <f>C335*IVATOT</f>
        <v>225600</v>
      </c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4">
      <c r="A336" s="1" t="s">
        <v>649</v>
      </c>
      <c r="B336" s="1" t="s">
        <v>644</v>
      </c>
      <c r="C336" s="6">
        <v>1527000</v>
      </c>
      <c r="D336" s="6">
        <f>C336*IVATOT+C336</f>
        <v>1832400</v>
      </c>
      <c r="E336" s="70" t="str">
        <f t="shared" si="5"/>
        <v>LINE-INTERACTIVE-1832400</v>
      </c>
      <c r="F336" s="71">
        <f>C336*IVATOT</f>
        <v>305400</v>
      </c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4">
      <c r="A337" s="1" t="s">
        <v>650</v>
      </c>
      <c r="B337" s="1" t="s">
        <v>36</v>
      </c>
      <c r="C337" s="6">
        <v>4134000</v>
      </c>
      <c r="D337" s="6">
        <f>C337*IVATOT+C337</f>
        <v>4960800</v>
      </c>
      <c r="E337" s="70" t="str">
        <f t="shared" si="5"/>
        <v>ON-LINE-4960800</v>
      </c>
      <c r="F337" s="71">
        <f>C337*IVATOT</f>
        <v>826800</v>
      </c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4">
      <c r="A338" s="1" t="s">
        <v>651</v>
      </c>
      <c r="B338" s="1" t="s">
        <v>36</v>
      </c>
      <c r="C338" s="6">
        <v>6850000</v>
      </c>
      <c r="D338" s="6">
        <f>C338*IVATOT+C338</f>
        <v>8220000</v>
      </c>
      <c r="E338" s="70" t="str">
        <f t="shared" si="5"/>
        <v>ON-LINE-8220000</v>
      </c>
      <c r="F338" s="71">
        <f>C338*IVATOT</f>
        <v>1370000</v>
      </c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4">
      <c r="A339" s="1" t="s">
        <v>652</v>
      </c>
      <c r="B339" s="1" t="s">
        <v>36</v>
      </c>
      <c r="C339" s="6">
        <v>11712000</v>
      </c>
      <c r="D339" s="6">
        <f>C339*IVATOT+C339</f>
        <v>14054400</v>
      </c>
      <c r="E339" s="70" t="str">
        <f t="shared" si="5"/>
        <v>ON-LINE-14054400</v>
      </c>
      <c r="F339" s="71">
        <f>C339*IVATOT</f>
        <v>2342400</v>
      </c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4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4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4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4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4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4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4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4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4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4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4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4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4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4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4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4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4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4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4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4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4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4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4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4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4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4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4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4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4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4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4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4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4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4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4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4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4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4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4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4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4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4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4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4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4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4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4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4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4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4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4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4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4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4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4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4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4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4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4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4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4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4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4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4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4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4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4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4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4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4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4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4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4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4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4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4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4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4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4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4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4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4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4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4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4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4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4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4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4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4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4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4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4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4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4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4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4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4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4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4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4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4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4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4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4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4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4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4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4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4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4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4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4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4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4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4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4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4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4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4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4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4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4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4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4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4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4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4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4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4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4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4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4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4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4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4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4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4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4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4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4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4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4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4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4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4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4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4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4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4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4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4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4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4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4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4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4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4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4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4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4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4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4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4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4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4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4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4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4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4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4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4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4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4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4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4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4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4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4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4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4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4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4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4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4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4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4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4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4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4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4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4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4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4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4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4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4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4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4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4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4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4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4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4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4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4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4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4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4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4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4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4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4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4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4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4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4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4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4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4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4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4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4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4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4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4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4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4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4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4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4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4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4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4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4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4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4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4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4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4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4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4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4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4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4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4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4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4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4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4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4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4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4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4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4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4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4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4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4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4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4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4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4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4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4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4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4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4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4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4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4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4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4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4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4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4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4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4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4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4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4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4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4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4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4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4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4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4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4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4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4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4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4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4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4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4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4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4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4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4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4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4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4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4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4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4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4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4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4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4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4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4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4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4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4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4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4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4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4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4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4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4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4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4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4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4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4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4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4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4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4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4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4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4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4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4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4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4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4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4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4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4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4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4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4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4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4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4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4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4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4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4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4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4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4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4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4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4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4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4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4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4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4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4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4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4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4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4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4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4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4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4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4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4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4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4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4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4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4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4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4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4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4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4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4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4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4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4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4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4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4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4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4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4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4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4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4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4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4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4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4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4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4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4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4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4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4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4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4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4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4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4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4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4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4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4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4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4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4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4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4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4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4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4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4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4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4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4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4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4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4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4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4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4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4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4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4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4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4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4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4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4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4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4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4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4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4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4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4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4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4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4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4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4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4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4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4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4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4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4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4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4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4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4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4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4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4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4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4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4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4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4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4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4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4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4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4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4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4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4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4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4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4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4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4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4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4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4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4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4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4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4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4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4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4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4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4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4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4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4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4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4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4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4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4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4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4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4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4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4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4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4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4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4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4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4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4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4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4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4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4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4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4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4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4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4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4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4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4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4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4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4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4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4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4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4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4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4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4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4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4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4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4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4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4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4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4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4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4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4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4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4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4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4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4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4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4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4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4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4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4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4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4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4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4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4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4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4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4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4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4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4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4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4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4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4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4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4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4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4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4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4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4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4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4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4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4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4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4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4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4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4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4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4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4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4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4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4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4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4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4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4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4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4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4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4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4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4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4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4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4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4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4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4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4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4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4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4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4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4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4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4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4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4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4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4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4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4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4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4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4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4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4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4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4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4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4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4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4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4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4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4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4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4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4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4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4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4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4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4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4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4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4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4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4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4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4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4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4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4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autoFilter ref="B4:B339" xr:uid="{00000000-0001-0000-0000-000000000000}"/>
  <mergeCells count="2">
    <mergeCell ref="A1:G1"/>
    <mergeCell ref="A2:E2"/>
  </mergeCells>
  <pageMargins left="0.75" right="0.75" top="1" bottom="1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G2" sqref="G2:G9"/>
    </sheetView>
  </sheetViews>
  <sheetFormatPr defaultColWidth="14.42578125" defaultRowHeight="15" customHeight="1" x14ac:dyDescent="0.4"/>
  <cols>
    <col min="1" max="1" width="11.35546875" customWidth="1"/>
    <col min="2" max="2" width="30.85546875" customWidth="1"/>
    <col min="3" max="3" width="5.5703125" customWidth="1"/>
    <col min="4" max="4" width="10.140625" customWidth="1"/>
    <col min="5" max="5" width="30.140625" customWidth="1"/>
    <col min="6" max="6" width="4.640625" customWidth="1"/>
    <col min="7" max="7" width="44.35546875" customWidth="1"/>
    <col min="8" max="26" width="8.640625" customWidth="1"/>
  </cols>
  <sheetData>
    <row r="1" spans="1:7" ht="12.75" customHeight="1" x14ac:dyDescent="0.4">
      <c r="A1" s="7" t="s">
        <v>37</v>
      </c>
      <c r="B1" s="8" t="s">
        <v>38</v>
      </c>
      <c r="D1" s="7" t="s">
        <v>39</v>
      </c>
      <c r="E1" s="8" t="s">
        <v>40</v>
      </c>
      <c r="G1" s="9" t="s">
        <v>41</v>
      </c>
    </row>
    <row r="2" spans="1:7" ht="12.75" customHeight="1" thickBot="1" x14ac:dyDescent="0.45">
      <c r="A2" s="10" t="s">
        <v>42</v>
      </c>
      <c r="B2" s="11" t="str">
        <f>RIGHT(A2,2)</f>
        <v>23</v>
      </c>
      <c r="D2" s="12">
        <v>33086</v>
      </c>
      <c r="E2" s="11">
        <f>DAY(D2)</f>
        <v>1</v>
      </c>
      <c r="G2" s="13" t="str">
        <f>A2&amp;"-"</f>
        <v>a23-</v>
      </c>
    </row>
    <row r="3" spans="1:7" ht="12.75" customHeight="1" thickBot="1" x14ac:dyDescent="0.45">
      <c r="A3" s="10" t="s">
        <v>43</v>
      </c>
      <c r="B3" s="11" t="str">
        <f t="shared" ref="B3:B9" si="0">RIGHT(A3,2)</f>
        <v>31</v>
      </c>
      <c r="D3" s="12">
        <v>33087</v>
      </c>
      <c r="E3" s="11">
        <f t="shared" ref="E3:E9" si="1">DAY(D3)</f>
        <v>2</v>
      </c>
      <c r="G3" s="13" t="str">
        <f t="shared" ref="G3:G9" si="2">A3&amp;"-"</f>
        <v>b31-</v>
      </c>
    </row>
    <row r="4" spans="1:7" ht="12.75" customHeight="1" thickBot="1" x14ac:dyDescent="0.45">
      <c r="A4" s="10" t="s">
        <v>44</v>
      </c>
      <c r="B4" s="11" t="str">
        <f t="shared" si="0"/>
        <v>45</v>
      </c>
      <c r="D4" s="12">
        <v>33088</v>
      </c>
      <c r="E4" s="11">
        <f t="shared" si="1"/>
        <v>3</v>
      </c>
      <c r="G4" s="13" t="str">
        <f t="shared" si="2"/>
        <v>c45-</v>
      </c>
    </row>
    <row r="5" spans="1:7" ht="12.75" customHeight="1" thickBot="1" x14ac:dyDescent="0.45">
      <c r="A5" s="10" t="s">
        <v>45</v>
      </c>
      <c r="B5" s="11" t="str">
        <f t="shared" si="0"/>
        <v>87</v>
      </c>
      <c r="D5" s="12">
        <v>44278</v>
      </c>
      <c r="E5" s="11">
        <f t="shared" si="1"/>
        <v>23</v>
      </c>
      <c r="G5" s="13" t="str">
        <f t="shared" si="2"/>
        <v>u87-</v>
      </c>
    </row>
    <row r="6" spans="1:7" ht="12.75" customHeight="1" thickBot="1" x14ac:dyDescent="0.45">
      <c r="A6" s="10" t="s">
        <v>46</v>
      </c>
      <c r="B6" s="11" t="str">
        <f t="shared" si="0"/>
        <v>09</v>
      </c>
      <c r="D6" s="12">
        <v>33090</v>
      </c>
      <c r="E6" s="11">
        <f t="shared" si="1"/>
        <v>5</v>
      </c>
      <c r="G6" s="13" t="str">
        <f t="shared" si="2"/>
        <v>a09-</v>
      </c>
    </row>
    <row r="7" spans="1:7" ht="12.75" customHeight="1" thickBot="1" x14ac:dyDescent="0.45">
      <c r="A7" s="10" t="s">
        <v>47</v>
      </c>
      <c r="B7" s="11" t="str">
        <f t="shared" si="0"/>
        <v>98</v>
      </c>
      <c r="D7" s="12">
        <v>33091</v>
      </c>
      <c r="E7" s="11">
        <f t="shared" si="1"/>
        <v>6</v>
      </c>
      <c r="G7" s="13" t="str">
        <f t="shared" si="2"/>
        <v>l98-</v>
      </c>
    </row>
    <row r="8" spans="1:7" ht="12.75" customHeight="1" thickBot="1" x14ac:dyDescent="0.45">
      <c r="A8" s="10" t="s">
        <v>48</v>
      </c>
      <c r="B8" s="11" t="str">
        <f t="shared" si="0"/>
        <v>34</v>
      </c>
      <c r="D8" s="12">
        <v>33092</v>
      </c>
      <c r="E8" s="11">
        <f t="shared" si="1"/>
        <v>7</v>
      </c>
      <c r="G8" s="13" t="str">
        <f t="shared" si="2"/>
        <v>v34-</v>
      </c>
    </row>
    <row r="9" spans="1:7" ht="12.75" customHeight="1" thickBot="1" x14ac:dyDescent="0.45">
      <c r="A9" s="14" t="s">
        <v>49</v>
      </c>
      <c r="B9" s="11" t="str">
        <f>MID(A9,2,2)</f>
        <v>11</v>
      </c>
      <c r="D9" s="15">
        <v>33093</v>
      </c>
      <c r="E9" s="11">
        <f t="shared" si="1"/>
        <v>8</v>
      </c>
      <c r="G9" s="13" t="str">
        <f t="shared" si="2"/>
        <v>q11-</v>
      </c>
    </row>
    <row r="10" spans="1:7" ht="12.75" customHeight="1" x14ac:dyDescent="0.4">
      <c r="B10" s="73" t="s">
        <v>653</v>
      </c>
    </row>
    <row r="11" spans="1:7" ht="12.75" customHeight="1" x14ac:dyDescent="0.4"/>
    <row r="12" spans="1:7" ht="12.75" customHeight="1" x14ac:dyDescent="0.4"/>
    <row r="13" spans="1:7" ht="12.75" customHeight="1" x14ac:dyDescent="0.4"/>
    <row r="14" spans="1:7" ht="12.75" customHeight="1" x14ac:dyDescent="0.4"/>
    <row r="15" spans="1:7" ht="12.75" customHeight="1" x14ac:dyDescent="0.4"/>
    <row r="16" spans="1:7" ht="12.75" customHeight="1" x14ac:dyDescent="0.4"/>
    <row r="17" ht="12.75" customHeight="1" x14ac:dyDescent="0.4"/>
    <row r="18" ht="12.75" customHeight="1" x14ac:dyDescent="0.4"/>
    <row r="19" ht="12.75" customHeight="1" x14ac:dyDescent="0.4"/>
    <row r="20" ht="12.75" customHeight="1" x14ac:dyDescent="0.4"/>
    <row r="21" ht="12.75" customHeight="1" x14ac:dyDescent="0.4"/>
    <row r="22" ht="12.75" customHeight="1" x14ac:dyDescent="0.4"/>
    <row r="23" ht="12.75" customHeight="1" x14ac:dyDescent="0.4"/>
    <row r="24" ht="12.75" customHeight="1" x14ac:dyDescent="0.4"/>
    <row r="25" ht="12.75" customHeight="1" x14ac:dyDescent="0.4"/>
    <row r="26" ht="12.75" customHeight="1" x14ac:dyDescent="0.4"/>
    <row r="27" ht="12.75" customHeight="1" x14ac:dyDescent="0.4"/>
    <row r="28" ht="12.75" customHeight="1" x14ac:dyDescent="0.4"/>
    <row r="29" ht="12.75" customHeight="1" x14ac:dyDescent="0.4"/>
    <row r="30" ht="12.75" customHeight="1" x14ac:dyDescent="0.4"/>
    <row r="31" ht="12.75" customHeight="1" x14ac:dyDescent="0.4"/>
    <row r="32" ht="12.75" customHeight="1" x14ac:dyDescent="0.4"/>
    <row r="33" ht="12.75" customHeight="1" x14ac:dyDescent="0.4"/>
    <row r="34" ht="12.75" customHeight="1" x14ac:dyDescent="0.4"/>
    <row r="35" ht="12.75" customHeight="1" x14ac:dyDescent="0.4"/>
    <row r="36" ht="12.75" customHeight="1" x14ac:dyDescent="0.4"/>
    <row r="37" ht="12.75" customHeight="1" x14ac:dyDescent="0.4"/>
    <row r="38" ht="12.75" customHeight="1" x14ac:dyDescent="0.4"/>
    <row r="39" ht="12.75" customHeight="1" x14ac:dyDescent="0.4"/>
    <row r="40" ht="12.75" customHeight="1" x14ac:dyDescent="0.4"/>
    <row r="41" ht="12.75" customHeight="1" x14ac:dyDescent="0.4"/>
    <row r="42" ht="12.75" customHeight="1" x14ac:dyDescent="0.4"/>
    <row r="43" ht="12.75" customHeight="1" x14ac:dyDescent="0.4"/>
    <row r="44" ht="12.75" customHeight="1" x14ac:dyDescent="0.4"/>
    <row r="45" ht="12.75" customHeight="1" x14ac:dyDescent="0.4"/>
    <row r="46" ht="12.75" customHeight="1" x14ac:dyDescent="0.4"/>
    <row r="47" ht="12.75" customHeight="1" x14ac:dyDescent="0.4"/>
    <row r="48" ht="12.75" customHeight="1" x14ac:dyDescent="0.4"/>
    <row r="49" ht="12.75" customHeight="1" x14ac:dyDescent="0.4"/>
    <row r="50" ht="12.75" customHeight="1" x14ac:dyDescent="0.4"/>
    <row r="51" ht="12.75" customHeight="1" x14ac:dyDescent="0.4"/>
    <row r="52" ht="12.75" customHeight="1" x14ac:dyDescent="0.4"/>
    <row r="53" ht="12.75" customHeight="1" x14ac:dyDescent="0.4"/>
    <row r="54" ht="12.75" customHeight="1" x14ac:dyDescent="0.4"/>
    <row r="55" ht="12.75" customHeight="1" x14ac:dyDescent="0.4"/>
    <row r="56" ht="12.75" customHeight="1" x14ac:dyDescent="0.4"/>
    <row r="57" ht="12.75" customHeight="1" x14ac:dyDescent="0.4"/>
    <row r="58" ht="12.75" customHeight="1" x14ac:dyDescent="0.4"/>
    <row r="59" ht="12.75" customHeight="1" x14ac:dyDescent="0.4"/>
    <row r="60" ht="12.75" customHeight="1" x14ac:dyDescent="0.4"/>
    <row r="61" ht="12.75" customHeight="1" x14ac:dyDescent="0.4"/>
    <row r="62" ht="12.75" customHeight="1" x14ac:dyDescent="0.4"/>
    <row r="63" ht="12.75" customHeight="1" x14ac:dyDescent="0.4"/>
    <row r="64" ht="12.75" customHeight="1" x14ac:dyDescent="0.4"/>
    <row r="65" ht="12.75" customHeight="1" x14ac:dyDescent="0.4"/>
    <row r="66" ht="12.75" customHeight="1" x14ac:dyDescent="0.4"/>
    <row r="67" ht="12.75" customHeight="1" x14ac:dyDescent="0.4"/>
    <row r="68" ht="12.75" customHeight="1" x14ac:dyDescent="0.4"/>
    <row r="69" ht="12.75" customHeight="1" x14ac:dyDescent="0.4"/>
    <row r="70" ht="12.75" customHeight="1" x14ac:dyDescent="0.4"/>
    <row r="71" ht="12.75" customHeight="1" x14ac:dyDescent="0.4"/>
    <row r="72" ht="12.75" customHeight="1" x14ac:dyDescent="0.4"/>
    <row r="73" ht="12.75" customHeight="1" x14ac:dyDescent="0.4"/>
    <row r="74" ht="12.75" customHeight="1" x14ac:dyDescent="0.4"/>
    <row r="75" ht="12.75" customHeight="1" x14ac:dyDescent="0.4"/>
    <row r="76" ht="12.75" customHeight="1" x14ac:dyDescent="0.4"/>
    <row r="77" ht="12.75" customHeight="1" x14ac:dyDescent="0.4"/>
    <row r="78" ht="12.75" customHeight="1" x14ac:dyDescent="0.4"/>
    <row r="79" ht="12.75" customHeight="1" x14ac:dyDescent="0.4"/>
    <row r="80" ht="12.75" customHeight="1" x14ac:dyDescent="0.4"/>
    <row r="81" ht="12.75" customHeight="1" x14ac:dyDescent="0.4"/>
    <row r="82" ht="12.75" customHeight="1" x14ac:dyDescent="0.4"/>
    <row r="83" ht="12.75" customHeight="1" x14ac:dyDescent="0.4"/>
    <row r="84" ht="12.75" customHeight="1" x14ac:dyDescent="0.4"/>
    <row r="85" ht="12.75" customHeight="1" x14ac:dyDescent="0.4"/>
    <row r="86" ht="12.75" customHeight="1" x14ac:dyDescent="0.4"/>
    <row r="87" ht="12.75" customHeight="1" x14ac:dyDescent="0.4"/>
    <row r="88" ht="12.75" customHeight="1" x14ac:dyDescent="0.4"/>
    <row r="89" ht="12.75" customHeight="1" x14ac:dyDescent="0.4"/>
    <row r="90" ht="12.75" customHeight="1" x14ac:dyDescent="0.4"/>
    <row r="91" ht="12.75" customHeight="1" x14ac:dyDescent="0.4"/>
    <row r="92" ht="12.75" customHeight="1" x14ac:dyDescent="0.4"/>
    <row r="93" ht="12.75" customHeight="1" x14ac:dyDescent="0.4"/>
    <row r="94" ht="12.75" customHeight="1" x14ac:dyDescent="0.4"/>
    <row r="95" ht="12.75" customHeight="1" x14ac:dyDescent="0.4"/>
    <row r="96" ht="12.75" customHeight="1" x14ac:dyDescent="0.4"/>
    <row r="97" ht="12.75" customHeight="1" x14ac:dyDescent="0.4"/>
    <row r="98" ht="12.75" customHeight="1" x14ac:dyDescent="0.4"/>
    <row r="99" ht="12.75" customHeight="1" x14ac:dyDescent="0.4"/>
    <row r="100" ht="12.75" customHeight="1" x14ac:dyDescent="0.4"/>
    <row r="101" ht="12.75" customHeight="1" x14ac:dyDescent="0.4"/>
    <row r="102" ht="12.75" customHeight="1" x14ac:dyDescent="0.4"/>
    <row r="103" ht="12.75" customHeight="1" x14ac:dyDescent="0.4"/>
    <row r="104" ht="12.75" customHeight="1" x14ac:dyDescent="0.4"/>
    <row r="105" ht="12.75" customHeight="1" x14ac:dyDescent="0.4"/>
    <row r="106" ht="12.75" customHeight="1" x14ac:dyDescent="0.4"/>
    <row r="107" ht="12.75" customHeight="1" x14ac:dyDescent="0.4"/>
    <row r="108" ht="12.75" customHeight="1" x14ac:dyDescent="0.4"/>
    <row r="109" ht="12.75" customHeight="1" x14ac:dyDescent="0.4"/>
    <row r="110" ht="12.75" customHeight="1" x14ac:dyDescent="0.4"/>
    <row r="111" ht="12.75" customHeight="1" x14ac:dyDescent="0.4"/>
    <row r="112" ht="12.75" customHeight="1" x14ac:dyDescent="0.4"/>
    <row r="113" ht="12.75" customHeight="1" x14ac:dyDescent="0.4"/>
    <row r="114" ht="12.75" customHeight="1" x14ac:dyDescent="0.4"/>
    <row r="115" ht="12.75" customHeight="1" x14ac:dyDescent="0.4"/>
    <row r="116" ht="12.75" customHeight="1" x14ac:dyDescent="0.4"/>
    <row r="117" ht="12.75" customHeight="1" x14ac:dyDescent="0.4"/>
    <row r="118" ht="12.75" customHeight="1" x14ac:dyDescent="0.4"/>
    <row r="119" ht="12.75" customHeight="1" x14ac:dyDescent="0.4"/>
    <row r="120" ht="12.75" customHeight="1" x14ac:dyDescent="0.4"/>
    <row r="121" ht="12.75" customHeight="1" x14ac:dyDescent="0.4"/>
    <row r="122" ht="12.75" customHeight="1" x14ac:dyDescent="0.4"/>
    <row r="123" ht="12.75" customHeight="1" x14ac:dyDescent="0.4"/>
    <row r="124" ht="12.75" customHeight="1" x14ac:dyDescent="0.4"/>
    <row r="125" ht="12.75" customHeight="1" x14ac:dyDescent="0.4"/>
    <row r="126" ht="12.75" customHeight="1" x14ac:dyDescent="0.4"/>
    <row r="127" ht="12.75" customHeight="1" x14ac:dyDescent="0.4"/>
    <row r="128" ht="12.75" customHeight="1" x14ac:dyDescent="0.4"/>
    <row r="129" ht="12.75" customHeight="1" x14ac:dyDescent="0.4"/>
    <row r="130" ht="12.75" customHeight="1" x14ac:dyDescent="0.4"/>
    <row r="131" ht="12.75" customHeight="1" x14ac:dyDescent="0.4"/>
    <row r="132" ht="12.75" customHeight="1" x14ac:dyDescent="0.4"/>
    <row r="133" ht="12.75" customHeight="1" x14ac:dyDescent="0.4"/>
    <row r="134" ht="12.75" customHeight="1" x14ac:dyDescent="0.4"/>
    <row r="135" ht="12.75" customHeight="1" x14ac:dyDescent="0.4"/>
    <row r="136" ht="12.75" customHeight="1" x14ac:dyDescent="0.4"/>
    <row r="137" ht="12.75" customHeight="1" x14ac:dyDescent="0.4"/>
    <row r="138" ht="12.75" customHeight="1" x14ac:dyDescent="0.4"/>
    <row r="139" ht="12.75" customHeight="1" x14ac:dyDescent="0.4"/>
    <row r="140" ht="12.75" customHeight="1" x14ac:dyDescent="0.4"/>
    <row r="141" ht="12.75" customHeight="1" x14ac:dyDescent="0.4"/>
    <row r="142" ht="12.75" customHeight="1" x14ac:dyDescent="0.4"/>
    <row r="143" ht="12.75" customHeight="1" x14ac:dyDescent="0.4"/>
    <row r="144" ht="12.75" customHeight="1" x14ac:dyDescent="0.4"/>
    <row r="145" ht="12.75" customHeight="1" x14ac:dyDescent="0.4"/>
    <row r="146" ht="12.75" customHeight="1" x14ac:dyDescent="0.4"/>
    <row r="147" ht="12.75" customHeight="1" x14ac:dyDescent="0.4"/>
    <row r="148" ht="12.75" customHeight="1" x14ac:dyDescent="0.4"/>
    <row r="149" ht="12.75" customHeight="1" x14ac:dyDescent="0.4"/>
    <row r="150" ht="12.75" customHeight="1" x14ac:dyDescent="0.4"/>
    <row r="151" ht="12.75" customHeight="1" x14ac:dyDescent="0.4"/>
    <row r="152" ht="12.75" customHeight="1" x14ac:dyDescent="0.4"/>
    <row r="153" ht="12.75" customHeight="1" x14ac:dyDescent="0.4"/>
    <row r="154" ht="12.75" customHeight="1" x14ac:dyDescent="0.4"/>
    <row r="155" ht="12.75" customHeight="1" x14ac:dyDescent="0.4"/>
    <row r="156" ht="12.75" customHeight="1" x14ac:dyDescent="0.4"/>
    <row r="157" ht="12.75" customHeight="1" x14ac:dyDescent="0.4"/>
    <row r="158" ht="12.75" customHeight="1" x14ac:dyDescent="0.4"/>
    <row r="159" ht="12.75" customHeight="1" x14ac:dyDescent="0.4"/>
    <row r="160" ht="12.75" customHeight="1" x14ac:dyDescent="0.4"/>
    <row r="161" ht="12.75" customHeight="1" x14ac:dyDescent="0.4"/>
    <row r="162" ht="12.75" customHeight="1" x14ac:dyDescent="0.4"/>
    <row r="163" ht="12.75" customHeight="1" x14ac:dyDescent="0.4"/>
    <row r="164" ht="12.75" customHeight="1" x14ac:dyDescent="0.4"/>
    <row r="165" ht="12.75" customHeight="1" x14ac:dyDescent="0.4"/>
    <row r="166" ht="12.75" customHeight="1" x14ac:dyDescent="0.4"/>
    <row r="167" ht="12.75" customHeight="1" x14ac:dyDescent="0.4"/>
    <row r="168" ht="12.75" customHeight="1" x14ac:dyDescent="0.4"/>
    <row r="169" ht="12.75" customHeight="1" x14ac:dyDescent="0.4"/>
    <row r="170" ht="12.75" customHeight="1" x14ac:dyDescent="0.4"/>
    <row r="171" ht="12.75" customHeight="1" x14ac:dyDescent="0.4"/>
    <row r="172" ht="12.75" customHeight="1" x14ac:dyDescent="0.4"/>
    <row r="173" ht="12.75" customHeight="1" x14ac:dyDescent="0.4"/>
    <row r="174" ht="12.75" customHeight="1" x14ac:dyDescent="0.4"/>
    <row r="175" ht="12.75" customHeight="1" x14ac:dyDescent="0.4"/>
    <row r="176" ht="12.75" customHeight="1" x14ac:dyDescent="0.4"/>
    <row r="177" ht="12.75" customHeight="1" x14ac:dyDescent="0.4"/>
    <row r="178" ht="12.75" customHeight="1" x14ac:dyDescent="0.4"/>
    <row r="179" ht="12.75" customHeight="1" x14ac:dyDescent="0.4"/>
    <row r="180" ht="12.75" customHeight="1" x14ac:dyDescent="0.4"/>
    <row r="181" ht="12.75" customHeight="1" x14ac:dyDescent="0.4"/>
    <row r="182" ht="12.75" customHeight="1" x14ac:dyDescent="0.4"/>
    <row r="183" ht="12.75" customHeight="1" x14ac:dyDescent="0.4"/>
    <row r="184" ht="12.75" customHeight="1" x14ac:dyDescent="0.4"/>
    <row r="185" ht="12.75" customHeight="1" x14ac:dyDescent="0.4"/>
    <row r="186" ht="12.75" customHeight="1" x14ac:dyDescent="0.4"/>
    <row r="187" ht="12.75" customHeight="1" x14ac:dyDescent="0.4"/>
    <row r="188" ht="12.75" customHeight="1" x14ac:dyDescent="0.4"/>
    <row r="189" ht="12.75" customHeight="1" x14ac:dyDescent="0.4"/>
    <row r="190" ht="12.75" customHeight="1" x14ac:dyDescent="0.4"/>
    <row r="191" ht="12.75" customHeight="1" x14ac:dyDescent="0.4"/>
    <row r="192" ht="12.75" customHeight="1" x14ac:dyDescent="0.4"/>
    <row r="193" ht="12.75" customHeight="1" x14ac:dyDescent="0.4"/>
    <row r="194" ht="12.75" customHeight="1" x14ac:dyDescent="0.4"/>
    <row r="195" ht="12.75" customHeight="1" x14ac:dyDescent="0.4"/>
    <row r="196" ht="12.75" customHeight="1" x14ac:dyDescent="0.4"/>
    <row r="197" ht="12.75" customHeight="1" x14ac:dyDescent="0.4"/>
    <row r="198" ht="12.75" customHeight="1" x14ac:dyDescent="0.4"/>
    <row r="199" ht="12.75" customHeight="1" x14ac:dyDescent="0.4"/>
    <row r="200" ht="12.75" customHeight="1" x14ac:dyDescent="0.4"/>
    <row r="201" ht="12.75" customHeight="1" x14ac:dyDescent="0.4"/>
    <row r="202" ht="12.75" customHeight="1" x14ac:dyDescent="0.4"/>
    <row r="203" ht="12.75" customHeight="1" x14ac:dyDescent="0.4"/>
    <row r="204" ht="12.75" customHeight="1" x14ac:dyDescent="0.4"/>
    <row r="205" ht="12.75" customHeight="1" x14ac:dyDescent="0.4"/>
    <row r="206" ht="12.75" customHeight="1" x14ac:dyDescent="0.4"/>
    <row r="207" ht="12.75" customHeight="1" x14ac:dyDescent="0.4"/>
    <row r="208" ht="12.75" customHeight="1" x14ac:dyDescent="0.4"/>
    <row r="209" ht="12.75" customHeight="1" x14ac:dyDescent="0.4"/>
    <row r="210" ht="12.75" customHeight="1" x14ac:dyDescent="0.4"/>
    <row r="211" ht="12.75" customHeight="1" x14ac:dyDescent="0.4"/>
    <row r="212" ht="12.75" customHeight="1" x14ac:dyDescent="0.4"/>
    <row r="213" ht="12.75" customHeight="1" x14ac:dyDescent="0.4"/>
    <row r="214" ht="12.75" customHeight="1" x14ac:dyDescent="0.4"/>
    <row r="215" ht="12.75" customHeight="1" x14ac:dyDescent="0.4"/>
    <row r="216" ht="12.75" customHeight="1" x14ac:dyDescent="0.4"/>
    <row r="217" ht="12.75" customHeight="1" x14ac:dyDescent="0.4"/>
    <row r="218" ht="12.75" customHeight="1" x14ac:dyDescent="0.4"/>
    <row r="219" ht="12.75" customHeight="1" x14ac:dyDescent="0.4"/>
    <row r="220" ht="12.75" customHeight="1" x14ac:dyDescent="0.4"/>
    <row r="221" ht="12.75" customHeight="1" x14ac:dyDescent="0.4"/>
    <row r="222" ht="12.75" customHeight="1" x14ac:dyDescent="0.4"/>
    <row r="223" ht="12.75" customHeight="1" x14ac:dyDescent="0.4"/>
    <row r="224" ht="12.75" customHeight="1" x14ac:dyDescent="0.4"/>
    <row r="225" ht="12.75" customHeight="1" x14ac:dyDescent="0.4"/>
    <row r="226" ht="12.75" customHeight="1" x14ac:dyDescent="0.4"/>
    <row r="227" ht="12.75" customHeight="1" x14ac:dyDescent="0.4"/>
    <row r="228" ht="12.75" customHeight="1" x14ac:dyDescent="0.4"/>
    <row r="229" ht="12.75" customHeight="1" x14ac:dyDescent="0.4"/>
    <row r="230" ht="12.75" customHeight="1" x14ac:dyDescent="0.4"/>
    <row r="231" ht="12.75" customHeight="1" x14ac:dyDescent="0.4"/>
    <row r="232" ht="12.75" customHeight="1" x14ac:dyDescent="0.4"/>
    <row r="233" ht="12.75" customHeight="1" x14ac:dyDescent="0.4"/>
    <row r="234" ht="12.75" customHeight="1" x14ac:dyDescent="0.4"/>
    <row r="235" ht="12.75" customHeight="1" x14ac:dyDescent="0.4"/>
    <row r="236" ht="12.75" customHeight="1" x14ac:dyDescent="0.4"/>
    <row r="237" ht="12.75" customHeight="1" x14ac:dyDescent="0.4"/>
    <row r="238" ht="12.75" customHeight="1" x14ac:dyDescent="0.4"/>
    <row r="239" ht="12.75" customHeight="1" x14ac:dyDescent="0.4"/>
    <row r="240" ht="12.75" customHeight="1" x14ac:dyDescent="0.4"/>
    <row r="241" ht="12.75" customHeight="1" x14ac:dyDescent="0.4"/>
    <row r="242" ht="12.75" customHeight="1" x14ac:dyDescent="0.4"/>
    <row r="243" ht="12.75" customHeight="1" x14ac:dyDescent="0.4"/>
    <row r="244" ht="12.75" customHeight="1" x14ac:dyDescent="0.4"/>
    <row r="245" ht="12.75" customHeight="1" x14ac:dyDescent="0.4"/>
    <row r="246" ht="12.75" customHeight="1" x14ac:dyDescent="0.4"/>
    <row r="247" ht="12.75" customHeight="1" x14ac:dyDescent="0.4"/>
    <row r="248" ht="12.75" customHeight="1" x14ac:dyDescent="0.4"/>
    <row r="249" ht="12.75" customHeight="1" x14ac:dyDescent="0.4"/>
    <row r="250" ht="12.75" customHeight="1" x14ac:dyDescent="0.4"/>
    <row r="251" ht="12.75" customHeight="1" x14ac:dyDescent="0.4"/>
    <row r="252" ht="12.75" customHeight="1" x14ac:dyDescent="0.4"/>
    <row r="253" ht="12.75" customHeight="1" x14ac:dyDescent="0.4"/>
    <row r="254" ht="12.75" customHeight="1" x14ac:dyDescent="0.4"/>
    <row r="255" ht="12.75" customHeight="1" x14ac:dyDescent="0.4"/>
    <row r="256" ht="12.75" customHeight="1" x14ac:dyDescent="0.4"/>
    <row r="257" ht="12.75" customHeight="1" x14ac:dyDescent="0.4"/>
    <row r="258" ht="12.75" customHeight="1" x14ac:dyDescent="0.4"/>
    <row r="259" ht="12.75" customHeight="1" x14ac:dyDescent="0.4"/>
    <row r="260" ht="12.75" customHeight="1" x14ac:dyDescent="0.4"/>
    <row r="261" ht="12.75" customHeight="1" x14ac:dyDescent="0.4"/>
    <row r="262" ht="12.75" customHeight="1" x14ac:dyDescent="0.4"/>
    <row r="263" ht="12.75" customHeight="1" x14ac:dyDescent="0.4"/>
    <row r="264" ht="12.75" customHeight="1" x14ac:dyDescent="0.4"/>
    <row r="265" ht="12.75" customHeight="1" x14ac:dyDescent="0.4"/>
    <row r="266" ht="12.75" customHeight="1" x14ac:dyDescent="0.4"/>
    <row r="267" ht="12.75" customHeight="1" x14ac:dyDescent="0.4"/>
    <row r="268" ht="12.75" customHeight="1" x14ac:dyDescent="0.4"/>
    <row r="269" ht="12.75" customHeight="1" x14ac:dyDescent="0.4"/>
    <row r="270" ht="12.75" customHeight="1" x14ac:dyDescent="0.4"/>
    <row r="271" ht="12.75" customHeight="1" x14ac:dyDescent="0.4"/>
    <row r="272" ht="12.75" customHeight="1" x14ac:dyDescent="0.4"/>
    <row r="273" ht="12.75" customHeight="1" x14ac:dyDescent="0.4"/>
    <row r="274" ht="12.75" customHeight="1" x14ac:dyDescent="0.4"/>
    <row r="275" ht="12.75" customHeight="1" x14ac:dyDescent="0.4"/>
    <row r="276" ht="12.75" customHeight="1" x14ac:dyDescent="0.4"/>
    <row r="277" ht="12.75" customHeight="1" x14ac:dyDescent="0.4"/>
    <row r="278" ht="12.75" customHeight="1" x14ac:dyDescent="0.4"/>
    <row r="279" ht="12.75" customHeight="1" x14ac:dyDescent="0.4"/>
    <row r="280" ht="12.75" customHeight="1" x14ac:dyDescent="0.4"/>
    <row r="281" ht="12.75" customHeight="1" x14ac:dyDescent="0.4"/>
    <row r="282" ht="12.75" customHeight="1" x14ac:dyDescent="0.4"/>
    <row r="283" ht="12.75" customHeight="1" x14ac:dyDescent="0.4"/>
    <row r="284" ht="12.75" customHeight="1" x14ac:dyDescent="0.4"/>
    <row r="285" ht="12.75" customHeight="1" x14ac:dyDescent="0.4"/>
    <row r="286" ht="12.75" customHeight="1" x14ac:dyDescent="0.4"/>
    <row r="287" ht="12.75" customHeight="1" x14ac:dyDescent="0.4"/>
    <row r="288" ht="12.75" customHeight="1" x14ac:dyDescent="0.4"/>
    <row r="289" ht="12.75" customHeight="1" x14ac:dyDescent="0.4"/>
    <row r="290" ht="12.75" customHeight="1" x14ac:dyDescent="0.4"/>
    <row r="291" ht="12.75" customHeight="1" x14ac:dyDescent="0.4"/>
    <row r="292" ht="12.75" customHeight="1" x14ac:dyDescent="0.4"/>
    <row r="293" ht="12.75" customHeight="1" x14ac:dyDescent="0.4"/>
    <row r="294" ht="12.75" customHeight="1" x14ac:dyDescent="0.4"/>
    <row r="295" ht="12.75" customHeight="1" x14ac:dyDescent="0.4"/>
    <row r="296" ht="12.75" customHeight="1" x14ac:dyDescent="0.4"/>
    <row r="297" ht="12.75" customHeight="1" x14ac:dyDescent="0.4"/>
    <row r="298" ht="12.75" customHeight="1" x14ac:dyDescent="0.4"/>
    <row r="299" ht="12.75" customHeight="1" x14ac:dyDescent="0.4"/>
    <row r="300" ht="12.75" customHeight="1" x14ac:dyDescent="0.4"/>
    <row r="301" ht="12.75" customHeight="1" x14ac:dyDescent="0.4"/>
    <row r="302" ht="12.75" customHeight="1" x14ac:dyDescent="0.4"/>
    <row r="303" ht="12.75" customHeight="1" x14ac:dyDescent="0.4"/>
    <row r="304" ht="12.75" customHeight="1" x14ac:dyDescent="0.4"/>
    <row r="305" ht="12.75" customHeight="1" x14ac:dyDescent="0.4"/>
    <row r="306" ht="12.75" customHeight="1" x14ac:dyDescent="0.4"/>
    <row r="307" ht="12.75" customHeight="1" x14ac:dyDescent="0.4"/>
    <row r="308" ht="12.75" customHeight="1" x14ac:dyDescent="0.4"/>
    <row r="309" ht="12.75" customHeight="1" x14ac:dyDescent="0.4"/>
    <row r="310" ht="12.75" customHeight="1" x14ac:dyDescent="0.4"/>
    <row r="311" ht="12.75" customHeight="1" x14ac:dyDescent="0.4"/>
    <row r="312" ht="12.75" customHeight="1" x14ac:dyDescent="0.4"/>
    <row r="313" ht="12.75" customHeight="1" x14ac:dyDescent="0.4"/>
    <row r="314" ht="12.75" customHeight="1" x14ac:dyDescent="0.4"/>
    <row r="315" ht="12.75" customHeight="1" x14ac:dyDescent="0.4"/>
    <row r="316" ht="12.75" customHeight="1" x14ac:dyDescent="0.4"/>
    <row r="317" ht="12.75" customHeight="1" x14ac:dyDescent="0.4"/>
    <row r="318" ht="12.75" customHeight="1" x14ac:dyDescent="0.4"/>
    <row r="319" ht="12.75" customHeight="1" x14ac:dyDescent="0.4"/>
    <row r="320" ht="12.75" customHeight="1" x14ac:dyDescent="0.4"/>
    <row r="321" ht="12.75" customHeight="1" x14ac:dyDescent="0.4"/>
    <row r="322" ht="12.75" customHeight="1" x14ac:dyDescent="0.4"/>
    <row r="323" ht="12.75" customHeight="1" x14ac:dyDescent="0.4"/>
    <row r="324" ht="12.75" customHeight="1" x14ac:dyDescent="0.4"/>
    <row r="325" ht="12.75" customHeight="1" x14ac:dyDescent="0.4"/>
    <row r="326" ht="12.75" customHeight="1" x14ac:dyDescent="0.4"/>
    <row r="327" ht="12.75" customHeight="1" x14ac:dyDescent="0.4"/>
    <row r="328" ht="12.75" customHeight="1" x14ac:dyDescent="0.4"/>
    <row r="329" ht="12.75" customHeight="1" x14ac:dyDescent="0.4"/>
    <row r="330" ht="12.75" customHeight="1" x14ac:dyDescent="0.4"/>
    <row r="331" ht="12.75" customHeight="1" x14ac:dyDescent="0.4"/>
    <row r="332" ht="12.75" customHeight="1" x14ac:dyDescent="0.4"/>
    <row r="333" ht="12.75" customHeight="1" x14ac:dyDescent="0.4"/>
    <row r="334" ht="12.75" customHeight="1" x14ac:dyDescent="0.4"/>
    <row r="335" ht="12.75" customHeight="1" x14ac:dyDescent="0.4"/>
    <row r="336" ht="12.75" customHeight="1" x14ac:dyDescent="0.4"/>
    <row r="337" ht="12.75" customHeight="1" x14ac:dyDescent="0.4"/>
    <row r="338" ht="12.75" customHeight="1" x14ac:dyDescent="0.4"/>
    <row r="339" ht="12.75" customHeight="1" x14ac:dyDescent="0.4"/>
    <row r="340" ht="12.75" customHeight="1" x14ac:dyDescent="0.4"/>
    <row r="341" ht="12.75" customHeight="1" x14ac:dyDescent="0.4"/>
    <row r="342" ht="12.75" customHeight="1" x14ac:dyDescent="0.4"/>
    <row r="343" ht="12.75" customHeight="1" x14ac:dyDescent="0.4"/>
    <row r="344" ht="12.75" customHeight="1" x14ac:dyDescent="0.4"/>
    <row r="345" ht="12.75" customHeight="1" x14ac:dyDescent="0.4"/>
    <row r="346" ht="12.75" customHeight="1" x14ac:dyDescent="0.4"/>
    <row r="347" ht="12.75" customHeight="1" x14ac:dyDescent="0.4"/>
    <row r="348" ht="12.75" customHeight="1" x14ac:dyDescent="0.4"/>
    <row r="349" ht="12.75" customHeight="1" x14ac:dyDescent="0.4"/>
    <row r="350" ht="12.75" customHeight="1" x14ac:dyDescent="0.4"/>
    <row r="351" ht="12.75" customHeight="1" x14ac:dyDescent="0.4"/>
    <row r="352" ht="12.75" customHeight="1" x14ac:dyDescent="0.4"/>
    <row r="353" ht="12.75" customHeight="1" x14ac:dyDescent="0.4"/>
    <row r="354" ht="12.75" customHeight="1" x14ac:dyDescent="0.4"/>
    <row r="355" ht="12.75" customHeight="1" x14ac:dyDescent="0.4"/>
    <row r="356" ht="12.75" customHeight="1" x14ac:dyDescent="0.4"/>
    <row r="357" ht="12.75" customHeight="1" x14ac:dyDescent="0.4"/>
    <row r="358" ht="12.75" customHeight="1" x14ac:dyDescent="0.4"/>
    <row r="359" ht="12.75" customHeight="1" x14ac:dyDescent="0.4"/>
    <row r="360" ht="12.75" customHeight="1" x14ac:dyDescent="0.4"/>
    <row r="361" ht="12.75" customHeight="1" x14ac:dyDescent="0.4"/>
    <row r="362" ht="12.75" customHeight="1" x14ac:dyDescent="0.4"/>
    <row r="363" ht="12.75" customHeight="1" x14ac:dyDescent="0.4"/>
    <row r="364" ht="12.75" customHeight="1" x14ac:dyDescent="0.4"/>
    <row r="365" ht="12.75" customHeight="1" x14ac:dyDescent="0.4"/>
    <row r="366" ht="12.75" customHeight="1" x14ac:dyDescent="0.4"/>
    <row r="367" ht="12.75" customHeight="1" x14ac:dyDescent="0.4"/>
    <row r="368" ht="12.75" customHeight="1" x14ac:dyDescent="0.4"/>
    <row r="369" ht="12.75" customHeight="1" x14ac:dyDescent="0.4"/>
    <row r="370" ht="12.75" customHeight="1" x14ac:dyDescent="0.4"/>
    <row r="371" ht="12.75" customHeight="1" x14ac:dyDescent="0.4"/>
    <row r="372" ht="12.75" customHeight="1" x14ac:dyDescent="0.4"/>
    <row r="373" ht="12.75" customHeight="1" x14ac:dyDescent="0.4"/>
    <row r="374" ht="12.75" customHeight="1" x14ac:dyDescent="0.4"/>
    <row r="375" ht="12.75" customHeight="1" x14ac:dyDescent="0.4"/>
    <row r="376" ht="12.75" customHeight="1" x14ac:dyDescent="0.4"/>
    <row r="377" ht="12.75" customHeight="1" x14ac:dyDescent="0.4"/>
    <row r="378" ht="12.75" customHeight="1" x14ac:dyDescent="0.4"/>
    <row r="379" ht="12.75" customHeight="1" x14ac:dyDescent="0.4"/>
    <row r="380" ht="12.75" customHeight="1" x14ac:dyDescent="0.4"/>
    <row r="381" ht="12.75" customHeight="1" x14ac:dyDescent="0.4"/>
    <row r="382" ht="12.75" customHeight="1" x14ac:dyDescent="0.4"/>
    <row r="383" ht="12.75" customHeight="1" x14ac:dyDescent="0.4"/>
    <row r="384" ht="12.75" customHeight="1" x14ac:dyDescent="0.4"/>
    <row r="385" ht="12.75" customHeight="1" x14ac:dyDescent="0.4"/>
    <row r="386" ht="12.75" customHeight="1" x14ac:dyDescent="0.4"/>
    <row r="387" ht="12.75" customHeight="1" x14ac:dyDescent="0.4"/>
    <row r="388" ht="12.75" customHeight="1" x14ac:dyDescent="0.4"/>
    <row r="389" ht="12.75" customHeight="1" x14ac:dyDescent="0.4"/>
    <row r="390" ht="12.75" customHeight="1" x14ac:dyDescent="0.4"/>
    <row r="391" ht="12.75" customHeight="1" x14ac:dyDescent="0.4"/>
    <row r="392" ht="12.75" customHeight="1" x14ac:dyDescent="0.4"/>
    <row r="393" ht="12.75" customHeight="1" x14ac:dyDescent="0.4"/>
    <row r="394" ht="12.75" customHeight="1" x14ac:dyDescent="0.4"/>
    <row r="395" ht="12.75" customHeight="1" x14ac:dyDescent="0.4"/>
    <row r="396" ht="12.75" customHeight="1" x14ac:dyDescent="0.4"/>
    <row r="397" ht="12.75" customHeight="1" x14ac:dyDescent="0.4"/>
    <row r="398" ht="12.75" customHeight="1" x14ac:dyDescent="0.4"/>
    <row r="399" ht="12.75" customHeight="1" x14ac:dyDescent="0.4"/>
    <row r="400" ht="12.75" customHeight="1" x14ac:dyDescent="0.4"/>
    <row r="401" ht="12.75" customHeight="1" x14ac:dyDescent="0.4"/>
    <row r="402" ht="12.75" customHeight="1" x14ac:dyDescent="0.4"/>
    <row r="403" ht="12.75" customHeight="1" x14ac:dyDescent="0.4"/>
    <row r="404" ht="12.75" customHeight="1" x14ac:dyDescent="0.4"/>
    <row r="405" ht="12.75" customHeight="1" x14ac:dyDescent="0.4"/>
    <row r="406" ht="12.75" customHeight="1" x14ac:dyDescent="0.4"/>
    <row r="407" ht="12.75" customHeight="1" x14ac:dyDescent="0.4"/>
    <row r="408" ht="12.75" customHeight="1" x14ac:dyDescent="0.4"/>
    <row r="409" ht="12.75" customHeight="1" x14ac:dyDescent="0.4"/>
    <row r="410" ht="12.75" customHeight="1" x14ac:dyDescent="0.4"/>
    <row r="411" ht="12.75" customHeight="1" x14ac:dyDescent="0.4"/>
    <row r="412" ht="12.75" customHeight="1" x14ac:dyDescent="0.4"/>
    <row r="413" ht="12.75" customHeight="1" x14ac:dyDescent="0.4"/>
    <row r="414" ht="12.75" customHeight="1" x14ac:dyDescent="0.4"/>
    <row r="415" ht="12.75" customHeight="1" x14ac:dyDescent="0.4"/>
    <row r="416" ht="12.75" customHeight="1" x14ac:dyDescent="0.4"/>
    <row r="417" ht="12.75" customHeight="1" x14ac:dyDescent="0.4"/>
    <row r="418" ht="12.75" customHeight="1" x14ac:dyDescent="0.4"/>
    <row r="419" ht="12.75" customHeight="1" x14ac:dyDescent="0.4"/>
    <row r="420" ht="12.75" customHeight="1" x14ac:dyDescent="0.4"/>
    <row r="421" ht="12.75" customHeight="1" x14ac:dyDescent="0.4"/>
    <row r="422" ht="12.75" customHeight="1" x14ac:dyDescent="0.4"/>
    <row r="423" ht="12.75" customHeight="1" x14ac:dyDescent="0.4"/>
    <row r="424" ht="12.75" customHeight="1" x14ac:dyDescent="0.4"/>
    <row r="425" ht="12.75" customHeight="1" x14ac:dyDescent="0.4"/>
    <row r="426" ht="12.75" customHeight="1" x14ac:dyDescent="0.4"/>
    <row r="427" ht="12.75" customHeight="1" x14ac:dyDescent="0.4"/>
    <row r="428" ht="12.75" customHeight="1" x14ac:dyDescent="0.4"/>
    <row r="429" ht="12.75" customHeight="1" x14ac:dyDescent="0.4"/>
    <row r="430" ht="12.75" customHeight="1" x14ac:dyDescent="0.4"/>
    <row r="431" ht="12.75" customHeight="1" x14ac:dyDescent="0.4"/>
    <row r="432" ht="12.75" customHeight="1" x14ac:dyDescent="0.4"/>
    <row r="433" ht="12.75" customHeight="1" x14ac:dyDescent="0.4"/>
    <row r="434" ht="12.75" customHeight="1" x14ac:dyDescent="0.4"/>
    <row r="435" ht="12.75" customHeight="1" x14ac:dyDescent="0.4"/>
    <row r="436" ht="12.75" customHeight="1" x14ac:dyDescent="0.4"/>
    <row r="437" ht="12.75" customHeight="1" x14ac:dyDescent="0.4"/>
    <row r="438" ht="12.75" customHeight="1" x14ac:dyDescent="0.4"/>
    <row r="439" ht="12.75" customHeight="1" x14ac:dyDescent="0.4"/>
    <row r="440" ht="12.75" customHeight="1" x14ac:dyDescent="0.4"/>
    <row r="441" ht="12.75" customHeight="1" x14ac:dyDescent="0.4"/>
    <row r="442" ht="12.75" customHeight="1" x14ac:dyDescent="0.4"/>
    <row r="443" ht="12.75" customHeight="1" x14ac:dyDescent="0.4"/>
    <row r="444" ht="12.75" customHeight="1" x14ac:dyDescent="0.4"/>
    <row r="445" ht="12.75" customHeight="1" x14ac:dyDescent="0.4"/>
    <row r="446" ht="12.75" customHeight="1" x14ac:dyDescent="0.4"/>
    <row r="447" ht="12.75" customHeight="1" x14ac:dyDescent="0.4"/>
    <row r="448" ht="12.75" customHeight="1" x14ac:dyDescent="0.4"/>
    <row r="449" ht="12.75" customHeight="1" x14ac:dyDescent="0.4"/>
    <row r="450" ht="12.75" customHeight="1" x14ac:dyDescent="0.4"/>
    <row r="451" ht="12.75" customHeight="1" x14ac:dyDescent="0.4"/>
    <row r="452" ht="12.75" customHeight="1" x14ac:dyDescent="0.4"/>
    <row r="453" ht="12.75" customHeight="1" x14ac:dyDescent="0.4"/>
    <row r="454" ht="12.75" customHeight="1" x14ac:dyDescent="0.4"/>
    <row r="455" ht="12.75" customHeight="1" x14ac:dyDescent="0.4"/>
    <row r="456" ht="12.75" customHeight="1" x14ac:dyDescent="0.4"/>
    <row r="457" ht="12.75" customHeight="1" x14ac:dyDescent="0.4"/>
    <row r="458" ht="12.75" customHeight="1" x14ac:dyDescent="0.4"/>
    <row r="459" ht="12.75" customHeight="1" x14ac:dyDescent="0.4"/>
    <row r="460" ht="12.75" customHeight="1" x14ac:dyDescent="0.4"/>
    <row r="461" ht="12.75" customHeight="1" x14ac:dyDescent="0.4"/>
    <row r="462" ht="12.75" customHeight="1" x14ac:dyDescent="0.4"/>
    <row r="463" ht="12.75" customHeight="1" x14ac:dyDescent="0.4"/>
    <row r="464" ht="12.75" customHeight="1" x14ac:dyDescent="0.4"/>
    <row r="465" ht="12.75" customHeight="1" x14ac:dyDescent="0.4"/>
    <row r="466" ht="12.75" customHeight="1" x14ac:dyDescent="0.4"/>
    <row r="467" ht="12.75" customHeight="1" x14ac:dyDescent="0.4"/>
    <row r="468" ht="12.75" customHeight="1" x14ac:dyDescent="0.4"/>
    <row r="469" ht="12.75" customHeight="1" x14ac:dyDescent="0.4"/>
    <row r="470" ht="12.75" customHeight="1" x14ac:dyDescent="0.4"/>
    <row r="471" ht="12.75" customHeight="1" x14ac:dyDescent="0.4"/>
    <row r="472" ht="12.75" customHeight="1" x14ac:dyDescent="0.4"/>
    <row r="473" ht="12.75" customHeight="1" x14ac:dyDescent="0.4"/>
    <row r="474" ht="12.75" customHeight="1" x14ac:dyDescent="0.4"/>
    <row r="475" ht="12.75" customHeight="1" x14ac:dyDescent="0.4"/>
    <row r="476" ht="12.75" customHeight="1" x14ac:dyDescent="0.4"/>
    <row r="477" ht="12.75" customHeight="1" x14ac:dyDescent="0.4"/>
    <row r="478" ht="12.75" customHeight="1" x14ac:dyDescent="0.4"/>
    <row r="479" ht="12.75" customHeight="1" x14ac:dyDescent="0.4"/>
    <row r="480" ht="12.75" customHeight="1" x14ac:dyDescent="0.4"/>
    <row r="481" ht="12.75" customHeight="1" x14ac:dyDescent="0.4"/>
    <row r="482" ht="12.75" customHeight="1" x14ac:dyDescent="0.4"/>
    <row r="483" ht="12.75" customHeight="1" x14ac:dyDescent="0.4"/>
    <row r="484" ht="12.75" customHeight="1" x14ac:dyDescent="0.4"/>
    <row r="485" ht="12.75" customHeight="1" x14ac:dyDescent="0.4"/>
    <row r="486" ht="12.75" customHeight="1" x14ac:dyDescent="0.4"/>
    <row r="487" ht="12.75" customHeight="1" x14ac:dyDescent="0.4"/>
    <row r="488" ht="12.75" customHeight="1" x14ac:dyDescent="0.4"/>
    <row r="489" ht="12.75" customHeight="1" x14ac:dyDescent="0.4"/>
    <row r="490" ht="12.75" customHeight="1" x14ac:dyDescent="0.4"/>
    <row r="491" ht="12.75" customHeight="1" x14ac:dyDescent="0.4"/>
    <row r="492" ht="12.75" customHeight="1" x14ac:dyDescent="0.4"/>
    <row r="493" ht="12.75" customHeight="1" x14ac:dyDescent="0.4"/>
    <row r="494" ht="12.75" customHeight="1" x14ac:dyDescent="0.4"/>
    <row r="495" ht="12.75" customHeight="1" x14ac:dyDescent="0.4"/>
    <row r="496" ht="12.75" customHeight="1" x14ac:dyDescent="0.4"/>
    <row r="497" ht="12.75" customHeight="1" x14ac:dyDescent="0.4"/>
    <row r="498" ht="12.75" customHeight="1" x14ac:dyDescent="0.4"/>
    <row r="499" ht="12.75" customHeight="1" x14ac:dyDescent="0.4"/>
    <row r="500" ht="12.75" customHeight="1" x14ac:dyDescent="0.4"/>
    <row r="501" ht="12.75" customHeight="1" x14ac:dyDescent="0.4"/>
    <row r="502" ht="12.75" customHeight="1" x14ac:dyDescent="0.4"/>
    <row r="503" ht="12.75" customHeight="1" x14ac:dyDescent="0.4"/>
    <row r="504" ht="12.75" customHeight="1" x14ac:dyDescent="0.4"/>
    <row r="505" ht="12.75" customHeight="1" x14ac:dyDescent="0.4"/>
    <row r="506" ht="12.75" customHeight="1" x14ac:dyDescent="0.4"/>
    <row r="507" ht="12.75" customHeight="1" x14ac:dyDescent="0.4"/>
    <row r="508" ht="12.75" customHeight="1" x14ac:dyDescent="0.4"/>
    <row r="509" ht="12.75" customHeight="1" x14ac:dyDescent="0.4"/>
    <row r="510" ht="12.75" customHeight="1" x14ac:dyDescent="0.4"/>
    <row r="511" ht="12.75" customHeight="1" x14ac:dyDescent="0.4"/>
    <row r="512" ht="12.75" customHeight="1" x14ac:dyDescent="0.4"/>
    <row r="513" ht="12.75" customHeight="1" x14ac:dyDescent="0.4"/>
    <row r="514" ht="12.75" customHeight="1" x14ac:dyDescent="0.4"/>
    <row r="515" ht="12.75" customHeight="1" x14ac:dyDescent="0.4"/>
    <row r="516" ht="12.75" customHeight="1" x14ac:dyDescent="0.4"/>
    <row r="517" ht="12.75" customHeight="1" x14ac:dyDescent="0.4"/>
    <row r="518" ht="12.75" customHeight="1" x14ac:dyDescent="0.4"/>
    <row r="519" ht="12.75" customHeight="1" x14ac:dyDescent="0.4"/>
    <row r="520" ht="12.75" customHeight="1" x14ac:dyDescent="0.4"/>
    <row r="521" ht="12.75" customHeight="1" x14ac:dyDescent="0.4"/>
    <row r="522" ht="12.75" customHeight="1" x14ac:dyDescent="0.4"/>
    <row r="523" ht="12.75" customHeight="1" x14ac:dyDescent="0.4"/>
    <row r="524" ht="12.75" customHeight="1" x14ac:dyDescent="0.4"/>
    <row r="525" ht="12.75" customHeight="1" x14ac:dyDescent="0.4"/>
    <row r="526" ht="12.75" customHeight="1" x14ac:dyDescent="0.4"/>
    <row r="527" ht="12.75" customHeight="1" x14ac:dyDescent="0.4"/>
    <row r="528" ht="12.75" customHeight="1" x14ac:dyDescent="0.4"/>
    <row r="529" ht="12.75" customHeight="1" x14ac:dyDescent="0.4"/>
    <row r="530" ht="12.75" customHeight="1" x14ac:dyDescent="0.4"/>
    <row r="531" ht="12.75" customHeight="1" x14ac:dyDescent="0.4"/>
    <row r="532" ht="12.75" customHeight="1" x14ac:dyDescent="0.4"/>
    <row r="533" ht="12.75" customHeight="1" x14ac:dyDescent="0.4"/>
    <row r="534" ht="12.75" customHeight="1" x14ac:dyDescent="0.4"/>
    <row r="535" ht="12.75" customHeight="1" x14ac:dyDescent="0.4"/>
    <row r="536" ht="12.75" customHeight="1" x14ac:dyDescent="0.4"/>
    <row r="537" ht="12.75" customHeight="1" x14ac:dyDescent="0.4"/>
    <row r="538" ht="12.75" customHeight="1" x14ac:dyDescent="0.4"/>
    <row r="539" ht="12.75" customHeight="1" x14ac:dyDescent="0.4"/>
    <row r="540" ht="12.75" customHeight="1" x14ac:dyDescent="0.4"/>
    <row r="541" ht="12.75" customHeight="1" x14ac:dyDescent="0.4"/>
    <row r="542" ht="12.75" customHeight="1" x14ac:dyDescent="0.4"/>
    <row r="543" ht="12.75" customHeight="1" x14ac:dyDescent="0.4"/>
    <row r="544" ht="12.75" customHeight="1" x14ac:dyDescent="0.4"/>
    <row r="545" ht="12.75" customHeight="1" x14ac:dyDescent="0.4"/>
    <row r="546" ht="12.75" customHeight="1" x14ac:dyDescent="0.4"/>
    <row r="547" ht="12.75" customHeight="1" x14ac:dyDescent="0.4"/>
    <row r="548" ht="12.75" customHeight="1" x14ac:dyDescent="0.4"/>
    <row r="549" ht="12.75" customHeight="1" x14ac:dyDescent="0.4"/>
    <row r="550" ht="12.75" customHeight="1" x14ac:dyDescent="0.4"/>
    <row r="551" ht="12.75" customHeight="1" x14ac:dyDescent="0.4"/>
    <row r="552" ht="12.75" customHeight="1" x14ac:dyDescent="0.4"/>
    <row r="553" ht="12.75" customHeight="1" x14ac:dyDescent="0.4"/>
    <row r="554" ht="12.75" customHeight="1" x14ac:dyDescent="0.4"/>
    <row r="555" ht="12.75" customHeight="1" x14ac:dyDescent="0.4"/>
    <row r="556" ht="12.75" customHeight="1" x14ac:dyDescent="0.4"/>
    <row r="557" ht="12.75" customHeight="1" x14ac:dyDescent="0.4"/>
    <row r="558" ht="12.75" customHeight="1" x14ac:dyDescent="0.4"/>
    <row r="559" ht="12.75" customHeight="1" x14ac:dyDescent="0.4"/>
    <row r="560" ht="12.75" customHeight="1" x14ac:dyDescent="0.4"/>
    <row r="561" ht="12.75" customHeight="1" x14ac:dyDescent="0.4"/>
    <row r="562" ht="12.75" customHeight="1" x14ac:dyDescent="0.4"/>
    <row r="563" ht="12.75" customHeight="1" x14ac:dyDescent="0.4"/>
    <row r="564" ht="12.75" customHeight="1" x14ac:dyDescent="0.4"/>
    <row r="565" ht="12.75" customHeight="1" x14ac:dyDescent="0.4"/>
    <row r="566" ht="12.75" customHeight="1" x14ac:dyDescent="0.4"/>
    <row r="567" ht="12.75" customHeight="1" x14ac:dyDescent="0.4"/>
    <row r="568" ht="12.75" customHeight="1" x14ac:dyDescent="0.4"/>
    <row r="569" ht="12.75" customHeight="1" x14ac:dyDescent="0.4"/>
    <row r="570" ht="12.75" customHeight="1" x14ac:dyDescent="0.4"/>
    <row r="571" ht="12.75" customHeight="1" x14ac:dyDescent="0.4"/>
    <row r="572" ht="12.75" customHeight="1" x14ac:dyDescent="0.4"/>
    <row r="573" ht="12.75" customHeight="1" x14ac:dyDescent="0.4"/>
    <row r="574" ht="12.75" customHeight="1" x14ac:dyDescent="0.4"/>
    <row r="575" ht="12.75" customHeight="1" x14ac:dyDescent="0.4"/>
    <row r="576" ht="12.75" customHeight="1" x14ac:dyDescent="0.4"/>
    <row r="577" ht="12.75" customHeight="1" x14ac:dyDescent="0.4"/>
    <row r="578" ht="12.75" customHeight="1" x14ac:dyDescent="0.4"/>
    <row r="579" ht="12.75" customHeight="1" x14ac:dyDescent="0.4"/>
    <row r="580" ht="12.75" customHeight="1" x14ac:dyDescent="0.4"/>
    <row r="581" ht="12.75" customHeight="1" x14ac:dyDescent="0.4"/>
    <row r="582" ht="12.75" customHeight="1" x14ac:dyDescent="0.4"/>
    <row r="583" ht="12.75" customHeight="1" x14ac:dyDescent="0.4"/>
    <row r="584" ht="12.75" customHeight="1" x14ac:dyDescent="0.4"/>
    <row r="585" ht="12.75" customHeight="1" x14ac:dyDescent="0.4"/>
    <row r="586" ht="12.75" customHeight="1" x14ac:dyDescent="0.4"/>
    <row r="587" ht="12.75" customHeight="1" x14ac:dyDescent="0.4"/>
    <row r="588" ht="12.75" customHeight="1" x14ac:dyDescent="0.4"/>
    <row r="589" ht="12.75" customHeight="1" x14ac:dyDescent="0.4"/>
    <row r="590" ht="12.75" customHeight="1" x14ac:dyDescent="0.4"/>
    <row r="591" ht="12.75" customHeight="1" x14ac:dyDescent="0.4"/>
    <row r="592" ht="12.75" customHeight="1" x14ac:dyDescent="0.4"/>
    <row r="593" ht="12.75" customHeight="1" x14ac:dyDescent="0.4"/>
    <row r="594" ht="12.75" customHeight="1" x14ac:dyDescent="0.4"/>
    <row r="595" ht="12.75" customHeight="1" x14ac:dyDescent="0.4"/>
    <row r="596" ht="12.75" customHeight="1" x14ac:dyDescent="0.4"/>
    <row r="597" ht="12.75" customHeight="1" x14ac:dyDescent="0.4"/>
    <row r="598" ht="12.75" customHeight="1" x14ac:dyDescent="0.4"/>
    <row r="599" ht="12.75" customHeight="1" x14ac:dyDescent="0.4"/>
    <row r="600" ht="12.75" customHeight="1" x14ac:dyDescent="0.4"/>
    <row r="601" ht="12.75" customHeight="1" x14ac:dyDescent="0.4"/>
    <row r="602" ht="12.75" customHeight="1" x14ac:dyDescent="0.4"/>
    <row r="603" ht="12.75" customHeight="1" x14ac:dyDescent="0.4"/>
    <row r="604" ht="12.75" customHeight="1" x14ac:dyDescent="0.4"/>
    <row r="605" ht="12.75" customHeight="1" x14ac:dyDescent="0.4"/>
    <row r="606" ht="12.75" customHeight="1" x14ac:dyDescent="0.4"/>
    <row r="607" ht="12.75" customHeight="1" x14ac:dyDescent="0.4"/>
    <row r="608" ht="12.75" customHeight="1" x14ac:dyDescent="0.4"/>
    <row r="609" ht="12.75" customHeight="1" x14ac:dyDescent="0.4"/>
    <row r="610" ht="12.75" customHeight="1" x14ac:dyDescent="0.4"/>
    <row r="611" ht="12.75" customHeight="1" x14ac:dyDescent="0.4"/>
    <row r="612" ht="12.75" customHeight="1" x14ac:dyDescent="0.4"/>
    <row r="613" ht="12.75" customHeight="1" x14ac:dyDescent="0.4"/>
    <row r="614" ht="12.75" customHeight="1" x14ac:dyDescent="0.4"/>
    <row r="615" ht="12.75" customHeight="1" x14ac:dyDescent="0.4"/>
    <row r="616" ht="12.75" customHeight="1" x14ac:dyDescent="0.4"/>
    <row r="617" ht="12.75" customHeight="1" x14ac:dyDescent="0.4"/>
    <row r="618" ht="12.75" customHeight="1" x14ac:dyDescent="0.4"/>
    <row r="619" ht="12.75" customHeight="1" x14ac:dyDescent="0.4"/>
    <row r="620" ht="12.75" customHeight="1" x14ac:dyDescent="0.4"/>
    <row r="621" ht="12.75" customHeight="1" x14ac:dyDescent="0.4"/>
    <row r="622" ht="12.75" customHeight="1" x14ac:dyDescent="0.4"/>
    <row r="623" ht="12.75" customHeight="1" x14ac:dyDescent="0.4"/>
    <row r="624" ht="12.75" customHeight="1" x14ac:dyDescent="0.4"/>
    <row r="625" ht="12.75" customHeight="1" x14ac:dyDescent="0.4"/>
    <row r="626" ht="12.75" customHeight="1" x14ac:dyDescent="0.4"/>
    <row r="627" ht="12.75" customHeight="1" x14ac:dyDescent="0.4"/>
    <row r="628" ht="12.75" customHeight="1" x14ac:dyDescent="0.4"/>
    <row r="629" ht="12.75" customHeight="1" x14ac:dyDescent="0.4"/>
    <row r="630" ht="12.75" customHeight="1" x14ac:dyDescent="0.4"/>
    <row r="631" ht="12.75" customHeight="1" x14ac:dyDescent="0.4"/>
    <row r="632" ht="12.75" customHeight="1" x14ac:dyDescent="0.4"/>
    <row r="633" ht="12.75" customHeight="1" x14ac:dyDescent="0.4"/>
    <row r="634" ht="12.75" customHeight="1" x14ac:dyDescent="0.4"/>
    <row r="635" ht="12.75" customHeight="1" x14ac:dyDescent="0.4"/>
    <row r="636" ht="12.75" customHeight="1" x14ac:dyDescent="0.4"/>
    <row r="637" ht="12.75" customHeight="1" x14ac:dyDescent="0.4"/>
    <row r="638" ht="12.75" customHeight="1" x14ac:dyDescent="0.4"/>
    <row r="639" ht="12.75" customHeight="1" x14ac:dyDescent="0.4"/>
    <row r="640" ht="12.75" customHeight="1" x14ac:dyDescent="0.4"/>
    <row r="641" ht="12.75" customHeight="1" x14ac:dyDescent="0.4"/>
    <row r="642" ht="12.75" customHeight="1" x14ac:dyDescent="0.4"/>
    <row r="643" ht="12.75" customHeight="1" x14ac:dyDescent="0.4"/>
    <row r="644" ht="12.75" customHeight="1" x14ac:dyDescent="0.4"/>
    <row r="645" ht="12.75" customHeight="1" x14ac:dyDescent="0.4"/>
    <row r="646" ht="12.75" customHeight="1" x14ac:dyDescent="0.4"/>
    <row r="647" ht="12.75" customHeight="1" x14ac:dyDescent="0.4"/>
    <row r="648" ht="12.75" customHeight="1" x14ac:dyDescent="0.4"/>
    <row r="649" ht="12.75" customHeight="1" x14ac:dyDescent="0.4"/>
    <row r="650" ht="12.75" customHeight="1" x14ac:dyDescent="0.4"/>
    <row r="651" ht="12.75" customHeight="1" x14ac:dyDescent="0.4"/>
    <row r="652" ht="12.75" customHeight="1" x14ac:dyDescent="0.4"/>
    <row r="653" ht="12.75" customHeight="1" x14ac:dyDescent="0.4"/>
    <row r="654" ht="12.75" customHeight="1" x14ac:dyDescent="0.4"/>
    <row r="655" ht="12.75" customHeight="1" x14ac:dyDescent="0.4"/>
    <row r="656" ht="12.75" customHeight="1" x14ac:dyDescent="0.4"/>
    <row r="657" ht="12.75" customHeight="1" x14ac:dyDescent="0.4"/>
    <row r="658" ht="12.75" customHeight="1" x14ac:dyDescent="0.4"/>
    <row r="659" ht="12.75" customHeight="1" x14ac:dyDescent="0.4"/>
    <row r="660" ht="12.75" customHeight="1" x14ac:dyDescent="0.4"/>
    <row r="661" ht="12.75" customHeight="1" x14ac:dyDescent="0.4"/>
    <row r="662" ht="12.75" customHeight="1" x14ac:dyDescent="0.4"/>
    <row r="663" ht="12.75" customHeight="1" x14ac:dyDescent="0.4"/>
    <row r="664" ht="12.75" customHeight="1" x14ac:dyDescent="0.4"/>
    <row r="665" ht="12.75" customHeight="1" x14ac:dyDescent="0.4"/>
    <row r="666" ht="12.75" customHeight="1" x14ac:dyDescent="0.4"/>
    <row r="667" ht="12.75" customHeight="1" x14ac:dyDescent="0.4"/>
    <row r="668" ht="12.75" customHeight="1" x14ac:dyDescent="0.4"/>
    <row r="669" ht="12.75" customHeight="1" x14ac:dyDescent="0.4"/>
    <row r="670" ht="12.75" customHeight="1" x14ac:dyDescent="0.4"/>
    <row r="671" ht="12.75" customHeight="1" x14ac:dyDescent="0.4"/>
    <row r="672" ht="12.75" customHeight="1" x14ac:dyDescent="0.4"/>
    <row r="673" ht="12.75" customHeight="1" x14ac:dyDescent="0.4"/>
    <row r="674" ht="12.75" customHeight="1" x14ac:dyDescent="0.4"/>
    <row r="675" ht="12.75" customHeight="1" x14ac:dyDescent="0.4"/>
    <row r="676" ht="12.75" customHeight="1" x14ac:dyDescent="0.4"/>
    <row r="677" ht="12.75" customHeight="1" x14ac:dyDescent="0.4"/>
    <row r="678" ht="12.75" customHeight="1" x14ac:dyDescent="0.4"/>
    <row r="679" ht="12.75" customHeight="1" x14ac:dyDescent="0.4"/>
    <row r="680" ht="12.75" customHeight="1" x14ac:dyDescent="0.4"/>
    <row r="681" ht="12.75" customHeight="1" x14ac:dyDescent="0.4"/>
    <row r="682" ht="12.75" customHeight="1" x14ac:dyDescent="0.4"/>
    <row r="683" ht="12.75" customHeight="1" x14ac:dyDescent="0.4"/>
    <row r="684" ht="12.75" customHeight="1" x14ac:dyDescent="0.4"/>
    <row r="685" ht="12.75" customHeight="1" x14ac:dyDescent="0.4"/>
    <row r="686" ht="12.75" customHeight="1" x14ac:dyDescent="0.4"/>
    <row r="687" ht="12.75" customHeight="1" x14ac:dyDescent="0.4"/>
    <row r="688" ht="12.75" customHeight="1" x14ac:dyDescent="0.4"/>
    <row r="689" ht="12.75" customHeight="1" x14ac:dyDescent="0.4"/>
    <row r="690" ht="12.75" customHeight="1" x14ac:dyDescent="0.4"/>
    <row r="691" ht="12.75" customHeight="1" x14ac:dyDescent="0.4"/>
    <row r="692" ht="12.75" customHeight="1" x14ac:dyDescent="0.4"/>
    <row r="693" ht="12.75" customHeight="1" x14ac:dyDescent="0.4"/>
    <row r="694" ht="12.75" customHeight="1" x14ac:dyDescent="0.4"/>
    <row r="695" ht="12.75" customHeight="1" x14ac:dyDescent="0.4"/>
    <row r="696" ht="12.75" customHeight="1" x14ac:dyDescent="0.4"/>
    <row r="697" ht="12.75" customHeight="1" x14ac:dyDescent="0.4"/>
    <row r="698" ht="12.75" customHeight="1" x14ac:dyDescent="0.4"/>
    <row r="699" ht="12.75" customHeight="1" x14ac:dyDescent="0.4"/>
    <row r="700" ht="12.75" customHeight="1" x14ac:dyDescent="0.4"/>
    <row r="701" ht="12.75" customHeight="1" x14ac:dyDescent="0.4"/>
    <row r="702" ht="12.75" customHeight="1" x14ac:dyDescent="0.4"/>
    <row r="703" ht="12.75" customHeight="1" x14ac:dyDescent="0.4"/>
    <row r="704" ht="12.75" customHeight="1" x14ac:dyDescent="0.4"/>
    <row r="705" ht="12.75" customHeight="1" x14ac:dyDescent="0.4"/>
    <row r="706" ht="12.75" customHeight="1" x14ac:dyDescent="0.4"/>
    <row r="707" ht="12.75" customHeight="1" x14ac:dyDescent="0.4"/>
    <row r="708" ht="12.75" customHeight="1" x14ac:dyDescent="0.4"/>
    <row r="709" ht="12.75" customHeight="1" x14ac:dyDescent="0.4"/>
    <row r="710" ht="12.75" customHeight="1" x14ac:dyDescent="0.4"/>
    <row r="711" ht="12.75" customHeight="1" x14ac:dyDescent="0.4"/>
    <row r="712" ht="12.75" customHeight="1" x14ac:dyDescent="0.4"/>
    <row r="713" ht="12.75" customHeight="1" x14ac:dyDescent="0.4"/>
    <row r="714" ht="12.75" customHeight="1" x14ac:dyDescent="0.4"/>
    <row r="715" ht="12.75" customHeight="1" x14ac:dyDescent="0.4"/>
    <row r="716" ht="12.75" customHeight="1" x14ac:dyDescent="0.4"/>
    <row r="717" ht="12.75" customHeight="1" x14ac:dyDescent="0.4"/>
    <row r="718" ht="12.75" customHeight="1" x14ac:dyDescent="0.4"/>
    <row r="719" ht="12.75" customHeight="1" x14ac:dyDescent="0.4"/>
    <row r="720" ht="12.75" customHeight="1" x14ac:dyDescent="0.4"/>
    <row r="721" ht="12.75" customHeight="1" x14ac:dyDescent="0.4"/>
    <row r="722" ht="12.75" customHeight="1" x14ac:dyDescent="0.4"/>
    <row r="723" ht="12.75" customHeight="1" x14ac:dyDescent="0.4"/>
    <row r="724" ht="12.75" customHeight="1" x14ac:dyDescent="0.4"/>
    <row r="725" ht="12.75" customHeight="1" x14ac:dyDescent="0.4"/>
    <row r="726" ht="12.75" customHeight="1" x14ac:dyDescent="0.4"/>
    <row r="727" ht="12.75" customHeight="1" x14ac:dyDescent="0.4"/>
    <row r="728" ht="12.75" customHeight="1" x14ac:dyDescent="0.4"/>
    <row r="729" ht="12.75" customHeight="1" x14ac:dyDescent="0.4"/>
    <row r="730" ht="12.75" customHeight="1" x14ac:dyDescent="0.4"/>
    <row r="731" ht="12.75" customHeight="1" x14ac:dyDescent="0.4"/>
    <row r="732" ht="12.75" customHeight="1" x14ac:dyDescent="0.4"/>
    <row r="733" ht="12.75" customHeight="1" x14ac:dyDescent="0.4"/>
    <row r="734" ht="12.75" customHeight="1" x14ac:dyDescent="0.4"/>
    <row r="735" ht="12.75" customHeight="1" x14ac:dyDescent="0.4"/>
    <row r="736" ht="12.75" customHeight="1" x14ac:dyDescent="0.4"/>
    <row r="737" ht="12.75" customHeight="1" x14ac:dyDescent="0.4"/>
    <row r="738" ht="12.75" customHeight="1" x14ac:dyDescent="0.4"/>
    <row r="739" ht="12.75" customHeight="1" x14ac:dyDescent="0.4"/>
    <row r="740" ht="12.75" customHeight="1" x14ac:dyDescent="0.4"/>
    <row r="741" ht="12.75" customHeight="1" x14ac:dyDescent="0.4"/>
    <row r="742" ht="12.75" customHeight="1" x14ac:dyDescent="0.4"/>
    <row r="743" ht="12.75" customHeight="1" x14ac:dyDescent="0.4"/>
    <row r="744" ht="12.75" customHeight="1" x14ac:dyDescent="0.4"/>
    <row r="745" ht="12.75" customHeight="1" x14ac:dyDescent="0.4"/>
    <row r="746" ht="12.75" customHeight="1" x14ac:dyDescent="0.4"/>
    <row r="747" ht="12.75" customHeight="1" x14ac:dyDescent="0.4"/>
    <row r="748" ht="12.75" customHeight="1" x14ac:dyDescent="0.4"/>
    <row r="749" ht="12.75" customHeight="1" x14ac:dyDescent="0.4"/>
    <row r="750" ht="12.75" customHeight="1" x14ac:dyDescent="0.4"/>
    <row r="751" ht="12.75" customHeight="1" x14ac:dyDescent="0.4"/>
    <row r="752" ht="12.75" customHeight="1" x14ac:dyDescent="0.4"/>
    <row r="753" ht="12.75" customHeight="1" x14ac:dyDescent="0.4"/>
    <row r="754" ht="12.75" customHeight="1" x14ac:dyDescent="0.4"/>
    <row r="755" ht="12.75" customHeight="1" x14ac:dyDescent="0.4"/>
    <row r="756" ht="12.75" customHeight="1" x14ac:dyDescent="0.4"/>
    <row r="757" ht="12.75" customHeight="1" x14ac:dyDescent="0.4"/>
    <row r="758" ht="12.75" customHeight="1" x14ac:dyDescent="0.4"/>
    <row r="759" ht="12.75" customHeight="1" x14ac:dyDescent="0.4"/>
    <row r="760" ht="12.75" customHeight="1" x14ac:dyDescent="0.4"/>
    <row r="761" ht="12.75" customHeight="1" x14ac:dyDescent="0.4"/>
    <row r="762" ht="12.75" customHeight="1" x14ac:dyDescent="0.4"/>
    <row r="763" ht="12.75" customHeight="1" x14ac:dyDescent="0.4"/>
    <row r="764" ht="12.75" customHeight="1" x14ac:dyDescent="0.4"/>
    <row r="765" ht="12.75" customHeight="1" x14ac:dyDescent="0.4"/>
    <row r="766" ht="12.75" customHeight="1" x14ac:dyDescent="0.4"/>
    <row r="767" ht="12.75" customHeight="1" x14ac:dyDescent="0.4"/>
    <row r="768" ht="12.75" customHeight="1" x14ac:dyDescent="0.4"/>
    <row r="769" ht="12.75" customHeight="1" x14ac:dyDescent="0.4"/>
    <row r="770" ht="12.75" customHeight="1" x14ac:dyDescent="0.4"/>
    <row r="771" ht="12.75" customHeight="1" x14ac:dyDescent="0.4"/>
    <row r="772" ht="12.75" customHeight="1" x14ac:dyDescent="0.4"/>
    <row r="773" ht="12.75" customHeight="1" x14ac:dyDescent="0.4"/>
    <row r="774" ht="12.75" customHeight="1" x14ac:dyDescent="0.4"/>
    <row r="775" ht="12.75" customHeight="1" x14ac:dyDescent="0.4"/>
    <row r="776" ht="12.75" customHeight="1" x14ac:dyDescent="0.4"/>
    <row r="777" ht="12.75" customHeight="1" x14ac:dyDescent="0.4"/>
    <row r="778" ht="12.75" customHeight="1" x14ac:dyDescent="0.4"/>
    <row r="779" ht="12.75" customHeight="1" x14ac:dyDescent="0.4"/>
    <row r="780" ht="12.75" customHeight="1" x14ac:dyDescent="0.4"/>
    <row r="781" ht="12.75" customHeight="1" x14ac:dyDescent="0.4"/>
    <row r="782" ht="12.75" customHeight="1" x14ac:dyDescent="0.4"/>
    <row r="783" ht="12.75" customHeight="1" x14ac:dyDescent="0.4"/>
    <row r="784" ht="12.75" customHeight="1" x14ac:dyDescent="0.4"/>
    <row r="785" ht="12.75" customHeight="1" x14ac:dyDescent="0.4"/>
    <row r="786" ht="12.75" customHeight="1" x14ac:dyDescent="0.4"/>
    <row r="787" ht="12.75" customHeight="1" x14ac:dyDescent="0.4"/>
    <row r="788" ht="12.75" customHeight="1" x14ac:dyDescent="0.4"/>
    <row r="789" ht="12.75" customHeight="1" x14ac:dyDescent="0.4"/>
    <row r="790" ht="12.75" customHeight="1" x14ac:dyDescent="0.4"/>
    <row r="791" ht="12.75" customHeight="1" x14ac:dyDescent="0.4"/>
    <row r="792" ht="12.75" customHeight="1" x14ac:dyDescent="0.4"/>
    <row r="793" ht="12.75" customHeight="1" x14ac:dyDescent="0.4"/>
    <row r="794" ht="12.75" customHeight="1" x14ac:dyDescent="0.4"/>
    <row r="795" ht="12.75" customHeight="1" x14ac:dyDescent="0.4"/>
    <row r="796" ht="12.75" customHeight="1" x14ac:dyDescent="0.4"/>
    <row r="797" ht="12.75" customHeight="1" x14ac:dyDescent="0.4"/>
    <row r="798" ht="12.75" customHeight="1" x14ac:dyDescent="0.4"/>
    <row r="799" ht="12.75" customHeight="1" x14ac:dyDescent="0.4"/>
    <row r="800" ht="12.75" customHeight="1" x14ac:dyDescent="0.4"/>
    <row r="801" ht="12.75" customHeight="1" x14ac:dyDescent="0.4"/>
    <row r="802" ht="12.75" customHeight="1" x14ac:dyDescent="0.4"/>
    <row r="803" ht="12.75" customHeight="1" x14ac:dyDescent="0.4"/>
    <row r="804" ht="12.75" customHeight="1" x14ac:dyDescent="0.4"/>
    <row r="805" ht="12.75" customHeight="1" x14ac:dyDescent="0.4"/>
    <row r="806" ht="12.75" customHeight="1" x14ac:dyDescent="0.4"/>
    <row r="807" ht="12.75" customHeight="1" x14ac:dyDescent="0.4"/>
    <row r="808" ht="12.75" customHeight="1" x14ac:dyDescent="0.4"/>
    <row r="809" ht="12.75" customHeight="1" x14ac:dyDescent="0.4"/>
    <row r="810" ht="12.75" customHeight="1" x14ac:dyDescent="0.4"/>
    <row r="811" ht="12.75" customHeight="1" x14ac:dyDescent="0.4"/>
    <row r="812" ht="12.75" customHeight="1" x14ac:dyDescent="0.4"/>
    <row r="813" ht="12.75" customHeight="1" x14ac:dyDescent="0.4"/>
    <row r="814" ht="12.75" customHeight="1" x14ac:dyDescent="0.4"/>
    <row r="815" ht="12.75" customHeight="1" x14ac:dyDescent="0.4"/>
    <row r="816" ht="12.75" customHeight="1" x14ac:dyDescent="0.4"/>
    <row r="817" ht="12.75" customHeight="1" x14ac:dyDescent="0.4"/>
    <row r="818" ht="12.75" customHeight="1" x14ac:dyDescent="0.4"/>
    <row r="819" ht="12.75" customHeight="1" x14ac:dyDescent="0.4"/>
    <row r="820" ht="12.75" customHeight="1" x14ac:dyDescent="0.4"/>
    <row r="821" ht="12.75" customHeight="1" x14ac:dyDescent="0.4"/>
    <row r="822" ht="12.75" customHeight="1" x14ac:dyDescent="0.4"/>
    <row r="823" ht="12.75" customHeight="1" x14ac:dyDescent="0.4"/>
    <row r="824" ht="12.75" customHeight="1" x14ac:dyDescent="0.4"/>
    <row r="825" ht="12.75" customHeight="1" x14ac:dyDescent="0.4"/>
    <row r="826" ht="12.75" customHeight="1" x14ac:dyDescent="0.4"/>
    <row r="827" ht="12.75" customHeight="1" x14ac:dyDescent="0.4"/>
    <row r="828" ht="12.75" customHeight="1" x14ac:dyDescent="0.4"/>
    <row r="829" ht="12.75" customHeight="1" x14ac:dyDescent="0.4"/>
    <row r="830" ht="12.75" customHeight="1" x14ac:dyDescent="0.4"/>
    <row r="831" ht="12.75" customHeight="1" x14ac:dyDescent="0.4"/>
    <row r="832" ht="12.75" customHeight="1" x14ac:dyDescent="0.4"/>
    <row r="833" ht="12.75" customHeight="1" x14ac:dyDescent="0.4"/>
    <row r="834" ht="12.75" customHeight="1" x14ac:dyDescent="0.4"/>
    <row r="835" ht="12.75" customHeight="1" x14ac:dyDescent="0.4"/>
    <row r="836" ht="12.75" customHeight="1" x14ac:dyDescent="0.4"/>
    <row r="837" ht="12.75" customHeight="1" x14ac:dyDescent="0.4"/>
    <row r="838" ht="12.75" customHeight="1" x14ac:dyDescent="0.4"/>
    <row r="839" ht="12.75" customHeight="1" x14ac:dyDescent="0.4"/>
    <row r="840" ht="12.75" customHeight="1" x14ac:dyDescent="0.4"/>
    <row r="841" ht="12.75" customHeight="1" x14ac:dyDescent="0.4"/>
    <row r="842" ht="12.75" customHeight="1" x14ac:dyDescent="0.4"/>
    <row r="843" ht="12.75" customHeight="1" x14ac:dyDescent="0.4"/>
    <row r="844" ht="12.75" customHeight="1" x14ac:dyDescent="0.4"/>
    <row r="845" ht="12.75" customHeight="1" x14ac:dyDescent="0.4"/>
    <row r="846" ht="12.75" customHeight="1" x14ac:dyDescent="0.4"/>
    <row r="847" ht="12.75" customHeight="1" x14ac:dyDescent="0.4"/>
    <row r="848" ht="12.75" customHeight="1" x14ac:dyDescent="0.4"/>
    <row r="849" ht="12.75" customHeight="1" x14ac:dyDescent="0.4"/>
    <row r="850" ht="12.75" customHeight="1" x14ac:dyDescent="0.4"/>
    <row r="851" ht="12.75" customHeight="1" x14ac:dyDescent="0.4"/>
    <row r="852" ht="12.75" customHeight="1" x14ac:dyDescent="0.4"/>
    <row r="853" ht="12.75" customHeight="1" x14ac:dyDescent="0.4"/>
    <row r="854" ht="12.75" customHeight="1" x14ac:dyDescent="0.4"/>
    <row r="855" ht="12.75" customHeight="1" x14ac:dyDescent="0.4"/>
    <row r="856" ht="12.75" customHeight="1" x14ac:dyDescent="0.4"/>
    <row r="857" ht="12.75" customHeight="1" x14ac:dyDescent="0.4"/>
    <row r="858" ht="12.75" customHeight="1" x14ac:dyDescent="0.4"/>
    <row r="859" ht="12.75" customHeight="1" x14ac:dyDescent="0.4"/>
    <row r="860" ht="12.75" customHeight="1" x14ac:dyDescent="0.4"/>
    <row r="861" ht="12.75" customHeight="1" x14ac:dyDescent="0.4"/>
    <row r="862" ht="12.75" customHeight="1" x14ac:dyDescent="0.4"/>
    <row r="863" ht="12.75" customHeight="1" x14ac:dyDescent="0.4"/>
    <row r="864" ht="12.75" customHeight="1" x14ac:dyDescent="0.4"/>
    <row r="865" ht="12.75" customHeight="1" x14ac:dyDescent="0.4"/>
    <row r="866" ht="12.75" customHeight="1" x14ac:dyDescent="0.4"/>
    <row r="867" ht="12.75" customHeight="1" x14ac:dyDescent="0.4"/>
    <row r="868" ht="12.75" customHeight="1" x14ac:dyDescent="0.4"/>
    <row r="869" ht="12.75" customHeight="1" x14ac:dyDescent="0.4"/>
    <row r="870" ht="12.75" customHeight="1" x14ac:dyDescent="0.4"/>
    <row r="871" ht="12.75" customHeight="1" x14ac:dyDescent="0.4"/>
    <row r="872" ht="12.75" customHeight="1" x14ac:dyDescent="0.4"/>
    <row r="873" ht="12.75" customHeight="1" x14ac:dyDescent="0.4"/>
    <row r="874" ht="12.75" customHeight="1" x14ac:dyDescent="0.4"/>
    <row r="875" ht="12.75" customHeight="1" x14ac:dyDescent="0.4"/>
    <row r="876" ht="12.75" customHeight="1" x14ac:dyDescent="0.4"/>
    <row r="877" ht="12.75" customHeight="1" x14ac:dyDescent="0.4"/>
    <row r="878" ht="12.75" customHeight="1" x14ac:dyDescent="0.4"/>
    <row r="879" ht="12.75" customHeight="1" x14ac:dyDescent="0.4"/>
    <row r="880" ht="12.75" customHeight="1" x14ac:dyDescent="0.4"/>
    <row r="881" ht="12.75" customHeight="1" x14ac:dyDescent="0.4"/>
    <row r="882" ht="12.75" customHeight="1" x14ac:dyDescent="0.4"/>
    <row r="883" ht="12.75" customHeight="1" x14ac:dyDescent="0.4"/>
    <row r="884" ht="12.75" customHeight="1" x14ac:dyDescent="0.4"/>
    <row r="885" ht="12.75" customHeight="1" x14ac:dyDescent="0.4"/>
    <row r="886" ht="12.75" customHeight="1" x14ac:dyDescent="0.4"/>
    <row r="887" ht="12.75" customHeight="1" x14ac:dyDescent="0.4"/>
    <row r="888" ht="12.75" customHeight="1" x14ac:dyDescent="0.4"/>
    <row r="889" ht="12.75" customHeight="1" x14ac:dyDescent="0.4"/>
    <row r="890" ht="12.75" customHeight="1" x14ac:dyDescent="0.4"/>
    <row r="891" ht="12.75" customHeight="1" x14ac:dyDescent="0.4"/>
    <row r="892" ht="12.75" customHeight="1" x14ac:dyDescent="0.4"/>
    <row r="893" ht="12.75" customHeight="1" x14ac:dyDescent="0.4"/>
    <row r="894" ht="12.75" customHeight="1" x14ac:dyDescent="0.4"/>
    <row r="895" ht="12.75" customHeight="1" x14ac:dyDescent="0.4"/>
    <row r="896" ht="12.75" customHeight="1" x14ac:dyDescent="0.4"/>
    <row r="897" ht="12.75" customHeight="1" x14ac:dyDescent="0.4"/>
    <row r="898" ht="12.75" customHeight="1" x14ac:dyDescent="0.4"/>
    <row r="899" ht="12.75" customHeight="1" x14ac:dyDescent="0.4"/>
    <row r="900" ht="12.75" customHeight="1" x14ac:dyDescent="0.4"/>
    <row r="901" ht="12.75" customHeight="1" x14ac:dyDescent="0.4"/>
    <row r="902" ht="12.75" customHeight="1" x14ac:dyDescent="0.4"/>
    <row r="903" ht="12.75" customHeight="1" x14ac:dyDescent="0.4"/>
    <row r="904" ht="12.75" customHeight="1" x14ac:dyDescent="0.4"/>
    <row r="905" ht="12.75" customHeight="1" x14ac:dyDescent="0.4"/>
    <row r="906" ht="12.75" customHeight="1" x14ac:dyDescent="0.4"/>
    <row r="907" ht="12.75" customHeight="1" x14ac:dyDescent="0.4"/>
    <row r="908" ht="12.75" customHeight="1" x14ac:dyDescent="0.4"/>
    <row r="909" ht="12.75" customHeight="1" x14ac:dyDescent="0.4"/>
    <row r="910" ht="12.75" customHeight="1" x14ac:dyDescent="0.4"/>
    <row r="911" ht="12.75" customHeight="1" x14ac:dyDescent="0.4"/>
    <row r="912" ht="12.75" customHeight="1" x14ac:dyDescent="0.4"/>
    <row r="913" ht="12.75" customHeight="1" x14ac:dyDescent="0.4"/>
    <row r="914" ht="12.75" customHeight="1" x14ac:dyDescent="0.4"/>
    <row r="915" ht="12.75" customHeight="1" x14ac:dyDescent="0.4"/>
    <row r="916" ht="12.75" customHeight="1" x14ac:dyDescent="0.4"/>
    <row r="917" ht="12.75" customHeight="1" x14ac:dyDescent="0.4"/>
    <row r="918" ht="12.75" customHeight="1" x14ac:dyDescent="0.4"/>
    <row r="919" ht="12.75" customHeight="1" x14ac:dyDescent="0.4"/>
    <row r="920" ht="12.75" customHeight="1" x14ac:dyDescent="0.4"/>
    <row r="921" ht="12.75" customHeight="1" x14ac:dyDescent="0.4"/>
    <row r="922" ht="12.75" customHeight="1" x14ac:dyDescent="0.4"/>
    <row r="923" ht="12.75" customHeight="1" x14ac:dyDescent="0.4"/>
    <row r="924" ht="12.75" customHeight="1" x14ac:dyDescent="0.4"/>
    <row r="925" ht="12.75" customHeight="1" x14ac:dyDescent="0.4"/>
    <row r="926" ht="12.75" customHeight="1" x14ac:dyDescent="0.4"/>
    <row r="927" ht="12.75" customHeight="1" x14ac:dyDescent="0.4"/>
    <row r="928" ht="12.75" customHeight="1" x14ac:dyDescent="0.4"/>
    <row r="929" ht="12.75" customHeight="1" x14ac:dyDescent="0.4"/>
    <row r="930" ht="12.75" customHeight="1" x14ac:dyDescent="0.4"/>
    <row r="931" ht="12.75" customHeight="1" x14ac:dyDescent="0.4"/>
    <row r="932" ht="12.75" customHeight="1" x14ac:dyDescent="0.4"/>
    <row r="933" ht="12.75" customHeight="1" x14ac:dyDescent="0.4"/>
    <row r="934" ht="12.75" customHeight="1" x14ac:dyDescent="0.4"/>
    <row r="935" ht="12.75" customHeight="1" x14ac:dyDescent="0.4"/>
    <row r="936" ht="12.75" customHeight="1" x14ac:dyDescent="0.4"/>
    <row r="937" ht="12.75" customHeight="1" x14ac:dyDescent="0.4"/>
    <row r="938" ht="12.75" customHeight="1" x14ac:dyDescent="0.4"/>
    <row r="939" ht="12.75" customHeight="1" x14ac:dyDescent="0.4"/>
    <row r="940" ht="12.75" customHeight="1" x14ac:dyDescent="0.4"/>
    <row r="941" ht="12.75" customHeight="1" x14ac:dyDescent="0.4"/>
    <row r="942" ht="12.75" customHeight="1" x14ac:dyDescent="0.4"/>
    <row r="943" ht="12.75" customHeight="1" x14ac:dyDescent="0.4"/>
    <row r="944" ht="12.75" customHeight="1" x14ac:dyDescent="0.4"/>
    <row r="945" ht="12.75" customHeight="1" x14ac:dyDescent="0.4"/>
    <row r="946" ht="12.75" customHeight="1" x14ac:dyDescent="0.4"/>
    <row r="947" ht="12.75" customHeight="1" x14ac:dyDescent="0.4"/>
    <row r="948" ht="12.75" customHeight="1" x14ac:dyDescent="0.4"/>
    <row r="949" ht="12.75" customHeight="1" x14ac:dyDescent="0.4"/>
    <row r="950" ht="12.75" customHeight="1" x14ac:dyDescent="0.4"/>
    <row r="951" ht="12.75" customHeight="1" x14ac:dyDescent="0.4"/>
    <row r="952" ht="12.75" customHeight="1" x14ac:dyDescent="0.4"/>
    <row r="953" ht="12.75" customHeight="1" x14ac:dyDescent="0.4"/>
    <row r="954" ht="12.75" customHeight="1" x14ac:dyDescent="0.4"/>
    <row r="955" ht="12.75" customHeight="1" x14ac:dyDescent="0.4"/>
    <row r="956" ht="12.75" customHeight="1" x14ac:dyDescent="0.4"/>
    <row r="957" ht="12.75" customHeight="1" x14ac:dyDescent="0.4"/>
    <row r="958" ht="12.75" customHeight="1" x14ac:dyDescent="0.4"/>
    <row r="959" ht="12.75" customHeight="1" x14ac:dyDescent="0.4"/>
    <row r="960" ht="12.75" customHeight="1" x14ac:dyDescent="0.4"/>
    <row r="961" ht="12.75" customHeight="1" x14ac:dyDescent="0.4"/>
    <row r="962" ht="12.75" customHeight="1" x14ac:dyDescent="0.4"/>
    <row r="963" ht="12.75" customHeight="1" x14ac:dyDescent="0.4"/>
    <row r="964" ht="12.75" customHeight="1" x14ac:dyDescent="0.4"/>
    <row r="965" ht="12.75" customHeight="1" x14ac:dyDescent="0.4"/>
    <row r="966" ht="12.75" customHeight="1" x14ac:dyDescent="0.4"/>
    <row r="967" ht="12.75" customHeight="1" x14ac:dyDescent="0.4"/>
    <row r="968" ht="12.75" customHeight="1" x14ac:dyDescent="0.4"/>
    <row r="969" ht="12.75" customHeight="1" x14ac:dyDescent="0.4"/>
    <row r="970" ht="12.75" customHeight="1" x14ac:dyDescent="0.4"/>
    <row r="971" ht="12.75" customHeight="1" x14ac:dyDescent="0.4"/>
    <row r="972" ht="12.75" customHeight="1" x14ac:dyDescent="0.4"/>
    <row r="973" ht="12.75" customHeight="1" x14ac:dyDescent="0.4"/>
    <row r="974" ht="12.75" customHeight="1" x14ac:dyDescent="0.4"/>
    <row r="975" ht="12.75" customHeight="1" x14ac:dyDescent="0.4"/>
    <row r="976" ht="12.75" customHeight="1" x14ac:dyDescent="0.4"/>
    <row r="977" ht="12.75" customHeight="1" x14ac:dyDescent="0.4"/>
    <row r="978" ht="12.75" customHeight="1" x14ac:dyDescent="0.4"/>
    <row r="979" ht="12.75" customHeight="1" x14ac:dyDescent="0.4"/>
    <row r="980" ht="12.75" customHeight="1" x14ac:dyDescent="0.4"/>
    <row r="981" ht="12.75" customHeight="1" x14ac:dyDescent="0.4"/>
    <row r="982" ht="12.75" customHeight="1" x14ac:dyDescent="0.4"/>
    <row r="983" ht="12.75" customHeight="1" x14ac:dyDescent="0.4"/>
    <row r="984" ht="12.75" customHeight="1" x14ac:dyDescent="0.4"/>
    <row r="985" ht="12.75" customHeight="1" x14ac:dyDescent="0.4"/>
    <row r="986" ht="12.75" customHeight="1" x14ac:dyDescent="0.4"/>
    <row r="987" ht="12.75" customHeight="1" x14ac:dyDescent="0.4"/>
    <row r="988" ht="12.75" customHeight="1" x14ac:dyDescent="0.4"/>
    <row r="989" ht="12.75" customHeight="1" x14ac:dyDescent="0.4"/>
    <row r="990" ht="12.75" customHeight="1" x14ac:dyDescent="0.4"/>
    <row r="991" ht="12.75" customHeight="1" x14ac:dyDescent="0.4"/>
    <row r="992" ht="12.75" customHeight="1" x14ac:dyDescent="0.4"/>
    <row r="993" ht="12.75" customHeight="1" x14ac:dyDescent="0.4"/>
    <row r="994" ht="12.75" customHeight="1" x14ac:dyDescent="0.4"/>
    <row r="995" ht="12.75" customHeight="1" x14ac:dyDescent="0.4"/>
    <row r="996" ht="12.75" customHeight="1" x14ac:dyDescent="0.4"/>
    <row r="997" ht="12.75" customHeight="1" x14ac:dyDescent="0.4"/>
    <row r="998" ht="12.75" customHeight="1" x14ac:dyDescent="0.4"/>
    <row r="999" ht="12.75" customHeight="1" x14ac:dyDescent="0.4"/>
    <row r="1000" ht="12.75" customHeight="1" x14ac:dyDescent="0.4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D10" sqref="D4:D10"/>
    </sheetView>
  </sheetViews>
  <sheetFormatPr defaultColWidth="14.42578125" defaultRowHeight="15" customHeight="1" x14ac:dyDescent="0.4"/>
  <cols>
    <col min="1" max="1" width="16.35546875" customWidth="1"/>
    <col min="2" max="2" width="18.5703125" customWidth="1"/>
    <col min="3" max="3" width="19.35546875" customWidth="1"/>
    <col min="4" max="4" width="11.5" customWidth="1"/>
    <col min="5" max="5" width="9.35546875" customWidth="1"/>
    <col min="6" max="6" width="7.35546875" customWidth="1"/>
    <col min="7" max="7" width="14.35546875" customWidth="1"/>
    <col min="8" max="8" width="8" customWidth="1"/>
    <col min="9" max="26" width="9.35546875" customWidth="1"/>
  </cols>
  <sheetData>
    <row r="1" spans="1:26" ht="12.7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4">
      <c r="A2" s="1"/>
      <c r="B2" s="1"/>
      <c r="C2" s="1"/>
      <c r="D2" s="1"/>
      <c r="E2" s="1"/>
      <c r="F2" s="1" t="s">
        <v>50</v>
      </c>
      <c r="G2" s="1" t="s">
        <v>51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4">
      <c r="A3" s="1"/>
      <c r="B3" s="16" t="s">
        <v>654</v>
      </c>
      <c r="C3" s="16" t="s">
        <v>52</v>
      </c>
      <c r="D3" s="16" t="s">
        <v>53</v>
      </c>
      <c r="E3" s="1"/>
      <c r="F3" s="17">
        <v>0</v>
      </c>
      <c r="G3" s="18" t="s">
        <v>54</v>
      </c>
      <c r="H3" s="19" t="s">
        <v>54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4">
      <c r="A4" s="1"/>
      <c r="B4" s="1" t="s">
        <v>55</v>
      </c>
      <c r="C4" s="1">
        <v>40</v>
      </c>
      <c r="D4" s="1" t="str">
        <f>VLOOKUP(Table_1[[#This Row],[Punteggio]],$F$3:$H$6,2,FALSE)</f>
        <v>Sufficiente</v>
      </c>
      <c r="E4" s="1"/>
      <c r="F4" s="20">
        <v>40</v>
      </c>
      <c r="G4" s="1" t="s">
        <v>56</v>
      </c>
      <c r="H4" s="21" t="s">
        <v>57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4">
      <c r="A5" s="1"/>
      <c r="B5" s="1" t="s">
        <v>58</v>
      </c>
      <c r="C5" s="1">
        <v>60</v>
      </c>
      <c r="D5" s="1" t="str">
        <f>VLOOKUP(Table_1[[#This Row],[Punteggio]],$F$3:$H$6,2,FALSE)</f>
        <v>Discreto</v>
      </c>
      <c r="E5" s="1"/>
      <c r="F5" s="20">
        <v>60</v>
      </c>
      <c r="G5" s="1" t="s">
        <v>59</v>
      </c>
      <c r="H5" s="21" t="s">
        <v>60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4">
      <c r="A6" s="1"/>
      <c r="B6" s="1" t="s">
        <v>61</v>
      </c>
      <c r="C6" s="1">
        <v>60</v>
      </c>
      <c r="D6" s="1" t="str">
        <f>VLOOKUP(Table_1[[#This Row],[Punteggio]],$F$3:$H$6,2,FALSE)</f>
        <v>Discreto</v>
      </c>
      <c r="E6" s="1"/>
      <c r="F6" s="22">
        <v>70</v>
      </c>
      <c r="G6" s="23" t="s">
        <v>62</v>
      </c>
      <c r="H6" s="24" t="s">
        <v>63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4">
      <c r="A7" s="1"/>
      <c r="B7" s="1" t="s">
        <v>64</v>
      </c>
      <c r="C7" s="1">
        <v>40</v>
      </c>
      <c r="D7" s="1" t="str">
        <f>VLOOKUP(Table_1[[#This Row],[Punteggio]],$F$3:$H$6,2,FALSE)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4">
      <c r="A8" s="1"/>
      <c r="B8" s="1" t="s">
        <v>65</v>
      </c>
      <c r="C8" s="65">
        <v>70</v>
      </c>
      <c r="D8" s="1" t="str">
        <f>VLOOKUP(Table_1[[#This Row],[Punteggio]],$F$3:$H$6,2,FALSE)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4">
      <c r="A9" s="1"/>
      <c r="B9" s="1" t="s">
        <v>66</v>
      </c>
      <c r="C9" s="1">
        <v>0</v>
      </c>
      <c r="D9" s="1" t="str">
        <f>VLOOKUP(Table_1[[#This Row],[Punteggio]],$F$3:$H$6,2,FALSE)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4">
      <c r="A10" s="1"/>
      <c r="B10" s="1" t="s">
        <v>67</v>
      </c>
      <c r="C10" s="1">
        <v>0</v>
      </c>
      <c r="D10" s="1" t="str">
        <f>VLOOKUP(Table_1[[#This Row],[Punteggio]],$F$3:$H$6,2,FALSE)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4">
      <c r="A14" s="25" t="s">
        <v>68</v>
      </c>
      <c r="B14" s="26" t="s">
        <v>69</v>
      </c>
      <c r="C14" s="26"/>
      <c r="D14" s="26"/>
      <c r="E14" s="26"/>
      <c r="F14" s="26"/>
      <c r="G14" s="2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4">
      <c r="A15" s="25" t="s">
        <v>68</v>
      </c>
      <c r="B15" s="26" t="s">
        <v>70</v>
      </c>
      <c r="C15" s="26"/>
      <c r="D15" s="26"/>
      <c r="E15" s="26"/>
      <c r="F15" s="26"/>
      <c r="G15" s="2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4">
      <c r="A16" s="25"/>
      <c r="B16" s="26" t="s">
        <v>71</v>
      </c>
      <c r="C16" s="26"/>
      <c r="D16" s="26"/>
      <c r="E16" s="26"/>
      <c r="F16" s="26"/>
      <c r="G16" s="2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4">
      <c r="A17" s="25"/>
      <c r="B17" s="26" t="s">
        <v>72</v>
      </c>
      <c r="C17" s="26"/>
      <c r="D17" s="26"/>
      <c r="E17" s="26"/>
      <c r="F17" s="26"/>
      <c r="G17" s="2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4">
      <c r="A18" s="25"/>
      <c r="B18" s="26" t="s">
        <v>73</v>
      </c>
      <c r="C18" s="26"/>
      <c r="D18" s="26"/>
      <c r="E18" s="26"/>
      <c r="F18" s="26"/>
      <c r="G18" s="2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4">
      <c r="A19" s="25"/>
      <c r="B19" s="26" t="s">
        <v>74</v>
      </c>
      <c r="C19" s="26"/>
      <c r="D19" s="26"/>
      <c r="E19" s="26"/>
      <c r="F19" s="26"/>
      <c r="G19" s="2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8" priority="3" operator="equal">
      <formula>"Buono"</formula>
    </cfRule>
    <cfRule type="cellIs" dxfId="7" priority="4" operator="equal">
      <formula>"Discreto"</formula>
    </cfRule>
    <cfRule type="cellIs" dxfId="6" priority="5" operator="equal">
      <formula>"Sufficiente"</formula>
    </cfRule>
    <cfRule type="cellIs" dxfId="5" priority="6" operator="equal">
      <formula>"Respinto"</formula>
    </cfRule>
  </conditionalFormatting>
  <conditionalFormatting sqref="I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G19" sqref="G19"/>
    </sheetView>
  </sheetViews>
  <sheetFormatPr defaultColWidth="14.42578125" defaultRowHeight="15" customHeight="1" x14ac:dyDescent="0.4"/>
  <cols>
    <col min="1" max="3" width="9.35546875" customWidth="1"/>
    <col min="4" max="4" width="11.28515625" bestFit="1" customWidth="1"/>
    <col min="5" max="6" width="9.35546875" customWidth="1"/>
    <col min="7" max="7" width="52.140625" customWidth="1"/>
    <col min="8" max="8" width="11.640625" customWidth="1"/>
    <col min="9" max="9" width="9.35546875" customWidth="1"/>
    <col min="10" max="10" width="20.640625" customWidth="1"/>
    <col min="11" max="26" width="9.35546875" customWidth="1"/>
  </cols>
  <sheetData>
    <row r="1" spans="1:26" ht="12.75" customHeight="1" x14ac:dyDescent="0.4">
      <c r="A1" s="1"/>
      <c r="B1" s="1"/>
      <c r="C1" s="1"/>
      <c r="D1" s="1"/>
      <c r="E1" s="1"/>
      <c r="F1" s="1"/>
      <c r="G1" s="60" t="s">
        <v>75</v>
      </c>
      <c r="H1" s="57"/>
      <c r="I1" s="57"/>
      <c r="J1" s="58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4">
      <c r="A3" s="1"/>
      <c r="B3" s="1"/>
      <c r="C3" s="64" t="s">
        <v>76</v>
      </c>
      <c r="D3" s="1" t="s">
        <v>77</v>
      </c>
      <c r="E3" s="1"/>
      <c r="F3" s="1"/>
      <c r="G3" s="27" t="s">
        <v>76</v>
      </c>
      <c r="H3" s="27" t="s">
        <v>77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45">
      <c r="A4" s="1"/>
      <c r="B4" s="1"/>
      <c r="C4" s="66" t="s">
        <v>78</v>
      </c>
      <c r="D4" s="28">
        <v>266</v>
      </c>
      <c r="E4" s="1"/>
      <c r="F4" s="1"/>
      <c r="G4" s="72" t="s">
        <v>79</v>
      </c>
      <c r="H4" s="29">
        <f>VLOOKUP(G4,Table_2[],2,FALSE)</f>
        <v>329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45">
      <c r="A5" s="1"/>
      <c r="B5" s="1"/>
      <c r="C5" s="66" t="s">
        <v>80</v>
      </c>
      <c r="D5" s="28">
        <v>402</v>
      </c>
      <c r="E5" s="1"/>
      <c r="F5" s="1"/>
      <c r="G5" s="72" t="s">
        <v>78</v>
      </c>
      <c r="H5" s="29">
        <f>VLOOKUP(G5,Table_2[],2,TRUE)</f>
        <v>266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45">
      <c r="A6" s="1"/>
      <c r="B6" s="1"/>
      <c r="C6" s="66" t="s">
        <v>81</v>
      </c>
      <c r="D6" s="28">
        <v>496</v>
      </c>
      <c r="E6" s="1"/>
      <c r="F6" s="1"/>
      <c r="G6" s="72" t="s">
        <v>80</v>
      </c>
      <c r="H6" s="29">
        <f>VLOOKUP(G6,Table_2[],2,FALSE)</f>
        <v>402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45">
      <c r="A7" s="1"/>
      <c r="B7" s="1"/>
      <c r="C7" s="66" t="s">
        <v>82</v>
      </c>
      <c r="D7" s="28">
        <v>204</v>
      </c>
      <c r="E7" s="1"/>
      <c r="F7" s="1"/>
      <c r="G7" s="72" t="s">
        <v>81</v>
      </c>
      <c r="H7" s="29">
        <f>VLOOKUP(G7,Table_2[],2,FALSE)</f>
        <v>496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45">
      <c r="A8" s="1"/>
      <c r="B8" s="1"/>
      <c r="C8" s="66" t="s">
        <v>83</v>
      </c>
      <c r="D8" s="28">
        <v>154</v>
      </c>
      <c r="E8" s="1"/>
      <c r="F8" s="1"/>
      <c r="G8" s="72" t="s">
        <v>82</v>
      </c>
      <c r="H8" s="29">
        <f>VLOOKUP(G8,Table_2[],2,FALSE)</f>
        <v>204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45">
      <c r="A9" s="1"/>
      <c r="B9" s="1"/>
      <c r="C9" s="66" t="s">
        <v>84</v>
      </c>
      <c r="D9" s="28">
        <v>409</v>
      </c>
      <c r="E9" s="1"/>
      <c r="F9" s="1"/>
      <c r="G9" s="72" t="s">
        <v>83</v>
      </c>
      <c r="H9" s="29">
        <f>VLOOKUP(G9,Table_2[],2,FALSE)</f>
        <v>154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45">
      <c r="A10" s="1"/>
      <c r="B10" s="1"/>
      <c r="C10" s="66" t="s">
        <v>85</v>
      </c>
      <c r="D10" s="28">
        <v>522</v>
      </c>
      <c r="E10" s="1"/>
      <c r="F10" s="1"/>
      <c r="G10" s="72" t="s">
        <v>84</v>
      </c>
      <c r="H10" s="29">
        <f>VLOOKUP(G10,Table_2[],2,FALSE)</f>
        <v>409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45">
      <c r="A11" s="1"/>
      <c r="B11" s="1"/>
      <c r="C11" s="66" t="s">
        <v>86</v>
      </c>
      <c r="D11" s="28">
        <v>490</v>
      </c>
      <c r="E11" s="1"/>
      <c r="F11" s="1"/>
      <c r="G11" s="72" t="s">
        <v>85</v>
      </c>
      <c r="H11" s="29">
        <f>VLOOKUP(G11,Table_2[],2,FALSE)</f>
        <v>522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45">
      <c r="A12" s="1"/>
      <c r="B12" s="1"/>
      <c r="C12" s="66" t="s">
        <v>87</v>
      </c>
      <c r="D12" s="28">
        <v>249</v>
      </c>
      <c r="E12" s="1"/>
      <c r="F12" s="1"/>
      <c r="G12" s="72" t="s">
        <v>86</v>
      </c>
      <c r="H12" s="29">
        <f>VLOOKUP(G12,Table_2[],2,FALSE)</f>
        <v>490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45">
      <c r="A13" s="1"/>
      <c r="B13" s="1"/>
      <c r="C13" s="66" t="s">
        <v>88</v>
      </c>
      <c r="D13" s="28">
        <v>417</v>
      </c>
      <c r="E13" s="1"/>
      <c r="F13" s="1"/>
      <c r="G13" s="72" t="s">
        <v>87</v>
      </c>
      <c r="H13" s="29">
        <f>VLOOKUP(G13,Table_2[],2,FALSE)</f>
        <v>249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45">
      <c r="A14" s="1"/>
      <c r="B14" s="1"/>
      <c r="C14" s="66" t="s">
        <v>89</v>
      </c>
      <c r="D14" s="28">
        <v>488</v>
      </c>
      <c r="E14" s="1"/>
      <c r="F14" s="1"/>
      <c r="G14" s="72" t="s">
        <v>88</v>
      </c>
      <c r="H14" s="29">
        <f>VLOOKUP(G14,Table_2[],2,FALSE)</f>
        <v>417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45">
      <c r="A15" s="1"/>
      <c r="B15" s="1"/>
      <c r="C15" s="66" t="s">
        <v>79</v>
      </c>
      <c r="D15" s="28">
        <v>329</v>
      </c>
      <c r="E15" s="1"/>
      <c r="F15" s="1"/>
      <c r="G15" s="72" t="s">
        <v>89</v>
      </c>
      <c r="H15" s="29">
        <f>VLOOKUP(G15,Table_2[],2,FALSE)</f>
        <v>488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45">
      <c r="A16" s="1"/>
      <c r="B16" s="1"/>
      <c r="C16" s="66" t="s">
        <v>78</v>
      </c>
      <c r="D16" s="28">
        <f>SUBTOTAL(109,Cerca_Vert_Spese!$D$4:$D$15)</f>
        <v>4426</v>
      </c>
      <c r="E16" s="1"/>
      <c r="F16" s="1"/>
      <c r="G16" s="72" t="s">
        <v>79</v>
      </c>
      <c r="H16" s="29">
        <f>VLOOKUP(G16,Table_2[],2,FALSE)</f>
        <v>329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phoneticPr fontId="13" type="noConversion"/>
  <dataValidations count="1">
    <dataValidation type="list" allowBlank="1" showErrorMessage="1" sqref="G4:G16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I3" sqref="I3"/>
    </sheetView>
  </sheetViews>
  <sheetFormatPr defaultColWidth="14.42578125" defaultRowHeight="15" customHeight="1" x14ac:dyDescent="0.4"/>
  <cols>
    <col min="1" max="1" width="9.85546875" customWidth="1"/>
    <col min="2" max="2" width="28.35546875" customWidth="1"/>
    <col min="3" max="3" width="21.35546875" customWidth="1"/>
    <col min="4" max="4" width="20.35546875" bestFit="1" customWidth="1"/>
    <col min="5" max="5" width="24.85546875" bestFit="1" customWidth="1"/>
    <col min="6" max="6" width="3.640625" customWidth="1"/>
    <col min="7" max="7" width="2.42578125" customWidth="1"/>
    <col min="8" max="8" width="36.7109375" customWidth="1"/>
    <col min="9" max="9" width="14.640625" customWidth="1"/>
    <col min="10" max="26" width="8.640625" customWidth="1"/>
  </cols>
  <sheetData>
    <row r="1" spans="1:26" ht="13.5" customHeight="1" thickBot="1" x14ac:dyDescent="0.55000000000000004">
      <c r="A1" s="30" t="s">
        <v>90</v>
      </c>
      <c r="B1" s="30" t="s">
        <v>91</v>
      </c>
      <c r="C1" s="30" t="s">
        <v>92</v>
      </c>
      <c r="D1" s="31" t="s">
        <v>93</v>
      </c>
      <c r="E1" s="31" t="s">
        <v>94</v>
      </c>
      <c r="F1" s="32"/>
      <c r="G1" s="32"/>
      <c r="H1" s="33" t="s">
        <v>95</v>
      </c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3.5" customHeight="1" thickTop="1" thickBot="1" x14ac:dyDescent="0.45">
      <c r="A2" s="34">
        <v>36596</v>
      </c>
      <c r="B2" s="35" t="s">
        <v>132</v>
      </c>
      <c r="C2" s="35" t="s">
        <v>97</v>
      </c>
      <c r="D2" s="36">
        <v>163500</v>
      </c>
      <c r="E2" s="36">
        <v>18</v>
      </c>
    </row>
    <row r="3" spans="1:26" ht="13.5" customHeight="1" x14ac:dyDescent="0.4">
      <c r="A3" s="34">
        <v>36632</v>
      </c>
      <c r="B3" s="35" t="s">
        <v>132</v>
      </c>
      <c r="C3" s="35" t="s">
        <v>97</v>
      </c>
      <c r="D3" s="36">
        <v>51800</v>
      </c>
      <c r="E3" s="36">
        <v>21</v>
      </c>
      <c r="H3" s="37" t="s">
        <v>97</v>
      </c>
      <c r="I3" s="67">
        <f>COUNTIF(C2:C80,"ABBIGLIAMENTO")</f>
        <v>11</v>
      </c>
    </row>
    <row r="4" spans="1:26" ht="13.5" customHeight="1" x14ac:dyDescent="0.4">
      <c r="A4" s="34">
        <v>36554</v>
      </c>
      <c r="B4" s="35" t="s">
        <v>114</v>
      </c>
      <c r="C4" s="35" t="s">
        <v>115</v>
      </c>
      <c r="D4" s="36">
        <v>295000</v>
      </c>
      <c r="E4" s="36">
        <v>27</v>
      </c>
      <c r="H4" s="38" t="s">
        <v>101</v>
      </c>
      <c r="I4" s="39">
        <f>COUNTIF(C2:C80,"ALIMENTARI")</f>
        <v>5</v>
      </c>
    </row>
    <row r="5" spans="1:26" ht="13.5" customHeight="1" x14ac:dyDescent="0.4">
      <c r="A5" s="34">
        <v>36593</v>
      </c>
      <c r="B5" s="35" t="s">
        <v>128</v>
      </c>
      <c r="C5" s="35" t="s">
        <v>129</v>
      </c>
      <c r="D5" s="36">
        <v>17000</v>
      </c>
      <c r="E5" s="36">
        <v>18</v>
      </c>
      <c r="H5" s="38" t="s">
        <v>104</v>
      </c>
      <c r="I5" s="39">
        <f>COUNTIF(C2:C80,"PERSONALE")</f>
        <v>4</v>
      </c>
    </row>
    <row r="6" spans="1:26" ht="13.5" customHeight="1" thickBot="1" x14ac:dyDescent="0.45">
      <c r="A6" s="34">
        <v>36644</v>
      </c>
      <c r="B6" s="35" t="s">
        <v>128</v>
      </c>
      <c r="C6" s="35" t="s">
        <v>129</v>
      </c>
      <c r="D6" s="36">
        <v>18000</v>
      </c>
      <c r="E6" s="36">
        <v>21</v>
      </c>
      <c r="H6" s="40" t="s">
        <v>106</v>
      </c>
      <c r="I6" s="41">
        <f>COUNTIF(C2:C80,"HARDWARE")</f>
        <v>4</v>
      </c>
    </row>
    <row r="7" spans="1:26" ht="13.5" customHeight="1" thickBot="1" x14ac:dyDescent="0.45">
      <c r="A7" s="34">
        <v>36645</v>
      </c>
      <c r="B7" s="35" t="s">
        <v>128</v>
      </c>
      <c r="C7" s="35" t="s">
        <v>129</v>
      </c>
      <c r="D7" s="36">
        <v>19000</v>
      </c>
      <c r="E7" s="36">
        <v>12</v>
      </c>
    </row>
    <row r="8" spans="1:26" ht="13.5" customHeight="1" thickBot="1" x14ac:dyDescent="0.45">
      <c r="A8" s="34">
        <v>36573</v>
      </c>
      <c r="B8" s="35" t="s">
        <v>123</v>
      </c>
      <c r="C8" s="35" t="s">
        <v>124</v>
      </c>
      <c r="D8" s="36">
        <v>201000</v>
      </c>
      <c r="E8" s="36">
        <v>14</v>
      </c>
      <c r="H8" s="42" t="s">
        <v>99</v>
      </c>
      <c r="I8" s="68">
        <f>COUNTIF(B2:B80,"H&amp;B")</f>
        <v>2</v>
      </c>
    </row>
    <row r="9" spans="1:26" ht="13.5" customHeight="1" thickBot="1" x14ac:dyDescent="0.45">
      <c r="A9" s="34">
        <v>36547</v>
      </c>
      <c r="B9" s="35" t="s">
        <v>107</v>
      </c>
      <c r="C9" s="35" t="s">
        <v>108</v>
      </c>
      <c r="D9" s="36">
        <v>50800</v>
      </c>
      <c r="E9" s="36">
        <v>22</v>
      </c>
      <c r="H9" s="43" t="s">
        <v>107</v>
      </c>
      <c r="I9" s="68">
        <f>COUNTIF(B3:B81,"ALLSTATE")</f>
        <v>1</v>
      </c>
    </row>
    <row r="10" spans="1:26" ht="13.5" customHeight="1" thickBot="1" x14ac:dyDescent="0.45">
      <c r="A10" s="34">
        <v>36552</v>
      </c>
      <c r="B10" s="35" t="s">
        <v>111</v>
      </c>
      <c r="C10" s="35" t="s">
        <v>112</v>
      </c>
      <c r="D10" s="36">
        <v>7950</v>
      </c>
      <c r="E10" s="36">
        <v>23</v>
      </c>
      <c r="H10" s="43" t="s">
        <v>109</v>
      </c>
      <c r="I10" s="68">
        <f>COUNTIF(B4:B82,"CANON USA")</f>
        <v>1</v>
      </c>
    </row>
    <row r="11" spans="1:26" ht="13.5" customHeight="1" thickBot="1" x14ac:dyDescent="0.45">
      <c r="A11" s="34">
        <v>36573</v>
      </c>
      <c r="B11" s="35" t="s">
        <v>125</v>
      </c>
      <c r="C11" s="35" t="s">
        <v>124</v>
      </c>
      <c r="D11" s="36">
        <v>1368000</v>
      </c>
      <c r="E11" s="36">
        <v>28</v>
      </c>
      <c r="H11" s="43" t="s">
        <v>111</v>
      </c>
      <c r="I11" s="68">
        <f>COUNTIF(B5:B83,"AMERICA ONLINE")</f>
        <v>1</v>
      </c>
    </row>
    <row r="12" spans="1:26" ht="13.5" customHeight="1" thickBot="1" x14ac:dyDescent="0.45">
      <c r="A12" s="34">
        <v>36597</v>
      </c>
      <c r="B12" s="35" t="s">
        <v>139</v>
      </c>
      <c r="C12" s="35" t="s">
        <v>140</v>
      </c>
      <c r="D12" s="36">
        <v>20000</v>
      </c>
      <c r="E12" s="36">
        <v>23</v>
      </c>
      <c r="H12" s="43" t="s">
        <v>116</v>
      </c>
      <c r="I12" s="68">
        <f>COUNTIF(B7:B85,"BIOBOTTOMS")</f>
        <v>4</v>
      </c>
    </row>
    <row r="13" spans="1:26" ht="13.5" customHeight="1" thickBot="1" x14ac:dyDescent="0.45">
      <c r="A13" s="34">
        <v>36596</v>
      </c>
      <c r="B13" s="35" t="s">
        <v>138</v>
      </c>
      <c r="C13" s="35" t="s">
        <v>129</v>
      </c>
      <c r="D13" s="36">
        <v>127950</v>
      </c>
      <c r="E13" s="36">
        <v>20</v>
      </c>
      <c r="H13" s="43" t="s">
        <v>118</v>
      </c>
      <c r="I13" s="68">
        <f>COUNTIF(B7:B85,"EPCOT CENTER")</f>
        <v>2</v>
      </c>
    </row>
    <row r="14" spans="1:26" ht="13.5" customHeight="1" thickBot="1" x14ac:dyDescent="0.45">
      <c r="A14" s="34">
        <v>36609</v>
      </c>
      <c r="B14" s="35" t="s">
        <v>138</v>
      </c>
      <c r="C14" s="35" t="s">
        <v>129</v>
      </c>
      <c r="D14" s="36">
        <v>78530</v>
      </c>
      <c r="E14" s="36">
        <v>25</v>
      </c>
      <c r="H14" s="69" t="s">
        <v>121</v>
      </c>
      <c r="I14" s="68">
        <f>COUNTIF(B8:B86,"Biergarten")</f>
        <v>1</v>
      </c>
    </row>
    <row r="15" spans="1:26" ht="13.5" customHeight="1" x14ac:dyDescent="0.4">
      <c r="A15" s="34">
        <v>36598</v>
      </c>
      <c r="B15" s="35" t="s">
        <v>142</v>
      </c>
      <c r="C15" s="35" t="s">
        <v>127</v>
      </c>
      <c r="D15" s="36">
        <v>3950</v>
      </c>
      <c r="E15" s="36">
        <v>17</v>
      </c>
    </row>
    <row r="16" spans="1:26" ht="13.5" customHeight="1" x14ac:dyDescent="0.4">
      <c r="A16" s="34">
        <v>36614</v>
      </c>
      <c r="B16" s="35" t="s">
        <v>142</v>
      </c>
      <c r="C16" s="35" t="s">
        <v>127</v>
      </c>
      <c r="D16" s="36">
        <v>8000</v>
      </c>
      <c r="E16" s="36">
        <v>22</v>
      </c>
    </row>
    <row r="17" spans="1:5" ht="13.5" customHeight="1" x14ac:dyDescent="0.4">
      <c r="A17" s="34">
        <v>36667</v>
      </c>
      <c r="B17" s="35" t="s">
        <v>163</v>
      </c>
      <c r="C17" s="35" t="s">
        <v>143</v>
      </c>
      <c r="D17" s="36">
        <v>27350</v>
      </c>
      <c r="E17" s="36">
        <v>19</v>
      </c>
    </row>
    <row r="18" spans="1:5" ht="13.5" customHeight="1" x14ac:dyDescent="0.4">
      <c r="A18" s="34">
        <v>36545</v>
      </c>
      <c r="B18" s="35" t="s">
        <v>105</v>
      </c>
      <c r="C18" s="35" t="s">
        <v>104</v>
      </c>
      <c r="D18" s="36">
        <v>13500</v>
      </c>
      <c r="E18" s="36">
        <v>15</v>
      </c>
    </row>
    <row r="19" spans="1:5" ht="13.5" customHeight="1" x14ac:dyDescent="0.4">
      <c r="A19" s="34">
        <v>36589</v>
      </c>
      <c r="B19" s="35" t="s">
        <v>105</v>
      </c>
      <c r="C19" s="35" t="s">
        <v>104</v>
      </c>
      <c r="D19" s="36">
        <v>13500</v>
      </c>
      <c r="E19" s="36">
        <v>20</v>
      </c>
    </row>
    <row r="20" spans="1:5" ht="13.5" customHeight="1" x14ac:dyDescent="0.4">
      <c r="A20" s="34">
        <v>36637</v>
      </c>
      <c r="B20" s="35" t="s">
        <v>105</v>
      </c>
      <c r="C20" s="35" t="s">
        <v>104</v>
      </c>
      <c r="D20" s="36">
        <v>13500</v>
      </c>
      <c r="E20" s="36">
        <v>18</v>
      </c>
    </row>
    <row r="21" spans="1:5" ht="13.5" customHeight="1" x14ac:dyDescent="0.4">
      <c r="A21" s="34">
        <v>36681</v>
      </c>
      <c r="B21" s="35" t="s">
        <v>105</v>
      </c>
      <c r="C21" s="35" t="s">
        <v>104</v>
      </c>
      <c r="D21" s="36">
        <v>13500</v>
      </c>
      <c r="E21" s="36">
        <v>21</v>
      </c>
    </row>
    <row r="22" spans="1:5" ht="13.5" customHeight="1" x14ac:dyDescent="0.4">
      <c r="A22" s="34">
        <v>36665</v>
      </c>
      <c r="B22" s="35" t="s">
        <v>161</v>
      </c>
      <c r="C22" s="35" t="s">
        <v>103</v>
      </c>
      <c r="D22" s="36">
        <v>29980</v>
      </c>
      <c r="E22" s="36">
        <v>19</v>
      </c>
    </row>
    <row r="23" spans="1:5" ht="13.5" customHeight="1" x14ac:dyDescent="0.4">
      <c r="A23" s="34">
        <v>36594</v>
      </c>
      <c r="B23" s="35" t="s">
        <v>121</v>
      </c>
      <c r="C23" s="35" t="s">
        <v>130</v>
      </c>
      <c r="D23" s="36">
        <v>27270</v>
      </c>
      <c r="E23" s="36">
        <v>14</v>
      </c>
    </row>
    <row r="24" spans="1:5" ht="13.5" customHeight="1" x14ac:dyDescent="0.4">
      <c r="A24" s="34">
        <v>36580</v>
      </c>
      <c r="B24" s="35" t="s">
        <v>116</v>
      </c>
      <c r="C24" s="35" t="s">
        <v>97</v>
      </c>
      <c r="D24" s="36">
        <v>151500</v>
      </c>
      <c r="E24" s="36">
        <v>13</v>
      </c>
    </row>
    <row r="25" spans="1:5" ht="13.5" customHeight="1" x14ac:dyDescent="0.4">
      <c r="A25" s="34">
        <v>36595</v>
      </c>
      <c r="B25" s="35" t="s">
        <v>116</v>
      </c>
      <c r="C25" s="35" t="s">
        <v>97</v>
      </c>
      <c r="D25" s="36">
        <v>19000</v>
      </c>
      <c r="E25" s="36">
        <v>17</v>
      </c>
    </row>
    <row r="26" spans="1:5" ht="13.5" customHeight="1" x14ac:dyDescent="0.4">
      <c r="A26" s="34">
        <v>36632</v>
      </c>
      <c r="B26" s="35" t="s">
        <v>116</v>
      </c>
      <c r="C26" s="35" t="s">
        <v>97</v>
      </c>
      <c r="D26" s="36">
        <v>31000</v>
      </c>
      <c r="E26" s="36">
        <v>16</v>
      </c>
    </row>
    <row r="27" spans="1:5" ht="13.5" customHeight="1" x14ac:dyDescent="0.4">
      <c r="A27" s="34">
        <v>36637</v>
      </c>
      <c r="B27" s="35" t="s">
        <v>116</v>
      </c>
      <c r="C27" s="35" t="s">
        <v>97</v>
      </c>
      <c r="D27" s="36">
        <v>81500</v>
      </c>
      <c r="E27" s="36">
        <v>25</v>
      </c>
    </row>
    <row r="28" spans="1:5" ht="13.5" customHeight="1" x14ac:dyDescent="0.4">
      <c r="A28" s="34">
        <v>36697</v>
      </c>
      <c r="B28" s="35" t="s">
        <v>164</v>
      </c>
      <c r="C28" s="35" t="s">
        <v>127</v>
      </c>
      <c r="D28" s="36">
        <v>40650</v>
      </c>
      <c r="E28" s="36">
        <v>17</v>
      </c>
    </row>
    <row r="29" spans="1:5" ht="13.5" customHeight="1" x14ac:dyDescent="0.4">
      <c r="A29" s="34">
        <v>36608</v>
      </c>
      <c r="B29" s="35" t="s">
        <v>147</v>
      </c>
      <c r="C29" s="35" t="s">
        <v>97</v>
      </c>
      <c r="D29" s="36">
        <v>18230</v>
      </c>
      <c r="E29" s="36">
        <v>21</v>
      </c>
    </row>
    <row r="30" spans="1:5" ht="13.5" customHeight="1" x14ac:dyDescent="0.4">
      <c r="A30" s="34">
        <v>36642</v>
      </c>
      <c r="B30" s="35" t="s">
        <v>147</v>
      </c>
      <c r="C30" s="35" t="s">
        <v>97</v>
      </c>
      <c r="D30" s="36">
        <v>7640</v>
      </c>
      <c r="E30" s="36">
        <v>20</v>
      </c>
    </row>
    <row r="31" spans="1:5" ht="13.5" customHeight="1" x14ac:dyDescent="0.4">
      <c r="A31" s="34">
        <v>36686</v>
      </c>
      <c r="B31" s="35" t="s">
        <v>147</v>
      </c>
      <c r="C31" s="35" t="s">
        <v>97</v>
      </c>
      <c r="D31" s="36">
        <v>7640</v>
      </c>
      <c r="E31" s="36">
        <v>22</v>
      </c>
    </row>
    <row r="32" spans="1:5" ht="13.5" customHeight="1" x14ac:dyDescent="0.4">
      <c r="A32" s="34">
        <v>36548</v>
      </c>
      <c r="B32" s="35" t="s">
        <v>109</v>
      </c>
      <c r="C32" s="35" t="s">
        <v>110</v>
      </c>
      <c r="D32" s="36">
        <v>98450</v>
      </c>
      <c r="E32" s="36">
        <v>21</v>
      </c>
    </row>
    <row r="33" spans="1:5" ht="13.5" customHeight="1" x14ac:dyDescent="0.4">
      <c r="A33" s="34">
        <v>36596</v>
      </c>
      <c r="B33" s="35" t="s">
        <v>136</v>
      </c>
      <c r="C33" s="35" t="s">
        <v>130</v>
      </c>
      <c r="D33" s="36">
        <v>10730</v>
      </c>
      <c r="E33" s="36">
        <v>17</v>
      </c>
    </row>
    <row r="34" spans="1:5" ht="13.5" customHeight="1" x14ac:dyDescent="0.4">
      <c r="A34" s="34">
        <v>36666</v>
      </c>
      <c r="B34" s="35" t="s">
        <v>162</v>
      </c>
      <c r="C34" s="35" t="s">
        <v>100</v>
      </c>
      <c r="D34" s="36">
        <v>17950</v>
      </c>
      <c r="E34" s="36">
        <v>17</v>
      </c>
    </row>
    <row r="35" spans="1:5" ht="13.5" customHeight="1" x14ac:dyDescent="0.4">
      <c r="A35" s="34">
        <v>36596</v>
      </c>
      <c r="B35" s="35" t="s">
        <v>134</v>
      </c>
      <c r="C35" s="35" t="s">
        <v>135</v>
      </c>
      <c r="D35" s="36">
        <v>43500</v>
      </c>
      <c r="E35" s="36">
        <v>16</v>
      </c>
    </row>
    <row r="36" spans="1:5" ht="13.5" customHeight="1" x14ac:dyDescent="0.4">
      <c r="A36" s="34">
        <v>36534</v>
      </c>
      <c r="B36" s="35" t="s">
        <v>98</v>
      </c>
      <c r="C36" s="35" t="s">
        <v>97</v>
      </c>
      <c r="D36" s="36">
        <v>29970</v>
      </c>
      <c r="E36" s="36">
        <v>29</v>
      </c>
    </row>
    <row r="37" spans="1:5" ht="13.5" customHeight="1" x14ac:dyDescent="0.4">
      <c r="A37" s="34">
        <v>36600</v>
      </c>
      <c r="B37" s="35" t="s">
        <v>144</v>
      </c>
      <c r="C37" s="35" t="s">
        <v>145</v>
      </c>
      <c r="D37" s="36">
        <v>16650</v>
      </c>
      <c r="E37" s="36">
        <v>24</v>
      </c>
    </row>
    <row r="38" spans="1:5" ht="13.5" customHeight="1" x14ac:dyDescent="0.4">
      <c r="A38" s="34">
        <v>36558</v>
      </c>
      <c r="B38" s="35" t="s">
        <v>122</v>
      </c>
      <c r="C38" s="35" t="s">
        <v>100</v>
      </c>
      <c r="D38" s="36">
        <v>49400</v>
      </c>
      <c r="E38" s="36">
        <v>13</v>
      </c>
    </row>
    <row r="39" spans="1:5" ht="13.5" customHeight="1" x14ac:dyDescent="0.4">
      <c r="A39" s="34">
        <v>36603</v>
      </c>
      <c r="B39" s="35" t="s">
        <v>122</v>
      </c>
      <c r="C39" s="35" t="s">
        <v>100</v>
      </c>
      <c r="D39" s="36">
        <v>87300</v>
      </c>
      <c r="E39" s="36">
        <v>18</v>
      </c>
    </row>
    <row r="40" spans="1:5" ht="13.5" customHeight="1" x14ac:dyDescent="0.4">
      <c r="A40" s="34">
        <v>36609</v>
      </c>
      <c r="B40" s="35" t="s">
        <v>148</v>
      </c>
      <c r="C40" s="35" t="s">
        <v>129</v>
      </c>
      <c r="D40" s="36">
        <v>21000</v>
      </c>
      <c r="E40" s="36">
        <v>18</v>
      </c>
    </row>
    <row r="41" spans="1:5" ht="13.5" customHeight="1" x14ac:dyDescent="0.4">
      <c r="A41" s="34">
        <v>36597</v>
      </c>
      <c r="B41" s="35" t="s">
        <v>141</v>
      </c>
      <c r="C41" s="35" t="s">
        <v>130</v>
      </c>
      <c r="D41" s="36">
        <v>7850</v>
      </c>
      <c r="E41" s="36">
        <v>25</v>
      </c>
    </row>
    <row r="42" spans="1:5" ht="13.5" customHeight="1" x14ac:dyDescent="0.4">
      <c r="A42" s="34">
        <v>36596</v>
      </c>
      <c r="B42" s="35" t="s">
        <v>133</v>
      </c>
      <c r="C42" s="35" t="s">
        <v>117</v>
      </c>
      <c r="D42" s="36">
        <v>183900</v>
      </c>
      <c r="E42" s="36">
        <v>26</v>
      </c>
    </row>
    <row r="43" spans="1:5" ht="13.5" customHeight="1" x14ac:dyDescent="0.4">
      <c r="A43" s="34">
        <v>36637</v>
      </c>
      <c r="B43" s="35" t="s">
        <v>133</v>
      </c>
      <c r="C43" s="35" t="s">
        <v>117</v>
      </c>
      <c r="D43" s="36">
        <v>183900</v>
      </c>
      <c r="E43" s="36">
        <v>18</v>
      </c>
    </row>
    <row r="44" spans="1:5" ht="13.5" customHeight="1" x14ac:dyDescent="0.4">
      <c r="A44" s="34">
        <v>36596</v>
      </c>
      <c r="B44" s="35" t="s">
        <v>137</v>
      </c>
      <c r="C44" s="35" t="s">
        <v>130</v>
      </c>
      <c r="D44" s="36">
        <v>11210</v>
      </c>
      <c r="E44" s="36">
        <v>25</v>
      </c>
    </row>
    <row r="45" spans="1:5" ht="13.5" customHeight="1" x14ac:dyDescent="0.4">
      <c r="A45" s="34">
        <v>36612</v>
      </c>
      <c r="B45" s="35" t="s">
        <v>149</v>
      </c>
      <c r="C45" s="35" t="s">
        <v>150</v>
      </c>
      <c r="D45" s="36">
        <v>34900</v>
      </c>
      <c r="E45" s="36">
        <v>16</v>
      </c>
    </row>
    <row r="46" spans="1:5" ht="13.5" customHeight="1" x14ac:dyDescent="0.4">
      <c r="A46" s="34">
        <v>36576</v>
      </c>
      <c r="B46" s="35" t="s">
        <v>126</v>
      </c>
      <c r="C46" s="35" t="s">
        <v>127</v>
      </c>
      <c r="D46" s="36">
        <v>36850</v>
      </c>
      <c r="E46" s="36">
        <v>16</v>
      </c>
    </row>
    <row r="47" spans="1:5" ht="13.5" customHeight="1" x14ac:dyDescent="0.4">
      <c r="A47" s="34">
        <v>36629</v>
      </c>
      <c r="B47" s="35" t="s">
        <v>154</v>
      </c>
      <c r="C47" s="35" t="s">
        <v>155</v>
      </c>
      <c r="D47" s="36">
        <v>84500</v>
      </c>
      <c r="E47" s="36">
        <v>21</v>
      </c>
    </row>
    <row r="48" spans="1:5" ht="13.5" customHeight="1" x14ac:dyDescent="0.4">
      <c r="A48" s="34">
        <v>36553</v>
      </c>
      <c r="B48" s="35" t="s">
        <v>113</v>
      </c>
      <c r="C48" s="35" t="s">
        <v>110</v>
      </c>
      <c r="D48" s="36">
        <v>87450</v>
      </c>
      <c r="E48" s="36">
        <v>24</v>
      </c>
    </row>
    <row r="49" spans="1:8" ht="13.5" customHeight="1" x14ac:dyDescent="0.4">
      <c r="A49" s="34">
        <v>36594</v>
      </c>
      <c r="B49" s="35" t="s">
        <v>131</v>
      </c>
      <c r="C49" s="35" t="s">
        <v>130</v>
      </c>
      <c r="D49" s="36">
        <v>13400</v>
      </c>
      <c r="E49" s="36">
        <v>14</v>
      </c>
    </row>
    <row r="50" spans="1:8" ht="13.5" customHeight="1" x14ac:dyDescent="0.4">
      <c r="A50" s="34">
        <v>36595</v>
      </c>
      <c r="B50" s="35" t="s">
        <v>131</v>
      </c>
      <c r="C50" s="35" t="s">
        <v>130</v>
      </c>
      <c r="D50" s="36">
        <v>12280</v>
      </c>
      <c r="E50" s="36">
        <v>14</v>
      </c>
    </row>
    <row r="51" spans="1:8" ht="13.5" customHeight="1" x14ac:dyDescent="0.4">
      <c r="A51" s="34">
        <v>36595</v>
      </c>
      <c r="B51" s="35" t="s">
        <v>131</v>
      </c>
      <c r="C51" s="35" t="s">
        <v>130</v>
      </c>
      <c r="D51" s="36">
        <v>14670</v>
      </c>
      <c r="E51" s="36">
        <v>17</v>
      </c>
    </row>
    <row r="52" spans="1:8" ht="13.5" customHeight="1" x14ac:dyDescent="0.4">
      <c r="A52" s="34">
        <v>36624</v>
      </c>
      <c r="B52" s="35" t="s">
        <v>153</v>
      </c>
      <c r="C52" s="35" t="s">
        <v>106</v>
      </c>
      <c r="D52" s="36">
        <v>55600</v>
      </c>
      <c r="E52" s="36">
        <v>11</v>
      </c>
    </row>
    <row r="53" spans="1:8" ht="13.5" customHeight="1" x14ac:dyDescent="0.4">
      <c r="A53" s="34">
        <v>36594</v>
      </c>
      <c r="B53" s="35" t="s">
        <v>118</v>
      </c>
      <c r="C53" s="35" t="s">
        <v>100</v>
      </c>
      <c r="D53" s="36">
        <v>35900</v>
      </c>
      <c r="E53" s="36">
        <v>16</v>
      </c>
    </row>
    <row r="54" spans="1:8" ht="13.5" customHeight="1" x14ac:dyDescent="0.4">
      <c r="A54" s="34">
        <v>36595</v>
      </c>
      <c r="B54" s="35" t="s">
        <v>118</v>
      </c>
      <c r="C54" s="35" t="s">
        <v>100</v>
      </c>
      <c r="D54" s="36">
        <v>71800</v>
      </c>
      <c r="E54" s="36">
        <v>18</v>
      </c>
    </row>
    <row r="55" spans="1:8" ht="13.5" customHeight="1" x14ac:dyDescent="0.4">
      <c r="A55" s="34">
        <v>36614</v>
      </c>
      <c r="B55" s="35" t="s">
        <v>151</v>
      </c>
      <c r="C55" s="35" t="s">
        <v>100</v>
      </c>
      <c r="D55" s="36">
        <v>24660</v>
      </c>
      <c r="E55" s="36">
        <v>27</v>
      </c>
    </row>
    <row r="56" spans="1:8" ht="13.5" customHeight="1" x14ac:dyDescent="0.4">
      <c r="A56" s="34">
        <v>36666</v>
      </c>
      <c r="B56" s="35" t="s">
        <v>151</v>
      </c>
      <c r="C56" s="35" t="s">
        <v>100</v>
      </c>
      <c r="D56" s="36">
        <v>32320</v>
      </c>
      <c r="E56" s="36">
        <v>20</v>
      </c>
    </row>
    <row r="57" spans="1:8" ht="13.5" customHeight="1" x14ac:dyDescent="0.4">
      <c r="A57" s="34">
        <v>36529</v>
      </c>
      <c r="B57" s="35" t="s">
        <v>96</v>
      </c>
      <c r="C57" s="35" t="s">
        <v>97</v>
      </c>
      <c r="D57" s="36">
        <v>50000</v>
      </c>
      <c r="E57" s="36">
        <v>16</v>
      </c>
    </row>
    <row r="58" spans="1:8" ht="13.5" customHeight="1" x14ac:dyDescent="0.4">
      <c r="A58" s="34">
        <v>36598</v>
      </c>
      <c r="B58" s="35" t="s">
        <v>96</v>
      </c>
      <c r="C58" s="35" t="s">
        <v>143</v>
      </c>
      <c r="D58" s="36">
        <v>50000</v>
      </c>
      <c r="E58" s="36">
        <v>15</v>
      </c>
    </row>
    <row r="59" spans="1:8" ht="13.5" customHeight="1" x14ac:dyDescent="0.4">
      <c r="A59" s="34">
        <v>36543</v>
      </c>
      <c r="B59" s="35" t="s">
        <v>102</v>
      </c>
      <c r="C59" s="35" t="s">
        <v>103</v>
      </c>
      <c r="D59" s="36">
        <v>43500</v>
      </c>
      <c r="E59" s="36">
        <v>29</v>
      </c>
    </row>
    <row r="60" spans="1:8" ht="13.5" customHeight="1" x14ac:dyDescent="0.4">
      <c r="A60" s="34">
        <v>36555</v>
      </c>
      <c r="B60" s="35" t="s">
        <v>102</v>
      </c>
      <c r="C60" s="35" t="s">
        <v>117</v>
      </c>
      <c r="D60" s="36">
        <v>348980</v>
      </c>
      <c r="E60" s="36">
        <v>15</v>
      </c>
    </row>
    <row r="61" spans="1:8" ht="13.5" customHeight="1" x14ac:dyDescent="0.4">
      <c r="A61" s="34">
        <v>36685</v>
      </c>
      <c r="B61" s="35" t="s">
        <v>102</v>
      </c>
      <c r="C61" s="35" t="s">
        <v>103</v>
      </c>
      <c r="D61" s="36">
        <v>15980</v>
      </c>
      <c r="E61" s="36">
        <v>14</v>
      </c>
    </row>
    <row r="62" spans="1:8" ht="13.5" customHeight="1" x14ac:dyDescent="0.4">
      <c r="A62" s="34">
        <v>36705</v>
      </c>
      <c r="B62" s="35" t="s">
        <v>166</v>
      </c>
      <c r="C62" s="35" t="s">
        <v>101</v>
      </c>
      <c r="D62" s="36">
        <v>4950</v>
      </c>
      <c r="E62" s="36">
        <v>28</v>
      </c>
      <c r="H62" s="63">
        <f>SUM(D62+E62)</f>
        <v>4978</v>
      </c>
    </row>
    <row r="63" spans="1:8" ht="13.5" customHeight="1" x14ac:dyDescent="0.4">
      <c r="A63" s="34">
        <v>36638</v>
      </c>
      <c r="B63" s="35" t="s">
        <v>156</v>
      </c>
      <c r="C63" s="35" t="s">
        <v>101</v>
      </c>
      <c r="D63" s="36">
        <v>2010</v>
      </c>
      <c r="E63" s="36">
        <v>21</v>
      </c>
    </row>
    <row r="64" spans="1:8" ht="13.5" customHeight="1" x14ac:dyDescent="0.4">
      <c r="A64" s="34">
        <v>36645</v>
      </c>
      <c r="B64" s="35" t="s">
        <v>156</v>
      </c>
      <c r="C64" s="35" t="s">
        <v>101</v>
      </c>
      <c r="D64" s="36">
        <v>8730</v>
      </c>
      <c r="E64" s="36">
        <v>18</v>
      </c>
      <c r="H64" s="63">
        <f t="shared" ref="H64:H66" si="0">SUM(D64+E64)</f>
        <v>8748</v>
      </c>
    </row>
    <row r="65" spans="1:8" ht="13.5" customHeight="1" x14ac:dyDescent="0.4">
      <c r="A65" s="34">
        <v>36640</v>
      </c>
      <c r="B65" s="35" t="s">
        <v>157</v>
      </c>
      <c r="C65" s="35" t="s">
        <v>150</v>
      </c>
      <c r="D65" s="36">
        <v>36300</v>
      </c>
      <c r="E65" s="36">
        <v>23</v>
      </c>
      <c r="H65" s="63">
        <f t="shared" si="0"/>
        <v>36323</v>
      </c>
    </row>
    <row r="66" spans="1:8" ht="13.5" customHeight="1" x14ac:dyDescent="0.4">
      <c r="A66" s="34">
        <v>36558</v>
      </c>
      <c r="B66" s="35" t="s">
        <v>119</v>
      </c>
      <c r="C66" s="35" t="s">
        <v>120</v>
      </c>
      <c r="D66" s="36">
        <v>127490</v>
      </c>
      <c r="E66" s="36">
        <v>17</v>
      </c>
      <c r="H66" s="63">
        <f t="shared" si="0"/>
        <v>127507</v>
      </c>
    </row>
    <row r="67" spans="1:8" ht="13.5" customHeight="1" x14ac:dyDescent="0.4">
      <c r="A67" s="34">
        <v>36598</v>
      </c>
      <c r="B67" s="35" t="s">
        <v>119</v>
      </c>
      <c r="C67" s="35" t="s">
        <v>120</v>
      </c>
      <c r="D67" s="36">
        <v>127490</v>
      </c>
      <c r="E67" s="36">
        <v>21</v>
      </c>
    </row>
    <row r="68" spans="1:8" ht="13.5" customHeight="1" x14ac:dyDescent="0.4">
      <c r="A68" s="34">
        <v>36616</v>
      </c>
      <c r="B68" s="35" t="s">
        <v>152</v>
      </c>
      <c r="C68" s="35" t="s">
        <v>150</v>
      </c>
      <c r="D68" s="36">
        <v>22450</v>
      </c>
      <c r="E68" s="36">
        <v>18</v>
      </c>
    </row>
    <row r="69" spans="1:8" ht="13.5" customHeight="1" x14ac:dyDescent="0.4">
      <c r="A69" s="34">
        <v>36622</v>
      </c>
      <c r="B69" s="35" t="s">
        <v>152</v>
      </c>
      <c r="C69" s="35" t="s">
        <v>150</v>
      </c>
      <c r="D69" s="36">
        <v>44950</v>
      </c>
      <c r="E69" s="36">
        <v>20</v>
      </c>
    </row>
    <row r="70" spans="1:8" ht="13.5" customHeight="1" x14ac:dyDescent="0.4">
      <c r="A70" s="34">
        <v>36604</v>
      </c>
      <c r="B70" s="35" t="s">
        <v>146</v>
      </c>
      <c r="C70" s="35" t="s">
        <v>106</v>
      </c>
      <c r="D70" s="36">
        <v>2425000</v>
      </c>
      <c r="E70" s="36">
        <v>11</v>
      </c>
    </row>
    <row r="71" spans="1:8" ht="13.5" customHeight="1" x14ac:dyDescent="0.4">
      <c r="A71" s="34">
        <v>36649</v>
      </c>
      <c r="B71" s="35" t="s">
        <v>146</v>
      </c>
      <c r="C71" s="35" t="s">
        <v>106</v>
      </c>
      <c r="D71" s="36">
        <v>2425000</v>
      </c>
      <c r="E71" s="36">
        <v>21</v>
      </c>
    </row>
    <row r="72" spans="1:8" ht="13.5" customHeight="1" x14ac:dyDescent="0.4">
      <c r="A72" s="34">
        <v>36651</v>
      </c>
      <c r="B72" s="35" t="s">
        <v>146</v>
      </c>
      <c r="C72" s="35" t="s">
        <v>106</v>
      </c>
      <c r="D72" s="36">
        <v>1860000</v>
      </c>
      <c r="E72" s="36">
        <v>19</v>
      </c>
    </row>
    <row r="73" spans="1:8" ht="13.5" customHeight="1" x14ac:dyDescent="0.4">
      <c r="A73" s="34">
        <v>36653</v>
      </c>
      <c r="B73" s="35" t="s">
        <v>159</v>
      </c>
      <c r="C73" s="35" t="s">
        <v>160</v>
      </c>
      <c r="D73" s="36">
        <v>14000</v>
      </c>
      <c r="E73" s="36">
        <v>16</v>
      </c>
    </row>
    <row r="74" spans="1:8" ht="13.5" customHeight="1" x14ac:dyDescent="0.4">
      <c r="A74" s="34">
        <v>36672</v>
      </c>
      <c r="B74" s="35" t="s">
        <v>159</v>
      </c>
      <c r="C74" s="35" t="s">
        <v>160</v>
      </c>
      <c r="D74" s="36">
        <v>15000</v>
      </c>
      <c r="E74" s="36">
        <v>20</v>
      </c>
    </row>
    <row r="75" spans="1:8" ht="13.5" customHeight="1" x14ac:dyDescent="0.4">
      <c r="A75" s="34">
        <v>36652</v>
      </c>
      <c r="B75" s="35" t="s">
        <v>158</v>
      </c>
      <c r="C75" s="35" t="s">
        <v>101</v>
      </c>
      <c r="D75" s="36">
        <v>6570</v>
      </c>
      <c r="E75" s="36">
        <v>13</v>
      </c>
    </row>
    <row r="76" spans="1:8" ht="13.5" customHeight="1" x14ac:dyDescent="0.4">
      <c r="A76" s="34">
        <v>36682</v>
      </c>
      <c r="B76" s="35" t="s">
        <v>158</v>
      </c>
      <c r="C76" s="35" t="s">
        <v>101</v>
      </c>
      <c r="D76" s="36">
        <v>8600</v>
      </c>
      <c r="E76" s="36">
        <v>22</v>
      </c>
    </row>
    <row r="77" spans="1:8" ht="13.5" customHeight="1" x14ac:dyDescent="0.4">
      <c r="A77" s="34">
        <v>36700</v>
      </c>
      <c r="B77" s="35" t="s">
        <v>165</v>
      </c>
      <c r="C77" s="35" t="s">
        <v>100</v>
      </c>
      <c r="D77" s="36">
        <v>50280</v>
      </c>
      <c r="E77" s="36">
        <v>20</v>
      </c>
    </row>
    <row r="78" spans="1:8" ht="13.5" customHeight="1" x14ac:dyDescent="0.4">
      <c r="A78" s="34">
        <v>36700</v>
      </c>
      <c r="B78" s="35" t="s">
        <v>165</v>
      </c>
      <c r="C78" s="35" t="s">
        <v>100</v>
      </c>
      <c r="D78" s="36">
        <v>1050</v>
      </c>
      <c r="E78" s="36">
        <v>21</v>
      </c>
    </row>
    <row r="79" spans="1:8" ht="13.5" customHeight="1" x14ac:dyDescent="0.4">
      <c r="A79" s="34">
        <v>36537</v>
      </c>
      <c r="B79" s="35" t="s">
        <v>99</v>
      </c>
      <c r="C79" s="35" t="s">
        <v>100</v>
      </c>
      <c r="D79" s="36">
        <v>27560</v>
      </c>
      <c r="E79" s="36">
        <v>21</v>
      </c>
    </row>
    <row r="80" spans="1:8" ht="13.5" customHeight="1" x14ac:dyDescent="0.4">
      <c r="A80" s="34">
        <v>36551</v>
      </c>
      <c r="B80" s="35" t="s">
        <v>99</v>
      </c>
      <c r="C80" s="35" t="s">
        <v>100</v>
      </c>
      <c r="D80" s="36">
        <v>45890</v>
      </c>
      <c r="E80" s="36">
        <v>18</v>
      </c>
    </row>
    <row r="81" spans="4:5" ht="13.5" customHeight="1" x14ac:dyDescent="0.4">
      <c r="D81" s="36"/>
      <c r="E81" s="36"/>
    </row>
    <row r="82" spans="4:5" ht="13.5" customHeight="1" x14ac:dyDescent="0.4">
      <c r="D82" s="36"/>
      <c r="E82" s="36"/>
    </row>
    <row r="83" spans="4:5" ht="13.5" customHeight="1" x14ac:dyDescent="0.4">
      <c r="D83" s="36"/>
      <c r="E83" s="36"/>
    </row>
    <row r="84" spans="4:5" ht="13.5" customHeight="1" x14ac:dyDescent="0.4">
      <c r="D84" s="36"/>
      <c r="E84" s="36"/>
    </row>
    <row r="85" spans="4:5" ht="13.5" customHeight="1" x14ac:dyDescent="0.4">
      <c r="D85" s="36"/>
      <c r="E85" s="36"/>
    </row>
    <row r="86" spans="4:5" ht="13.5" customHeight="1" x14ac:dyDescent="0.4">
      <c r="D86" s="36"/>
      <c r="E86" s="36"/>
    </row>
    <row r="87" spans="4:5" ht="13.5" customHeight="1" x14ac:dyDescent="0.4">
      <c r="D87" s="36"/>
      <c r="E87" s="36"/>
    </row>
    <row r="88" spans="4:5" ht="13.5" customHeight="1" x14ac:dyDescent="0.4">
      <c r="D88" s="36"/>
      <c r="E88" s="36"/>
    </row>
    <row r="89" spans="4:5" ht="13.5" customHeight="1" x14ac:dyDescent="0.4">
      <c r="D89" s="36"/>
      <c r="E89" s="36"/>
    </row>
    <row r="90" spans="4:5" ht="13.5" customHeight="1" x14ac:dyDescent="0.4">
      <c r="D90" s="36"/>
      <c r="E90" s="36"/>
    </row>
    <row r="91" spans="4:5" ht="13.5" customHeight="1" x14ac:dyDescent="0.4">
      <c r="D91" s="36"/>
      <c r="E91" s="36"/>
    </row>
    <row r="92" spans="4:5" ht="13.5" customHeight="1" x14ac:dyDescent="0.4">
      <c r="D92" s="36"/>
      <c r="E92" s="36"/>
    </row>
    <row r="93" spans="4:5" ht="13.5" customHeight="1" x14ac:dyDescent="0.4">
      <c r="D93" s="36"/>
      <c r="E93" s="36"/>
    </row>
    <row r="94" spans="4:5" ht="13.5" customHeight="1" x14ac:dyDescent="0.4">
      <c r="D94" s="36"/>
      <c r="E94" s="36"/>
    </row>
    <row r="95" spans="4:5" ht="13.5" customHeight="1" x14ac:dyDescent="0.4">
      <c r="D95" s="36"/>
      <c r="E95" s="36"/>
    </row>
    <row r="96" spans="4:5" ht="13.5" customHeight="1" x14ac:dyDescent="0.4">
      <c r="D96" s="36"/>
      <c r="E96" s="36"/>
    </row>
    <row r="97" spans="4:5" ht="13.5" customHeight="1" x14ac:dyDescent="0.4">
      <c r="D97" s="36"/>
      <c r="E97" s="36"/>
    </row>
    <row r="98" spans="4:5" ht="13.5" customHeight="1" x14ac:dyDescent="0.4">
      <c r="D98" s="36"/>
      <c r="E98" s="36"/>
    </row>
    <row r="99" spans="4:5" ht="13.5" customHeight="1" x14ac:dyDescent="0.4">
      <c r="D99" s="36"/>
      <c r="E99" s="36"/>
    </row>
    <row r="100" spans="4:5" ht="13.5" customHeight="1" x14ac:dyDescent="0.4">
      <c r="D100" s="36"/>
      <c r="E100" s="36"/>
    </row>
    <row r="101" spans="4:5" ht="13.5" customHeight="1" x14ac:dyDescent="0.4">
      <c r="D101" s="36"/>
      <c r="E101" s="36"/>
    </row>
    <row r="102" spans="4:5" ht="13.5" customHeight="1" x14ac:dyDescent="0.4">
      <c r="D102" s="36"/>
      <c r="E102" s="36"/>
    </row>
    <row r="103" spans="4:5" ht="13.5" customHeight="1" x14ac:dyDescent="0.4">
      <c r="D103" s="36"/>
      <c r="E103" s="36"/>
    </row>
    <row r="104" spans="4:5" ht="13.5" customHeight="1" x14ac:dyDescent="0.4">
      <c r="D104" s="36"/>
      <c r="E104" s="36"/>
    </row>
    <row r="105" spans="4:5" ht="13.5" customHeight="1" x14ac:dyDescent="0.4">
      <c r="D105" s="36"/>
      <c r="E105" s="36"/>
    </row>
    <row r="106" spans="4:5" ht="13.5" customHeight="1" x14ac:dyDescent="0.4">
      <c r="D106" s="36"/>
      <c r="E106" s="36"/>
    </row>
    <row r="107" spans="4:5" ht="13.5" customHeight="1" x14ac:dyDescent="0.4">
      <c r="D107" s="36"/>
      <c r="E107" s="36"/>
    </row>
    <row r="108" spans="4:5" ht="13.5" customHeight="1" x14ac:dyDescent="0.4">
      <c r="D108" s="36"/>
      <c r="E108" s="36"/>
    </row>
    <row r="109" spans="4:5" ht="13.5" customHeight="1" x14ac:dyDescent="0.4">
      <c r="D109" s="36"/>
      <c r="E109" s="36"/>
    </row>
    <row r="110" spans="4:5" ht="13.5" customHeight="1" x14ac:dyDescent="0.4">
      <c r="D110" s="36"/>
      <c r="E110" s="36"/>
    </row>
    <row r="111" spans="4:5" ht="13.5" customHeight="1" x14ac:dyDescent="0.4">
      <c r="D111" s="36"/>
      <c r="E111" s="36"/>
    </row>
    <row r="112" spans="4:5" ht="13.5" customHeight="1" x14ac:dyDescent="0.4">
      <c r="D112" s="36"/>
      <c r="E112" s="36"/>
    </row>
    <row r="113" spans="4:5" ht="13.5" customHeight="1" x14ac:dyDescent="0.4">
      <c r="D113" s="36"/>
      <c r="E113" s="36"/>
    </row>
    <row r="114" spans="4:5" ht="13.5" customHeight="1" x14ac:dyDescent="0.4">
      <c r="D114" s="36"/>
      <c r="E114" s="36"/>
    </row>
    <row r="115" spans="4:5" ht="13.5" customHeight="1" x14ac:dyDescent="0.4">
      <c r="D115" s="36"/>
      <c r="E115" s="36"/>
    </row>
    <row r="116" spans="4:5" ht="13.5" customHeight="1" x14ac:dyDescent="0.4">
      <c r="D116" s="36"/>
      <c r="E116" s="36"/>
    </row>
    <row r="117" spans="4:5" ht="13.5" customHeight="1" x14ac:dyDescent="0.4">
      <c r="D117" s="36"/>
      <c r="E117" s="36"/>
    </row>
    <row r="118" spans="4:5" ht="13.5" customHeight="1" x14ac:dyDescent="0.4">
      <c r="D118" s="36"/>
      <c r="E118" s="36"/>
    </row>
    <row r="119" spans="4:5" ht="13.5" customHeight="1" x14ac:dyDescent="0.4">
      <c r="D119" s="36"/>
      <c r="E119" s="36"/>
    </row>
    <row r="120" spans="4:5" ht="13.5" customHeight="1" x14ac:dyDescent="0.4">
      <c r="D120" s="36"/>
      <c r="E120" s="36"/>
    </row>
    <row r="121" spans="4:5" ht="13.5" customHeight="1" x14ac:dyDescent="0.4">
      <c r="D121" s="36"/>
      <c r="E121" s="36"/>
    </row>
    <row r="122" spans="4:5" ht="13.5" customHeight="1" x14ac:dyDescent="0.4">
      <c r="D122" s="36"/>
      <c r="E122" s="36"/>
    </row>
    <row r="123" spans="4:5" ht="13.5" customHeight="1" x14ac:dyDescent="0.4">
      <c r="D123" s="36"/>
      <c r="E123" s="36"/>
    </row>
    <row r="124" spans="4:5" ht="13.5" customHeight="1" x14ac:dyDescent="0.4">
      <c r="D124" s="36"/>
      <c r="E124" s="36"/>
    </row>
    <row r="125" spans="4:5" ht="13.5" customHeight="1" x14ac:dyDescent="0.4">
      <c r="D125" s="36"/>
      <c r="E125" s="36"/>
    </row>
    <row r="126" spans="4:5" ht="13.5" customHeight="1" x14ac:dyDescent="0.4">
      <c r="D126" s="36"/>
      <c r="E126" s="36"/>
    </row>
    <row r="127" spans="4:5" ht="13.5" customHeight="1" x14ac:dyDescent="0.4">
      <c r="D127" s="36"/>
      <c r="E127" s="36"/>
    </row>
    <row r="128" spans="4:5" ht="13.5" customHeight="1" x14ac:dyDescent="0.4">
      <c r="D128" s="36"/>
      <c r="E128" s="36"/>
    </row>
    <row r="129" spans="4:5" ht="13.5" customHeight="1" x14ac:dyDescent="0.4">
      <c r="D129" s="36"/>
      <c r="E129" s="36"/>
    </row>
    <row r="130" spans="4:5" ht="13.5" customHeight="1" x14ac:dyDescent="0.4">
      <c r="D130" s="36"/>
      <c r="E130" s="36"/>
    </row>
    <row r="131" spans="4:5" ht="13.5" customHeight="1" x14ac:dyDescent="0.4">
      <c r="D131" s="36"/>
      <c r="E131" s="36"/>
    </row>
    <row r="132" spans="4:5" ht="13.5" customHeight="1" x14ac:dyDescent="0.4">
      <c r="D132" s="36"/>
      <c r="E132" s="36"/>
    </row>
    <row r="133" spans="4:5" ht="13.5" customHeight="1" x14ac:dyDescent="0.4">
      <c r="D133" s="36"/>
      <c r="E133" s="36"/>
    </row>
    <row r="134" spans="4:5" ht="13.5" customHeight="1" x14ac:dyDescent="0.4">
      <c r="D134" s="36"/>
      <c r="E134" s="36"/>
    </row>
    <row r="135" spans="4:5" ht="13.5" customHeight="1" x14ac:dyDescent="0.4">
      <c r="D135" s="36"/>
      <c r="E135" s="36"/>
    </row>
    <row r="136" spans="4:5" ht="13.5" customHeight="1" x14ac:dyDescent="0.4">
      <c r="D136" s="36"/>
      <c r="E136" s="36"/>
    </row>
    <row r="137" spans="4:5" ht="13.5" customHeight="1" x14ac:dyDescent="0.4">
      <c r="D137" s="36"/>
      <c r="E137" s="36"/>
    </row>
    <row r="138" spans="4:5" ht="13.5" customHeight="1" x14ac:dyDescent="0.4">
      <c r="D138" s="36"/>
      <c r="E138" s="36"/>
    </row>
    <row r="139" spans="4:5" ht="13.5" customHeight="1" x14ac:dyDescent="0.4">
      <c r="D139" s="36"/>
      <c r="E139" s="36"/>
    </row>
    <row r="140" spans="4:5" ht="13.5" customHeight="1" x14ac:dyDescent="0.4">
      <c r="D140" s="36"/>
      <c r="E140" s="36"/>
    </row>
    <row r="141" spans="4:5" ht="13.5" customHeight="1" x14ac:dyDescent="0.4">
      <c r="D141" s="36"/>
      <c r="E141" s="36"/>
    </row>
    <row r="142" spans="4:5" ht="13.5" customHeight="1" x14ac:dyDescent="0.4">
      <c r="D142" s="36"/>
      <c r="E142" s="36"/>
    </row>
    <row r="143" spans="4:5" ht="13.5" customHeight="1" x14ac:dyDescent="0.4">
      <c r="D143" s="36"/>
      <c r="E143" s="36"/>
    </row>
    <row r="144" spans="4:5" ht="13.5" customHeight="1" x14ac:dyDescent="0.4">
      <c r="D144" s="36"/>
      <c r="E144" s="36"/>
    </row>
    <row r="145" spans="4:5" ht="13.5" customHeight="1" x14ac:dyDescent="0.4">
      <c r="D145" s="36"/>
      <c r="E145" s="36"/>
    </row>
    <row r="146" spans="4:5" ht="13.5" customHeight="1" x14ac:dyDescent="0.4">
      <c r="D146" s="36"/>
      <c r="E146" s="36"/>
    </row>
    <row r="147" spans="4:5" ht="13.5" customHeight="1" x14ac:dyDescent="0.4">
      <c r="D147" s="36"/>
      <c r="E147" s="36"/>
    </row>
    <row r="148" spans="4:5" ht="13.5" customHeight="1" x14ac:dyDescent="0.4">
      <c r="D148" s="36"/>
      <c r="E148" s="36"/>
    </row>
    <row r="149" spans="4:5" ht="13.5" customHeight="1" x14ac:dyDescent="0.4">
      <c r="D149" s="36"/>
      <c r="E149" s="36"/>
    </row>
    <row r="150" spans="4:5" ht="13.5" customHeight="1" x14ac:dyDescent="0.4">
      <c r="D150" s="36"/>
      <c r="E150" s="36"/>
    </row>
    <row r="151" spans="4:5" ht="13.5" customHeight="1" x14ac:dyDescent="0.4">
      <c r="D151" s="36"/>
      <c r="E151" s="36"/>
    </row>
    <row r="152" spans="4:5" ht="13.5" customHeight="1" x14ac:dyDescent="0.4">
      <c r="D152" s="36"/>
      <c r="E152" s="36"/>
    </row>
    <row r="153" spans="4:5" ht="13.5" customHeight="1" x14ac:dyDescent="0.4">
      <c r="D153" s="36"/>
      <c r="E153" s="36"/>
    </row>
    <row r="154" spans="4:5" ht="13.5" customHeight="1" x14ac:dyDescent="0.4">
      <c r="D154" s="36"/>
      <c r="E154" s="36"/>
    </row>
    <row r="155" spans="4:5" ht="13.5" customHeight="1" x14ac:dyDescent="0.4">
      <c r="D155" s="36"/>
      <c r="E155" s="36"/>
    </row>
    <row r="156" spans="4:5" ht="13.5" customHeight="1" x14ac:dyDescent="0.4">
      <c r="D156" s="36"/>
      <c r="E156" s="36"/>
    </row>
    <row r="157" spans="4:5" ht="13.5" customHeight="1" x14ac:dyDescent="0.4">
      <c r="D157" s="36"/>
      <c r="E157" s="36"/>
    </row>
    <row r="158" spans="4:5" ht="13.5" customHeight="1" x14ac:dyDescent="0.4">
      <c r="D158" s="36"/>
      <c r="E158" s="36"/>
    </row>
    <row r="159" spans="4:5" ht="13.5" customHeight="1" x14ac:dyDescent="0.4">
      <c r="D159" s="36"/>
      <c r="E159" s="36"/>
    </row>
    <row r="160" spans="4:5" ht="13.5" customHeight="1" x14ac:dyDescent="0.4">
      <c r="D160" s="36"/>
      <c r="E160" s="36"/>
    </row>
    <row r="161" spans="4:5" ht="13.5" customHeight="1" x14ac:dyDescent="0.4">
      <c r="D161" s="36"/>
      <c r="E161" s="36"/>
    </row>
    <row r="162" spans="4:5" ht="13.5" customHeight="1" x14ac:dyDescent="0.4">
      <c r="D162" s="36"/>
      <c r="E162" s="36"/>
    </row>
    <row r="163" spans="4:5" ht="13.5" customHeight="1" x14ac:dyDescent="0.4">
      <c r="D163" s="36"/>
      <c r="E163" s="36"/>
    </row>
    <row r="164" spans="4:5" ht="13.5" customHeight="1" x14ac:dyDescent="0.4">
      <c r="D164" s="36"/>
      <c r="E164" s="36"/>
    </row>
    <row r="165" spans="4:5" ht="13.5" customHeight="1" x14ac:dyDescent="0.4">
      <c r="D165" s="36"/>
      <c r="E165" s="36"/>
    </row>
    <row r="166" spans="4:5" ht="13.5" customHeight="1" x14ac:dyDescent="0.4">
      <c r="D166" s="36"/>
      <c r="E166" s="36"/>
    </row>
    <row r="167" spans="4:5" ht="13.5" customHeight="1" x14ac:dyDescent="0.4">
      <c r="D167" s="36"/>
      <c r="E167" s="36"/>
    </row>
    <row r="168" spans="4:5" ht="13.5" customHeight="1" x14ac:dyDescent="0.4">
      <c r="D168" s="36"/>
      <c r="E168" s="36"/>
    </row>
    <row r="169" spans="4:5" ht="13.5" customHeight="1" x14ac:dyDescent="0.4">
      <c r="D169" s="36"/>
      <c r="E169" s="36"/>
    </row>
    <row r="170" spans="4:5" ht="13.5" customHeight="1" x14ac:dyDescent="0.4">
      <c r="D170" s="36"/>
      <c r="E170" s="36"/>
    </row>
    <row r="171" spans="4:5" ht="13.5" customHeight="1" x14ac:dyDescent="0.4">
      <c r="D171" s="36"/>
      <c r="E171" s="36"/>
    </row>
    <row r="172" spans="4:5" ht="13.5" customHeight="1" x14ac:dyDescent="0.4">
      <c r="D172" s="36"/>
      <c r="E172" s="36"/>
    </row>
    <row r="173" spans="4:5" ht="13.5" customHeight="1" x14ac:dyDescent="0.4">
      <c r="D173" s="36"/>
      <c r="E173" s="36"/>
    </row>
    <row r="174" spans="4:5" ht="13.5" customHeight="1" x14ac:dyDescent="0.4">
      <c r="D174" s="36"/>
      <c r="E174" s="36"/>
    </row>
    <row r="175" spans="4:5" ht="13.5" customHeight="1" x14ac:dyDescent="0.4">
      <c r="D175" s="36"/>
      <c r="E175" s="36"/>
    </row>
    <row r="176" spans="4:5" ht="13.5" customHeight="1" x14ac:dyDescent="0.4">
      <c r="D176" s="36"/>
      <c r="E176" s="36"/>
    </row>
    <row r="177" spans="4:5" ht="13.5" customHeight="1" x14ac:dyDescent="0.4">
      <c r="D177" s="36"/>
      <c r="E177" s="36"/>
    </row>
    <row r="178" spans="4:5" ht="13.5" customHeight="1" x14ac:dyDescent="0.4">
      <c r="D178" s="36"/>
      <c r="E178" s="36"/>
    </row>
    <row r="179" spans="4:5" ht="13.5" customHeight="1" x14ac:dyDescent="0.4">
      <c r="D179" s="36"/>
      <c r="E179" s="36"/>
    </row>
    <row r="180" spans="4:5" ht="13.5" customHeight="1" x14ac:dyDescent="0.4">
      <c r="D180" s="36"/>
      <c r="E180" s="36"/>
    </row>
    <row r="181" spans="4:5" ht="13.5" customHeight="1" x14ac:dyDescent="0.4">
      <c r="D181" s="36"/>
      <c r="E181" s="36"/>
    </row>
    <row r="182" spans="4:5" ht="13.5" customHeight="1" x14ac:dyDescent="0.4">
      <c r="D182" s="36"/>
      <c r="E182" s="36"/>
    </row>
    <row r="183" spans="4:5" ht="13.5" customHeight="1" x14ac:dyDescent="0.4">
      <c r="D183" s="36"/>
      <c r="E183" s="36"/>
    </row>
    <row r="184" spans="4:5" ht="13.5" customHeight="1" x14ac:dyDescent="0.4">
      <c r="D184" s="36"/>
      <c r="E184" s="36"/>
    </row>
    <row r="185" spans="4:5" ht="13.5" customHeight="1" x14ac:dyDescent="0.4">
      <c r="D185" s="36"/>
      <c r="E185" s="36"/>
    </row>
    <row r="186" spans="4:5" ht="13.5" customHeight="1" x14ac:dyDescent="0.4">
      <c r="D186" s="36"/>
      <c r="E186" s="36"/>
    </row>
    <row r="187" spans="4:5" ht="13.5" customHeight="1" x14ac:dyDescent="0.4">
      <c r="D187" s="36"/>
      <c r="E187" s="36"/>
    </row>
    <row r="188" spans="4:5" ht="13.5" customHeight="1" x14ac:dyDescent="0.4">
      <c r="D188" s="36"/>
      <c r="E188" s="36"/>
    </row>
    <row r="189" spans="4:5" ht="13.5" customHeight="1" x14ac:dyDescent="0.4">
      <c r="D189" s="36"/>
      <c r="E189" s="36"/>
    </row>
    <row r="190" spans="4:5" ht="13.5" customHeight="1" x14ac:dyDescent="0.4">
      <c r="D190" s="36"/>
      <c r="E190" s="36"/>
    </row>
    <row r="191" spans="4:5" ht="13.5" customHeight="1" x14ac:dyDescent="0.4">
      <c r="D191" s="36"/>
      <c r="E191" s="36"/>
    </row>
    <row r="192" spans="4:5" ht="13.5" customHeight="1" x14ac:dyDescent="0.4">
      <c r="D192" s="36"/>
      <c r="E192" s="36"/>
    </row>
    <row r="193" spans="4:5" ht="13.5" customHeight="1" x14ac:dyDescent="0.4">
      <c r="D193" s="36"/>
      <c r="E193" s="36"/>
    </row>
    <row r="194" spans="4:5" ht="13.5" customHeight="1" x14ac:dyDescent="0.4">
      <c r="D194" s="36"/>
      <c r="E194" s="36"/>
    </row>
    <row r="195" spans="4:5" ht="13.5" customHeight="1" x14ac:dyDescent="0.4">
      <c r="D195" s="36"/>
      <c r="E195" s="36"/>
    </row>
    <row r="196" spans="4:5" ht="13.5" customHeight="1" x14ac:dyDescent="0.4">
      <c r="D196" s="36"/>
      <c r="E196" s="36"/>
    </row>
    <row r="197" spans="4:5" ht="13.5" customHeight="1" x14ac:dyDescent="0.4">
      <c r="D197" s="36"/>
      <c r="E197" s="36"/>
    </row>
    <row r="198" spans="4:5" ht="13.5" customHeight="1" x14ac:dyDescent="0.4">
      <c r="D198" s="36"/>
      <c r="E198" s="36"/>
    </row>
    <row r="199" spans="4:5" ht="13.5" customHeight="1" x14ac:dyDescent="0.4">
      <c r="D199" s="36"/>
      <c r="E199" s="36"/>
    </row>
    <row r="200" spans="4:5" ht="13.5" customHeight="1" x14ac:dyDescent="0.4">
      <c r="D200" s="36"/>
      <c r="E200" s="36"/>
    </row>
    <row r="201" spans="4:5" ht="13.5" customHeight="1" x14ac:dyDescent="0.4">
      <c r="D201" s="36"/>
      <c r="E201" s="36"/>
    </row>
    <row r="202" spans="4:5" ht="13.5" customHeight="1" x14ac:dyDescent="0.4">
      <c r="D202" s="36"/>
      <c r="E202" s="36"/>
    </row>
    <row r="203" spans="4:5" ht="13.5" customHeight="1" x14ac:dyDescent="0.4">
      <c r="D203" s="36"/>
      <c r="E203" s="36"/>
    </row>
    <row r="204" spans="4:5" ht="13.5" customHeight="1" x14ac:dyDescent="0.4">
      <c r="D204" s="36"/>
      <c r="E204" s="36"/>
    </row>
    <row r="205" spans="4:5" ht="13.5" customHeight="1" x14ac:dyDescent="0.4">
      <c r="D205" s="36"/>
      <c r="E205" s="36"/>
    </row>
    <row r="206" spans="4:5" ht="13.5" customHeight="1" x14ac:dyDescent="0.4">
      <c r="D206" s="36"/>
      <c r="E206" s="36"/>
    </row>
    <row r="207" spans="4:5" ht="13.5" customHeight="1" x14ac:dyDescent="0.4">
      <c r="D207" s="36"/>
      <c r="E207" s="36"/>
    </row>
    <row r="208" spans="4:5" ht="13.5" customHeight="1" x14ac:dyDescent="0.4">
      <c r="D208" s="36"/>
      <c r="E208" s="36"/>
    </row>
    <row r="209" spans="4:5" ht="13.5" customHeight="1" x14ac:dyDescent="0.4">
      <c r="D209" s="36"/>
      <c r="E209" s="36"/>
    </row>
    <row r="210" spans="4:5" ht="13.5" customHeight="1" x14ac:dyDescent="0.4">
      <c r="D210" s="36"/>
      <c r="E210" s="36"/>
    </row>
    <row r="211" spans="4:5" ht="13.5" customHeight="1" x14ac:dyDescent="0.4">
      <c r="D211" s="36"/>
      <c r="E211" s="36"/>
    </row>
    <row r="212" spans="4:5" ht="13.5" customHeight="1" x14ac:dyDescent="0.4">
      <c r="D212" s="36"/>
      <c r="E212" s="36"/>
    </row>
    <row r="213" spans="4:5" ht="13.5" customHeight="1" x14ac:dyDescent="0.4">
      <c r="D213" s="36"/>
      <c r="E213" s="36"/>
    </row>
    <row r="214" spans="4:5" ht="13.5" customHeight="1" x14ac:dyDescent="0.4">
      <c r="D214" s="36"/>
      <c r="E214" s="36"/>
    </row>
    <row r="215" spans="4:5" ht="13.5" customHeight="1" x14ac:dyDescent="0.4">
      <c r="D215" s="36"/>
      <c r="E215" s="36"/>
    </row>
    <row r="216" spans="4:5" ht="13.5" customHeight="1" x14ac:dyDescent="0.4">
      <c r="D216" s="36"/>
      <c r="E216" s="36"/>
    </row>
    <row r="217" spans="4:5" ht="13.5" customHeight="1" x14ac:dyDescent="0.4">
      <c r="D217" s="36"/>
      <c r="E217" s="36"/>
    </row>
    <row r="218" spans="4:5" ht="13.5" customHeight="1" x14ac:dyDescent="0.4">
      <c r="D218" s="36"/>
      <c r="E218" s="36"/>
    </row>
    <row r="219" spans="4:5" ht="13.5" customHeight="1" x14ac:dyDescent="0.4">
      <c r="D219" s="36"/>
      <c r="E219" s="36"/>
    </row>
    <row r="220" spans="4:5" ht="13.5" customHeight="1" x14ac:dyDescent="0.4">
      <c r="D220" s="36"/>
      <c r="E220" s="36"/>
    </row>
    <row r="221" spans="4:5" ht="13.5" customHeight="1" x14ac:dyDescent="0.4">
      <c r="D221" s="36"/>
      <c r="E221" s="36"/>
    </row>
    <row r="222" spans="4:5" ht="13.5" customHeight="1" x14ac:dyDescent="0.4">
      <c r="D222" s="36"/>
      <c r="E222" s="36"/>
    </row>
    <row r="223" spans="4:5" ht="13.5" customHeight="1" x14ac:dyDescent="0.4">
      <c r="D223" s="36"/>
      <c r="E223" s="36"/>
    </row>
    <row r="224" spans="4:5" ht="13.5" customHeight="1" x14ac:dyDescent="0.4">
      <c r="D224" s="36"/>
      <c r="E224" s="36"/>
    </row>
    <row r="225" spans="4:5" ht="13.5" customHeight="1" x14ac:dyDescent="0.4">
      <c r="D225" s="36"/>
      <c r="E225" s="36"/>
    </row>
    <row r="226" spans="4:5" ht="13.5" customHeight="1" x14ac:dyDescent="0.4">
      <c r="D226" s="36"/>
      <c r="E226" s="36"/>
    </row>
    <row r="227" spans="4:5" ht="13.5" customHeight="1" x14ac:dyDescent="0.4">
      <c r="D227" s="36"/>
      <c r="E227" s="36"/>
    </row>
    <row r="228" spans="4:5" ht="13.5" customHeight="1" x14ac:dyDescent="0.4">
      <c r="D228" s="36"/>
      <c r="E228" s="36"/>
    </row>
    <row r="229" spans="4:5" ht="13.5" customHeight="1" x14ac:dyDescent="0.4">
      <c r="D229" s="36"/>
      <c r="E229" s="36"/>
    </row>
    <row r="230" spans="4:5" ht="13.5" customHeight="1" x14ac:dyDescent="0.4">
      <c r="D230" s="36"/>
      <c r="E230" s="36"/>
    </row>
    <row r="231" spans="4:5" ht="13.5" customHeight="1" x14ac:dyDescent="0.4">
      <c r="D231" s="36"/>
      <c r="E231" s="36"/>
    </row>
    <row r="232" spans="4:5" ht="13.5" customHeight="1" x14ac:dyDescent="0.4">
      <c r="D232" s="36"/>
      <c r="E232" s="36"/>
    </row>
    <row r="233" spans="4:5" ht="13.5" customHeight="1" x14ac:dyDescent="0.4">
      <c r="D233" s="36"/>
      <c r="E233" s="36"/>
    </row>
    <row r="234" spans="4:5" ht="13.5" customHeight="1" x14ac:dyDescent="0.4">
      <c r="D234" s="36"/>
      <c r="E234" s="36"/>
    </row>
    <row r="235" spans="4:5" ht="13.5" customHeight="1" x14ac:dyDescent="0.4">
      <c r="D235" s="36"/>
      <c r="E235" s="36"/>
    </row>
    <row r="236" spans="4:5" ht="13.5" customHeight="1" x14ac:dyDescent="0.4">
      <c r="D236" s="36"/>
      <c r="E236" s="36"/>
    </row>
    <row r="237" spans="4:5" ht="13.5" customHeight="1" x14ac:dyDescent="0.4">
      <c r="D237" s="36"/>
      <c r="E237" s="36"/>
    </row>
    <row r="238" spans="4:5" ht="13.5" customHeight="1" x14ac:dyDescent="0.4">
      <c r="D238" s="36"/>
      <c r="E238" s="36"/>
    </row>
    <row r="239" spans="4:5" ht="13.5" customHeight="1" x14ac:dyDescent="0.4">
      <c r="D239" s="36"/>
      <c r="E239" s="36"/>
    </row>
    <row r="240" spans="4:5" ht="13.5" customHeight="1" x14ac:dyDescent="0.4">
      <c r="D240" s="36"/>
      <c r="E240" s="36"/>
    </row>
    <row r="241" spans="4:5" ht="13.5" customHeight="1" x14ac:dyDescent="0.4">
      <c r="D241" s="36"/>
      <c r="E241" s="36"/>
    </row>
    <row r="242" spans="4:5" ht="13.5" customHeight="1" x14ac:dyDescent="0.4">
      <c r="D242" s="36"/>
      <c r="E242" s="36"/>
    </row>
    <row r="243" spans="4:5" ht="13.5" customHeight="1" x14ac:dyDescent="0.4">
      <c r="D243" s="36"/>
      <c r="E243" s="36"/>
    </row>
    <row r="244" spans="4:5" ht="13.5" customHeight="1" x14ac:dyDescent="0.4">
      <c r="D244" s="36"/>
      <c r="E244" s="36"/>
    </row>
    <row r="245" spans="4:5" ht="13.5" customHeight="1" x14ac:dyDescent="0.4">
      <c r="D245" s="36"/>
      <c r="E245" s="36"/>
    </row>
    <row r="246" spans="4:5" ht="13.5" customHeight="1" x14ac:dyDescent="0.4">
      <c r="D246" s="36"/>
      <c r="E246" s="36"/>
    </row>
    <row r="247" spans="4:5" ht="13.5" customHeight="1" x14ac:dyDescent="0.4">
      <c r="D247" s="36"/>
      <c r="E247" s="36"/>
    </row>
    <row r="248" spans="4:5" ht="13.5" customHeight="1" x14ac:dyDescent="0.4">
      <c r="D248" s="36"/>
      <c r="E248" s="36"/>
    </row>
    <row r="249" spans="4:5" ht="13.5" customHeight="1" x14ac:dyDescent="0.4">
      <c r="D249" s="36"/>
      <c r="E249" s="36"/>
    </row>
    <row r="250" spans="4:5" ht="13.5" customHeight="1" x14ac:dyDescent="0.4">
      <c r="D250" s="36"/>
      <c r="E250" s="36"/>
    </row>
    <row r="251" spans="4:5" ht="13.5" customHeight="1" x14ac:dyDescent="0.4">
      <c r="D251" s="36"/>
      <c r="E251" s="36"/>
    </row>
    <row r="252" spans="4:5" ht="13.5" customHeight="1" x14ac:dyDescent="0.4">
      <c r="D252" s="36"/>
      <c r="E252" s="36"/>
    </row>
    <row r="253" spans="4:5" ht="13.5" customHeight="1" x14ac:dyDescent="0.4">
      <c r="D253" s="36"/>
      <c r="E253" s="36"/>
    </row>
    <row r="254" spans="4:5" ht="13.5" customHeight="1" x14ac:dyDescent="0.4">
      <c r="D254" s="36"/>
      <c r="E254" s="36"/>
    </row>
    <row r="255" spans="4:5" ht="13.5" customHeight="1" x14ac:dyDescent="0.4">
      <c r="D255" s="36"/>
      <c r="E255" s="36"/>
    </row>
    <row r="256" spans="4:5" ht="13.5" customHeight="1" x14ac:dyDescent="0.4">
      <c r="D256" s="36"/>
      <c r="E256" s="36"/>
    </row>
    <row r="257" spans="4:5" ht="13.5" customHeight="1" x14ac:dyDescent="0.4">
      <c r="D257" s="36"/>
      <c r="E257" s="36"/>
    </row>
    <row r="258" spans="4:5" ht="13.5" customHeight="1" x14ac:dyDescent="0.4">
      <c r="D258" s="36"/>
      <c r="E258" s="36"/>
    </row>
    <row r="259" spans="4:5" ht="13.5" customHeight="1" x14ac:dyDescent="0.4">
      <c r="D259" s="36"/>
      <c r="E259" s="36"/>
    </row>
    <row r="260" spans="4:5" ht="13.5" customHeight="1" x14ac:dyDescent="0.4">
      <c r="D260" s="36"/>
      <c r="E260" s="36"/>
    </row>
    <row r="261" spans="4:5" ht="13.5" customHeight="1" x14ac:dyDescent="0.4">
      <c r="D261" s="36"/>
      <c r="E261" s="36"/>
    </row>
    <row r="262" spans="4:5" ht="13.5" customHeight="1" x14ac:dyDescent="0.4">
      <c r="D262" s="36"/>
      <c r="E262" s="36"/>
    </row>
    <row r="263" spans="4:5" ht="13.5" customHeight="1" x14ac:dyDescent="0.4">
      <c r="D263" s="36"/>
      <c r="E263" s="36"/>
    </row>
    <row r="264" spans="4:5" ht="13.5" customHeight="1" x14ac:dyDescent="0.4">
      <c r="D264" s="36"/>
      <c r="E264" s="36"/>
    </row>
    <row r="265" spans="4:5" ht="13.5" customHeight="1" x14ac:dyDescent="0.4">
      <c r="D265" s="36"/>
      <c r="E265" s="36"/>
    </row>
    <row r="266" spans="4:5" ht="13.5" customHeight="1" x14ac:dyDescent="0.4">
      <c r="D266" s="36"/>
      <c r="E266" s="36"/>
    </row>
    <row r="267" spans="4:5" ht="13.5" customHeight="1" x14ac:dyDescent="0.4">
      <c r="D267" s="36"/>
      <c r="E267" s="36"/>
    </row>
    <row r="268" spans="4:5" ht="13.5" customHeight="1" x14ac:dyDescent="0.4">
      <c r="D268" s="36"/>
      <c r="E268" s="36"/>
    </row>
    <row r="269" spans="4:5" ht="13.5" customHeight="1" x14ac:dyDescent="0.4">
      <c r="D269" s="36"/>
      <c r="E269" s="36"/>
    </row>
    <row r="270" spans="4:5" ht="13.5" customHeight="1" x14ac:dyDescent="0.4">
      <c r="D270" s="36"/>
      <c r="E270" s="36"/>
    </row>
    <row r="271" spans="4:5" ht="13.5" customHeight="1" x14ac:dyDescent="0.4">
      <c r="D271" s="36"/>
      <c r="E271" s="36"/>
    </row>
    <row r="272" spans="4:5" ht="13.5" customHeight="1" x14ac:dyDescent="0.4">
      <c r="D272" s="36"/>
      <c r="E272" s="36"/>
    </row>
    <row r="273" spans="4:5" ht="13.5" customHeight="1" x14ac:dyDescent="0.4">
      <c r="D273" s="36"/>
      <c r="E273" s="36"/>
    </row>
    <row r="274" spans="4:5" ht="13.5" customHeight="1" x14ac:dyDescent="0.4">
      <c r="D274" s="36"/>
      <c r="E274" s="36"/>
    </row>
    <row r="275" spans="4:5" ht="13.5" customHeight="1" x14ac:dyDescent="0.4">
      <c r="D275" s="36"/>
      <c r="E275" s="36"/>
    </row>
    <row r="276" spans="4:5" ht="13.5" customHeight="1" x14ac:dyDescent="0.4">
      <c r="D276" s="36"/>
      <c r="E276" s="36"/>
    </row>
    <row r="277" spans="4:5" ht="13.5" customHeight="1" x14ac:dyDescent="0.4">
      <c r="D277" s="36"/>
      <c r="E277" s="36"/>
    </row>
    <row r="278" spans="4:5" ht="13.5" customHeight="1" x14ac:dyDescent="0.4">
      <c r="D278" s="36"/>
      <c r="E278" s="36"/>
    </row>
    <row r="279" spans="4:5" ht="13.5" customHeight="1" x14ac:dyDescent="0.4">
      <c r="D279" s="36"/>
      <c r="E279" s="36"/>
    </row>
    <row r="280" spans="4:5" ht="13.5" customHeight="1" x14ac:dyDescent="0.4">
      <c r="D280" s="36"/>
      <c r="E280" s="36"/>
    </row>
    <row r="281" spans="4:5" ht="13.5" customHeight="1" x14ac:dyDescent="0.4">
      <c r="D281" s="36"/>
      <c r="E281" s="36"/>
    </row>
    <row r="282" spans="4:5" ht="13.5" customHeight="1" x14ac:dyDescent="0.4">
      <c r="D282" s="36"/>
      <c r="E282" s="36"/>
    </row>
    <row r="283" spans="4:5" ht="13.5" customHeight="1" x14ac:dyDescent="0.4">
      <c r="D283" s="36"/>
      <c r="E283" s="36"/>
    </row>
    <row r="284" spans="4:5" ht="13.5" customHeight="1" x14ac:dyDescent="0.4">
      <c r="D284" s="36"/>
      <c r="E284" s="36"/>
    </row>
    <row r="285" spans="4:5" ht="13.5" customHeight="1" x14ac:dyDescent="0.4">
      <c r="D285" s="36"/>
      <c r="E285" s="36"/>
    </row>
    <row r="286" spans="4:5" ht="13.5" customHeight="1" x14ac:dyDescent="0.4">
      <c r="D286" s="36"/>
      <c r="E286" s="36"/>
    </row>
    <row r="287" spans="4:5" ht="13.5" customHeight="1" x14ac:dyDescent="0.4">
      <c r="D287" s="36"/>
      <c r="E287" s="36"/>
    </row>
    <row r="288" spans="4:5" ht="13.5" customHeight="1" x14ac:dyDescent="0.4">
      <c r="D288" s="36"/>
      <c r="E288" s="36"/>
    </row>
    <row r="289" spans="4:5" ht="13.5" customHeight="1" x14ac:dyDescent="0.4">
      <c r="D289" s="36"/>
      <c r="E289" s="36"/>
    </row>
    <row r="290" spans="4:5" ht="13.5" customHeight="1" x14ac:dyDescent="0.4">
      <c r="D290" s="36"/>
      <c r="E290" s="36"/>
    </row>
    <row r="291" spans="4:5" ht="13.5" customHeight="1" x14ac:dyDescent="0.4">
      <c r="D291" s="36"/>
      <c r="E291" s="36"/>
    </row>
    <row r="292" spans="4:5" ht="13.5" customHeight="1" x14ac:dyDescent="0.4">
      <c r="D292" s="36"/>
      <c r="E292" s="36"/>
    </row>
    <row r="293" spans="4:5" ht="13.5" customHeight="1" x14ac:dyDescent="0.4">
      <c r="D293" s="36"/>
      <c r="E293" s="36"/>
    </row>
    <row r="294" spans="4:5" ht="13.5" customHeight="1" x14ac:dyDescent="0.4">
      <c r="D294" s="36"/>
      <c r="E294" s="36"/>
    </row>
    <row r="295" spans="4:5" ht="13.5" customHeight="1" x14ac:dyDescent="0.4">
      <c r="D295" s="36"/>
      <c r="E295" s="36"/>
    </row>
    <row r="296" spans="4:5" ht="13.5" customHeight="1" x14ac:dyDescent="0.4">
      <c r="D296" s="36"/>
      <c r="E296" s="36"/>
    </row>
    <row r="297" spans="4:5" ht="13.5" customHeight="1" x14ac:dyDescent="0.4">
      <c r="D297" s="36"/>
      <c r="E297" s="36"/>
    </row>
    <row r="298" spans="4:5" ht="13.5" customHeight="1" x14ac:dyDescent="0.4">
      <c r="D298" s="36"/>
      <c r="E298" s="36"/>
    </row>
    <row r="299" spans="4:5" ht="13.5" customHeight="1" x14ac:dyDescent="0.4">
      <c r="D299" s="36"/>
      <c r="E299" s="36"/>
    </row>
    <row r="300" spans="4:5" ht="13.5" customHeight="1" x14ac:dyDescent="0.4">
      <c r="D300" s="36"/>
      <c r="E300" s="36"/>
    </row>
    <row r="301" spans="4:5" ht="13.5" customHeight="1" x14ac:dyDescent="0.4">
      <c r="D301" s="36"/>
      <c r="E301" s="36"/>
    </row>
    <row r="302" spans="4:5" ht="13.5" customHeight="1" x14ac:dyDescent="0.4">
      <c r="D302" s="36"/>
      <c r="E302" s="36"/>
    </row>
    <row r="303" spans="4:5" ht="13.5" customHeight="1" x14ac:dyDescent="0.4">
      <c r="D303" s="36"/>
      <c r="E303" s="36"/>
    </row>
    <row r="304" spans="4:5" ht="13.5" customHeight="1" x14ac:dyDescent="0.4">
      <c r="D304" s="36"/>
      <c r="E304" s="36"/>
    </row>
    <row r="305" spans="4:5" ht="13.5" customHeight="1" x14ac:dyDescent="0.4">
      <c r="D305" s="36"/>
      <c r="E305" s="36"/>
    </row>
    <row r="306" spans="4:5" ht="13.5" customHeight="1" x14ac:dyDescent="0.4">
      <c r="D306" s="36"/>
      <c r="E306" s="36"/>
    </row>
    <row r="307" spans="4:5" ht="13.5" customHeight="1" x14ac:dyDescent="0.4">
      <c r="D307" s="36"/>
      <c r="E307" s="36"/>
    </row>
    <row r="308" spans="4:5" ht="13.5" customHeight="1" x14ac:dyDescent="0.4">
      <c r="D308" s="36"/>
      <c r="E308" s="36"/>
    </row>
    <row r="309" spans="4:5" ht="13.5" customHeight="1" x14ac:dyDescent="0.4">
      <c r="D309" s="36"/>
      <c r="E309" s="36"/>
    </row>
    <row r="310" spans="4:5" ht="13.5" customHeight="1" x14ac:dyDescent="0.4">
      <c r="D310" s="36"/>
      <c r="E310" s="36"/>
    </row>
    <row r="311" spans="4:5" ht="13.5" customHeight="1" x14ac:dyDescent="0.4">
      <c r="D311" s="36"/>
      <c r="E311" s="36"/>
    </row>
    <row r="312" spans="4:5" ht="13.5" customHeight="1" x14ac:dyDescent="0.4">
      <c r="D312" s="36"/>
      <c r="E312" s="36"/>
    </row>
    <row r="313" spans="4:5" ht="13.5" customHeight="1" x14ac:dyDescent="0.4">
      <c r="D313" s="36"/>
      <c r="E313" s="36"/>
    </row>
    <row r="314" spans="4:5" ht="13.5" customHeight="1" x14ac:dyDescent="0.4">
      <c r="D314" s="36"/>
      <c r="E314" s="36"/>
    </row>
    <row r="315" spans="4:5" ht="13.5" customHeight="1" x14ac:dyDescent="0.4">
      <c r="D315" s="36"/>
      <c r="E315" s="36"/>
    </row>
    <row r="316" spans="4:5" ht="13.5" customHeight="1" x14ac:dyDescent="0.4">
      <c r="D316" s="36"/>
      <c r="E316" s="36"/>
    </row>
    <row r="317" spans="4:5" ht="13.5" customHeight="1" x14ac:dyDescent="0.4">
      <c r="D317" s="36"/>
      <c r="E317" s="36"/>
    </row>
    <row r="318" spans="4:5" ht="13.5" customHeight="1" x14ac:dyDescent="0.4">
      <c r="D318" s="36"/>
      <c r="E318" s="36"/>
    </row>
    <row r="319" spans="4:5" ht="13.5" customHeight="1" x14ac:dyDescent="0.4">
      <c r="D319" s="36"/>
      <c r="E319" s="36"/>
    </row>
    <row r="320" spans="4:5" ht="13.5" customHeight="1" x14ac:dyDescent="0.4">
      <c r="D320" s="36"/>
      <c r="E320" s="36"/>
    </row>
    <row r="321" spans="4:5" ht="13.5" customHeight="1" x14ac:dyDescent="0.4">
      <c r="D321" s="36"/>
      <c r="E321" s="36"/>
    </row>
    <row r="322" spans="4:5" ht="13.5" customHeight="1" x14ac:dyDescent="0.4">
      <c r="D322" s="36"/>
      <c r="E322" s="36"/>
    </row>
    <row r="323" spans="4:5" ht="13.5" customHeight="1" x14ac:dyDescent="0.4">
      <c r="D323" s="36"/>
      <c r="E323" s="36"/>
    </row>
    <row r="324" spans="4:5" ht="13.5" customHeight="1" x14ac:dyDescent="0.4">
      <c r="D324" s="36"/>
      <c r="E324" s="36"/>
    </row>
    <row r="325" spans="4:5" ht="13.5" customHeight="1" x14ac:dyDescent="0.4">
      <c r="D325" s="36"/>
      <c r="E325" s="36"/>
    </row>
    <row r="326" spans="4:5" ht="13.5" customHeight="1" x14ac:dyDescent="0.4">
      <c r="D326" s="36"/>
      <c r="E326" s="36"/>
    </row>
    <row r="327" spans="4:5" ht="13.5" customHeight="1" x14ac:dyDescent="0.4">
      <c r="D327" s="36"/>
      <c r="E327" s="36"/>
    </row>
    <row r="328" spans="4:5" ht="13.5" customHeight="1" x14ac:dyDescent="0.4">
      <c r="D328" s="36"/>
      <c r="E328" s="36"/>
    </row>
    <row r="329" spans="4:5" ht="13.5" customHeight="1" x14ac:dyDescent="0.4">
      <c r="D329" s="36"/>
      <c r="E329" s="36"/>
    </row>
    <row r="330" spans="4:5" ht="13.5" customHeight="1" x14ac:dyDescent="0.4">
      <c r="D330" s="36"/>
      <c r="E330" s="36"/>
    </row>
    <row r="331" spans="4:5" ht="13.5" customHeight="1" x14ac:dyDescent="0.4">
      <c r="D331" s="36"/>
      <c r="E331" s="36"/>
    </row>
    <row r="332" spans="4:5" ht="13.5" customHeight="1" x14ac:dyDescent="0.4">
      <c r="D332" s="36"/>
      <c r="E332" s="36"/>
    </row>
    <row r="333" spans="4:5" ht="13.5" customHeight="1" x14ac:dyDescent="0.4">
      <c r="D333" s="36"/>
      <c r="E333" s="36"/>
    </row>
    <row r="334" spans="4:5" ht="13.5" customHeight="1" x14ac:dyDescent="0.4">
      <c r="D334" s="36"/>
      <c r="E334" s="36"/>
    </row>
    <row r="335" spans="4:5" ht="13.5" customHeight="1" x14ac:dyDescent="0.4">
      <c r="D335" s="36"/>
      <c r="E335" s="36"/>
    </row>
    <row r="336" spans="4:5" ht="13.5" customHeight="1" x14ac:dyDescent="0.4">
      <c r="D336" s="36"/>
      <c r="E336" s="36"/>
    </row>
    <row r="337" spans="4:5" ht="13.5" customHeight="1" x14ac:dyDescent="0.4">
      <c r="D337" s="36"/>
      <c r="E337" s="36"/>
    </row>
    <row r="338" spans="4:5" ht="13.5" customHeight="1" x14ac:dyDescent="0.4">
      <c r="D338" s="36"/>
      <c r="E338" s="36"/>
    </row>
    <row r="339" spans="4:5" ht="13.5" customHeight="1" x14ac:dyDescent="0.4">
      <c r="D339" s="36"/>
      <c r="E339" s="36"/>
    </row>
    <row r="340" spans="4:5" ht="13.5" customHeight="1" x14ac:dyDescent="0.4">
      <c r="D340" s="36"/>
      <c r="E340" s="36"/>
    </row>
    <row r="341" spans="4:5" ht="13.5" customHeight="1" x14ac:dyDescent="0.4">
      <c r="D341" s="36"/>
      <c r="E341" s="36"/>
    </row>
    <row r="342" spans="4:5" ht="13.5" customHeight="1" x14ac:dyDescent="0.4">
      <c r="D342" s="36"/>
      <c r="E342" s="36"/>
    </row>
    <row r="343" spans="4:5" ht="13.5" customHeight="1" x14ac:dyDescent="0.4">
      <c r="D343" s="36"/>
      <c r="E343" s="36"/>
    </row>
    <row r="344" spans="4:5" ht="13.5" customHeight="1" x14ac:dyDescent="0.4">
      <c r="D344" s="36"/>
      <c r="E344" s="36"/>
    </row>
    <row r="345" spans="4:5" ht="13.5" customHeight="1" x14ac:dyDescent="0.4">
      <c r="D345" s="36"/>
      <c r="E345" s="36"/>
    </row>
    <row r="346" spans="4:5" ht="13.5" customHeight="1" x14ac:dyDescent="0.4">
      <c r="D346" s="36"/>
      <c r="E346" s="36"/>
    </row>
    <row r="347" spans="4:5" ht="13.5" customHeight="1" x14ac:dyDescent="0.4">
      <c r="D347" s="36"/>
      <c r="E347" s="36"/>
    </row>
    <row r="348" spans="4:5" ht="13.5" customHeight="1" x14ac:dyDescent="0.4">
      <c r="D348" s="36"/>
      <c r="E348" s="36"/>
    </row>
    <row r="349" spans="4:5" ht="13.5" customHeight="1" x14ac:dyDescent="0.4">
      <c r="D349" s="36"/>
      <c r="E349" s="36"/>
    </row>
    <row r="350" spans="4:5" ht="13.5" customHeight="1" x14ac:dyDescent="0.4">
      <c r="D350" s="36"/>
      <c r="E350" s="36"/>
    </row>
    <row r="351" spans="4:5" ht="13.5" customHeight="1" x14ac:dyDescent="0.4">
      <c r="D351" s="36"/>
      <c r="E351" s="36"/>
    </row>
    <row r="352" spans="4:5" ht="13.5" customHeight="1" x14ac:dyDescent="0.4">
      <c r="D352" s="36"/>
      <c r="E352" s="36"/>
    </row>
    <row r="353" spans="4:5" ht="13.5" customHeight="1" x14ac:dyDescent="0.4">
      <c r="D353" s="36"/>
      <c r="E353" s="36"/>
    </row>
    <row r="354" spans="4:5" ht="13.5" customHeight="1" x14ac:dyDescent="0.4">
      <c r="D354" s="36"/>
      <c r="E354" s="36"/>
    </row>
    <row r="355" spans="4:5" ht="13.5" customHeight="1" x14ac:dyDescent="0.4">
      <c r="D355" s="36"/>
      <c r="E355" s="36"/>
    </row>
    <row r="356" spans="4:5" ht="13.5" customHeight="1" x14ac:dyDescent="0.4">
      <c r="D356" s="36"/>
      <c r="E356" s="36"/>
    </row>
    <row r="357" spans="4:5" ht="13.5" customHeight="1" x14ac:dyDescent="0.4">
      <c r="D357" s="36"/>
      <c r="E357" s="36"/>
    </row>
    <row r="358" spans="4:5" ht="13.5" customHeight="1" x14ac:dyDescent="0.4">
      <c r="D358" s="36"/>
      <c r="E358" s="36"/>
    </row>
    <row r="359" spans="4:5" ht="13.5" customHeight="1" x14ac:dyDescent="0.4">
      <c r="D359" s="36"/>
      <c r="E359" s="36"/>
    </row>
    <row r="360" spans="4:5" ht="13.5" customHeight="1" x14ac:dyDescent="0.4">
      <c r="D360" s="36"/>
      <c r="E360" s="36"/>
    </row>
    <row r="361" spans="4:5" ht="13.5" customHeight="1" x14ac:dyDescent="0.4">
      <c r="D361" s="36"/>
      <c r="E361" s="36"/>
    </row>
    <row r="362" spans="4:5" ht="13.5" customHeight="1" x14ac:dyDescent="0.4">
      <c r="D362" s="36"/>
      <c r="E362" s="36"/>
    </row>
    <row r="363" spans="4:5" ht="13.5" customHeight="1" x14ac:dyDescent="0.4">
      <c r="D363" s="36"/>
      <c r="E363" s="36"/>
    </row>
    <row r="364" spans="4:5" ht="13.5" customHeight="1" x14ac:dyDescent="0.4">
      <c r="D364" s="36"/>
      <c r="E364" s="36"/>
    </row>
    <row r="365" spans="4:5" ht="13.5" customHeight="1" x14ac:dyDescent="0.4">
      <c r="D365" s="36"/>
      <c r="E365" s="36"/>
    </row>
    <row r="366" spans="4:5" ht="13.5" customHeight="1" x14ac:dyDescent="0.4">
      <c r="D366" s="36"/>
      <c r="E366" s="36"/>
    </row>
    <row r="367" spans="4:5" ht="13.5" customHeight="1" x14ac:dyDescent="0.4">
      <c r="D367" s="36"/>
      <c r="E367" s="36"/>
    </row>
    <row r="368" spans="4:5" ht="13.5" customHeight="1" x14ac:dyDescent="0.4">
      <c r="D368" s="36"/>
      <c r="E368" s="36"/>
    </row>
    <row r="369" spans="4:5" ht="13.5" customHeight="1" x14ac:dyDescent="0.4">
      <c r="D369" s="36"/>
      <c r="E369" s="36"/>
    </row>
    <row r="370" spans="4:5" ht="13.5" customHeight="1" x14ac:dyDescent="0.4">
      <c r="D370" s="36"/>
      <c r="E370" s="36"/>
    </row>
    <row r="371" spans="4:5" ht="13.5" customHeight="1" x14ac:dyDescent="0.4">
      <c r="D371" s="36"/>
      <c r="E371" s="36"/>
    </row>
    <row r="372" spans="4:5" ht="13.5" customHeight="1" x14ac:dyDescent="0.4">
      <c r="D372" s="36"/>
      <c r="E372" s="36"/>
    </row>
    <row r="373" spans="4:5" ht="13.5" customHeight="1" x14ac:dyDescent="0.4">
      <c r="D373" s="36"/>
      <c r="E373" s="36"/>
    </row>
    <row r="374" spans="4:5" ht="13.5" customHeight="1" x14ac:dyDescent="0.4">
      <c r="D374" s="36"/>
      <c r="E374" s="36"/>
    </row>
    <row r="375" spans="4:5" ht="13.5" customHeight="1" x14ac:dyDescent="0.4">
      <c r="D375" s="36"/>
      <c r="E375" s="36"/>
    </row>
    <row r="376" spans="4:5" ht="13.5" customHeight="1" x14ac:dyDescent="0.4">
      <c r="D376" s="36"/>
      <c r="E376" s="36"/>
    </row>
    <row r="377" spans="4:5" ht="13.5" customHeight="1" x14ac:dyDescent="0.4">
      <c r="D377" s="36"/>
      <c r="E377" s="36"/>
    </row>
    <row r="378" spans="4:5" ht="13.5" customHeight="1" x14ac:dyDescent="0.4">
      <c r="D378" s="36"/>
      <c r="E378" s="36"/>
    </row>
    <row r="379" spans="4:5" ht="13.5" customHeight="1" x14ac:dyDescent="0.4">
      <c r="D379" s="36"/>
      <c r="E379" s="36"/>
    </row>
    <row r="380" spans="4:5" ht="13.5" customHeight="1" x14ac:dyDescent="0.4">
      <c r="D380" s="36"/>
      <c r="E380" s="36"/>
    </row>
    <row r="381" spans="4:5" ht="13.5" customHeight="1" x14ac:dyDescent="0.4">
      <c r="D381" s="36"/>
      <c r="E381" s="36"/>
    </row>
    <row r="382" spans="4:5" ht="13.5" customHeight="1" x14ac:dyDescent="0.4">
      <c r="D382" s="36"/>
      <c r="E382" s="36"/>
    </row>
    <row r="383" spans="4:5" ht="13.5" customHeight="1" x14ac:dyDescent="0.4">
      <c r="D383" s="36"/>
      <c r="E383" s="36"/>
    </row>
    <row r="384" spans="4:5" ht="13.5" customHeight="1" x14ac:dyDescent="0.4">
      <c r="D384" s="36"/>
      <c r="E384" s="36"/>
    </row>
    <row r="385" spans="4:5" ht="13.5" customHeight="1" x14ac:dyDescent="0.4">
      <c r="D385" s="36"/>
      <c r="E385" s="36"/>
    </row>
    <row r="386" spans="4:5" ht="13.5" customHeight="1" x14ac:dyDescent="0.4">
      <c r="D386" s="36"/>
      <c r="E386" s="36"/>
    </row>
    <row r="387" spans="4:5" ht="13.5" customHeight="1" x14ac:dyDescent="0.4">
      <c r="D387" s="36"/>
      <c r="E387" s="36"/>
    </row>
    <row r="388" spans="4:5" ht="13.5" customHeight="1" x14ac:dyDescent="0.4">
      <c r="D388" s="36"/>
      <c r="E388" s="36"/>
    </row>
    <row r="389" spans="4:5" ht="13.5" customHeight="1" x14ac:dyDescent="0.4">
      <c r="D389" s="36"/>
      <c r="E389" s="36"/>
    </row>
    <row r="390" spans="4:5" ht="13.5" customHeight="1" x14ac:dyDescent="0.4">
      <c r="D390" s="36"/>
      <c r="E390" s="36"/>
    </row>
    <row r="391" spans="4:5" ht="13.5" customHeight="1" x14ac:dyDescent="0.4">
      <c r="D391" s="36"/>
      <c r="E391" s="36"/>
    </row>
    <row r="392" spans="4:5" ht="13.5" customHeight="1" x14ac:dyDescent="0.4">
      <c r="D392" s="36"/>
      <c r="E392" s="36"/>
    </row>
    <row r="393" spans="4:5" ht="13.5" customHeight="1" x14ac:dyDescent="0.4">
      <c r="D393" s="36"/>
      <c r="E393" s="36"/>
    </row>
    <row r="394" spans="4:5" ht="13.5" customHeight="1" x14ac:dyDescent="0.4">
      <c r="D394" s="36"/>
      <c r="E394" s="36"/>
    </row>
    <row r="395" spans="4:5" ht="13.5" customHeight="1" x14ac:dyDescent="0.4">
      <c r="D395" s="36"/>
      <c r="E395" s="36"/>
    </row>
    <row r="396" spans="4:5" ht="13.5" customHeight="1" x14ac:dyDescent="0.4">
      <c r="D396" s="36"/>
      <c r="E396" s="36"/>
    </row>
    <row r="397" spans="4:5" ht="13.5" customHeight="1" x14ac:dyDescent="0.4">
      <c r="D397" s="36"/>
      <c r="E397" s="36"/>
    </row>
    <row r="398" spans="4:5" ht="13.5" customHeight="1" x14ac:dyDescent="0.4">
      <c r="D398" s="36"/>
      <c r="E398" s="36"/>
    </row>
    <row r="399" spans="4:5" ht="13.5" customHeight="1" x14ac:dyDescent="0.4">
      <c r="D399" s="36"/>
      <c r="E399" s="36"/>
    </row>
    <row r="400" spans="4:5" ht="13.5" customHeight="1" x14ac:dyDescent="0.4">
      <c r="D400" s="36"/>
      <c r="E400" s="36"/>
    </row>
    <row r="401" spans="4:5" ht="13.5" customHeight="1" x14ac:dyDescent="0.4">
      <c r="D401" s="36"/>
      <c r="E401" s="36"/>
    </row>
    <row r="402" spans="4:5" ht="13.5" customHeight="1" x14ac:dyDescent="0.4">
      <c r="D402" s="36"/>
      <c r="E402" s="36"/>
    </row>
    <row r="403" spans="4:5" ht="13.5" customHeight="1" x14ac:dyDescent="0.4">
      <c r="D403" s="36"/>
      <c r="E403" s="36"/>
    </row>
    <row r="404" spans="4:5" ht="13.5" customHeight="1" x14ac:dyDescent="0.4">
      <c r="D404" s="36"/>
      <c r="E404" s="36"/>
    </row>
    <row r="405" spans="4:5" ht="13.5" customHeight="1" x14ac:dyDescent="0.4">
      <c r="D405" s="36"/>
      <c r="E405" s="36"/>
    </row>
    <row r="406" spans="4:5" ht="13.5" customHeight="1" x14ac:dyDescent="0.4">
      <c r="D406" s="36"/>
      <c r="E406" s="36"/>
    </row>
    <row r="407" spans="4:5" ht="13.5" customHeight="1" x14ac:dyDescent="0.4">
      <c r="D407" s="36"/>
      <c r="E407" s="36"/>
    </row>
    <row r="408" spans="4:5" ht="13.5" customHeight="1" x14ac:dyDescent="0.4">
      <c r="D408" s="36"/>
      <c r="E408" s="36"/>
    </row>
    <row r="409" spans="4:5" ht="13.5" customHeight="1" x14ac:dyDescent="0.4">
      <c r="D409" s="36"/>
      <c r="E409" s="36"/>
    </row>
    <row r="410" spans="4:5" ht="13.5" customHeight="1" x14ac:dyDescent="0.4">
      <c r="D410" s="36"/>
      <c r="E410" s="36"/>
    </row>
    <row r="411" spans="4:5" ht="13.5" customHeight="1" x14ac:dyDescent="0.4">
      <c r="D411" s="36"/>
      <c r="E411" s="36"/>
    </row>
    <row r="412" spans="4:5" ht="13.5" customHeight="1" x14ac:dyDescent="0.4">
      <c r="D412" s="36"/>
      <c r="E412" s="36"/>
    </row>
    <row r="413" spans="4:5" ht="13.5" customHeight="1" x14ac:dyDescent="0.4">
      <c r="D413" s="36"/>
      <c r="E413" s="36"/>
    </row>
    <row r="414" spans="4:5" ht="13.5" customHeight="1" x14ac:dyDescent="0.4">
      <c r="D414" s="36"/>
      <c r="E414" s="36"/>
    </row>
    <row r="415" spans="4:5" ht="13.5" customHeight="1" x14ac:dyDescent="0.4">
      <c r="D415" s="36"/>
      <c r="E415" s="36"/>
    </row>
    <row r="416" spans="4:5" ht="13.5" customHeight="1" x14ac:dyDescent="0.4">
      <c r="D416" s="36"/>
      <c r="E416" s="36"/>
    </row>
    <row r="417" spans="4:5" ht="13.5" customHeight="1" x14ac:dyDescent="0.4">
      <c r="D417" s="36"/>
      <c r="E417" s="36"/>
    </row>
    <row r="418" spans="4:5" ht="13.5" customHeight="1" x14ac:dyDescent="0.4">
      <c r="D418" s="36"/>
      <c r="E418" s="36"/>
    </row>
    <row r="419" spans="4:5" ht="13.5" customHeight="1" x14ac:dyDescent="0.4">
      <c r="D419" s="36"/>
      <c r="E419" s="36"/>
    </row>
    <row r="420" spans="4:5" ht="13.5" customHeight="1" x14ac:dyDescent="0.4">
      <c r="D420" s="36"/>
      <c r="E420" s="36"/>
    </row>
    <row r="421" spans="4:5" ht="13.5" customHeight="1" x14ac:dyDescent="0.4">
      <c r="D421" s="36"/>
      <c r="E421" s="36"/>
    </row>
    <row r="422" spans="4:5" ht="13.5" customHeight="1" x14ac:dyDescent="0.4">
      <c r="D422" s="36"/>
      <c r="E422" s="36"/>
    </row>
    <row r="423" spans="4:5" ht="13.5" customHeight="1" x14ac:dyDescent="0.4">
      <c r="D423" s="36"/>
      <c r="E423" s="36"/>
    </row>
    <row r="424" spans="4:5" ht="13.5" customHeight="1" x14ac:dyDescent="0.4">
      <c r="D424" s="36"/>
      <c r="E424" s="36"/>
    </row>
    <row r="425" spans="4:5" ht="13.5" customHeight="1" x14ac:dyDescent="0.4">
      <c r="D425" s="36"/>
      <c r="E425" s="36"/>
    </row>
    <row r="426" spans="4:5" ht="13.5" customHeight="1" x14ac:dyDescent="0.4">
      <c r="D426" s="36"/>
      <c r="E426" s="36"/>
    </row>
    <row r="427" spans="4:5" ht="13.5" customHeight="1" x14ac:dyDescent="0.4">
      <c r="D427" s="36"/>
      <c r="E427" s="36"/>
    </row>
    <row r="428" spans="4:5" ht="13.5" customHeight="1" x14ac:dyDescent="0.4">
      <c r="D428" s="36"/>
      <c r="E428" s="36"/>
    </row>
    <row r="429" spans="4:5" ht="13.5" customHeight="1" x14ac:dyDescent="0.4">
      <c r="D429" s="36"/>
      <c r="E429" s="36"/>
    </row>
    <row r="430" spans="4:5" ht="13.5" customHeight="1" x14ac:dyDescent="0.4">
      <c r="D430" s="36"/>
      <c r="E430" s="36"/>
    </row>
    <row r="431" spans="4:5" ht="13.5" customHeight="1" x14ac:dyDescent="0.4">
      <c r="D431" s="36"/>
      <c r="E431" s="36"/>
    </row>
    <row r="432" spans="4:5" ht="13.5" customHeight="1" x14ac:dyDescent="0.4">
      <c r="D432" s="36"/>
      <c r="E432" s="36"/>
    </row>
    <row r="433" spans="4:5" ht="13.5" customHeight="1" x14ac:dyDescent="0.4">
      <c r="D433" s="36"/>
      <c r="E433" s="36"/>
    </row>
    <row r="434" spans="4:5" ht="13.5" customHeight="1" x14ac:dyDescent="0.4">
      <c r="D434" s="36"/>
      <c r="E434" s="36"/>
    </row>
    <row r="435" spans="4:5" ht="13.5" customHeight="1" x14ac:dyDescent="0.4">
      <c r="D435" s="36"/>
      <c r="E435" s="36"/>
    </row>
    <row r="436" spans="4:5" ht="13.5" customHeight="1" x14ac:dyDescent="0.4">
      <c r="D436" s="36"/>
      <c r="E436" s="36"/>
    </row>
    <row r="437" spans="4:5" ht="13.5" customHeight="1" x14ac:dyDescent="0.4">
      <c r="D437" s="36"/>
      <c r="E437" s="36"/>
    </row>
    <row r="438" spans="4:5" ht="13.5" customHeight="1" x14ac:dyDescent="0.4">
      <c r="D438" s="36"/>
      <c r="E438" s="36"/>
    </row>
    <row r="439" spans="4:5" ht="13.5" customHeight="1" x14ac:dyDescent="0.4">
      <c r="D439" s="36"/>
      <c r="E439" s="36"/>
    </row>
    <row r="440" spans="4:5" ht="13.5" customHeight="1" x14ac:dyDescent="0.4">
      <c r="D440" s="36"/>
      <c r="E440" s="36"/>
    </row>
    <row r="441" spans="4:5" ht="13.5" customHeight="1" x14ac:dyDescent="0.4">
      <c r="D441" s="36"/>
      <c r="E441" s="36"/>
    </row>
    <row r="442" spans="4:5" ht="13.5" customHeight="1" x14ac:dyDescent="0.4">
      <c r="D442" s="36"/>
      <c r="E442" s="36"/>
    </row>
    <row r="443" spans="4:5" ht="13.5" customHeight="1" x14ac:dyDescent="0.4">
      <c r="D443" s="36"/>
      <c r="E443" s="36"/>
    </row>
    <row r="444" spans="4:5" ht="13.5" customHeight="1" x14ac:dyDescent="0.4">
      <c r="D444" s="36"/>
      <c r="E444" s="36"/>
    </row>
    <row r="445" spans="4:5" ht="13.5" customHeight="1" x14ac:dyDescent="0.4">
      <c r="D445" s="36"/>
      <c r="E445" s="36"/>
    </row>
    <row r="446" spans="4:5" ht="13.5" customHeight="1" x14ac:dyDescent="0.4">
      <c r="D446" s="36"/>
      <c r="E446" s="36"/>
    </row>
    <row r="447" spans="4:5" ht="13.5" customHeight="1" x14ac:dyDescent="0.4">
      <c r="D447" s="36"/>
      <c r="E447" s="36"/>
    </row>
    <row r="448" spans="4:5" ht="13.5" customHeight="1" x14ac:dyDescent="0.4">
      <c r="D448" s="36"/>
      <c r="E448" s="36"/>
    </row>
    <row r="449" spans="4:5" ht="13.5" customHeight="1" x14ac:dyDescent="0.4">
      <c r="D449" s="36"/>
      <c r="E449" s="36"/>
    </row>
    <row r="450" spans="4:5" ht="13.5" customHeight="1" x14ac:dyDescent="0.4">
      <c r="D450" s="36"/>
      <c r="E450" s="36"/>
    </row>
    <row r="451" spans="4:5" ht="13.5" customHeight="1" x14ac:dyDescent="0.4">
      <c r="D451" s="36"/>
      <c r="E451" s="36"/>
    </row>
    <row r="452" spans="4:5" ht="13.5" customHeight="1" x14ac:dyDescent="0.4">
      <c r="D452" s="36"/>
      <c r="E452" s="36"/>
    </row>
    <row r="453" spans="4:5" ht="13.5" customHeight="1" x14ac:dyDescent="0.4">
      <c r="D453" s="36"/>
      <c r="E453" s="36"/>
    </row>
    <row r="454" spans="4:5" ht="13.5" customHeight="1" x14ac:dyDescent="0.4">
      <c r="D454" s="36"/>
      <c r="E454" s="36"/>
    </row>
    <row r="455" spans="4:5" ht="13.5" customHeight="1" x14ac:dyDescent="0.4">
      <c r="D455" s="36"/>
      <c r="E455" s="36"/>
    </row>
    <row r="456" spans="4:5" ht="13.5" customHeight="1" x14ac:dyDescent="0.4">
      <c r="D456" s="36"/>
      <c r="E456" s="36"/>
    </row>
    <row r="457" spans="4:5" ht="13.5" customHeight="1" x14ac:dyDescent="0.4">
      <c r="D457" s="36"/>
      <c r="E457" s="36"/>
    </row>
    <row r="458" spans="4:5" ht="13.5" customHeight="1" x14ac:dyDescent="0.4">
      <c r="D458" s="36"/>
      <c r="E458" s="36"/>
    </row>
    <row r="459" spans="4:5" ht="13.5" customHeight="1" x14ac:dyDescent="0.4">
      <c r="D459" s="36"/>
      <c r="E459" s="36"/>
    </row>
    <row r="460" spans="4:5" ht="13.5" customHeight="1" x14ac:dyDescent="0.4">
      <c r="D460" s="36"/>
      <c r="E460" s="36"/>
    </row>
    <row r="461" spans="4:5" ht="13.5" customHeight="1" x14ac:dyDescent="0.4">
      <c r="D461" s="36"/>
      <c r="E461" s="36"/>
    </row>
    <row r="462" spans="4:5" ht="13.5" customHeight="1" x14ac:dyDescent="0.4">
      <c r="D462" s="36"/>
      <c r="E462" s="36"/>
    </row>
    <row r="463" spans="4:5" ht="13.5" customHeight="1" x14ac:dyDescent="0.4">
      <c r="D463" s="36"/>
      <c r="E463" s="36"/>
    </row>
    <row r="464" spans="4:5" ht="13.5" customHeight="1" x14ac:dyDescent="0.4">
      <c r="D464" s="36"/>
      <c r="E464" s="36"/>
    </row>
    <row r="465" spans="4:5" ht="13.5" customHeight="1" x14ac:dyDescent="0.4">
      <c r="D465" s="36"/>
      <c r="E465" s="36"/>
    </row>
    <row r="466" spans="4:5" ht="13.5" customHeight="1" x14ac:dyDescent="0.4">
      <c r="D466" s="36"/>
      <c r="E466" s="36"/>
    </row>
    <row r="467" spans="4:5" ht="13.5" customHeight="1" x14ac:dyDescent="0.4">
      <c r="D467" s="36"/>
      <c r="E467" s="36"/>
    </row>
    <row r="468" spans="4:5" ht="13.5" customHeight="1" x14ac:dyDescent="0.4">
      <c r="D468" s="36"/>
      <c r="E468" s="36"/>
    </row>
    <row r="469" spans="4:5" ht="13.5" customHeight="1" x14ac:dyDescent="0.4">
      <c r="D469" s="36"/>
      <c r="E469" s="36"/>
    </row>
    <row r="470" spans="4:5" ht="13.5" customHeight="1" x14ac:dyDescent="0.4">
      <c r="D470" s="36"/>
      <c r="E470" s="36"/>
    </row>
    <row r="471" spans="4:5" ht="13.5" customHeight="1" x14ac:dyDescent="0.4">
      <c r="D471" s="36"/>
      <c r="E471" s="36"/>
    </row>
    <row r="472" spans="4:5" ht="13.5" customHeight="1" x14ac:dyDescent="0.4">
      <c r="D472" s="36"/>
      <c r="E472" s="36"/>
    </row>
    <row r="473" spans="4:5" ht="13.5" customHeight="1" x14ac:dyDescent="0.4">
      <c r="D473" s="36"/>
      <c r="E473" s="36"/>
    </row>
    <row r="474" spans="4:5" ht="13.5" customHeight="1" x14ac:dyDescent="0.4">
      <c r="D474" s="36"/>
      <c r="E474" s="36"/>
    </row>
    <row r="475" spans="4:5" ht="13.5" customHeight="1" x14ac:dyDescent="0.4">
      <c r="D475" s="36"/>
      <c r="E475" s="36"/>
    </row>
    <row r="476" spans="4:5" ht="13.5" customHeight="1" x14ac:dyDescent="0.4">
      <c r="D476" s="36"/>
      <c r="E476" s="36"/>
    </row>
    <row r="477" spans="4:5" ht="13.5" customHeight="1" x14ac:dyDescent="0.4">
      <c r="D477" s="36"/>
      <c r="E477" s="36"/>
    </row>
    <row r="478" spans="4:5" ht="13.5" customHeight="1" x14ac:dyDescent="0.4">
      <c r="D478" s="36"/>
      <c r="E478" s="36"/>
    </row>
    <row r="479" spans="4:5" ht="13.5" customHeight="1" x14ac:dyDescent="0.4">
      <c r="D479" s="36"/>
      <c r="E479" s="36"/>
    </row>
    <row r="480" spans="4:5" ht="13.5" customHeight="1" x14ac:dyDescent="0.4">
      <c r="D480" s="36"/>
      <c r="E480" s="36"/>
    </row>
    <row r="481" spans="4:5" ht="13.5" customHeight="1" x14ac:dyDescent="0.4">
      <c r="D481" s="36"/>
      <c r="E481" s="36"/>
    </row>
    <row r="482" spans="4:5" ht="13.5" customHeight="1" x14ac:dyDescent="0.4">
      <c r="D482" s="36"/>
      <c r="E482" s="36"/>
    </row>
    <row r="483" spans="4:5" ht="13.5" customHeight="1" x14ac:dyDescent="0.4">
      <c r="D483" s="36"/>
      <c r="E483" s="36"/>
    </row>
    <row r="484" spans="4:5" ht="13.5" customHeight="1" x14ac:dyDescent="0.4">
      <c r="D484" s="36"/>
      <c r="E484" s="36"/>
    </row>
    <row r="485" spans="4:5" ht="13.5" customHeight="1" x14ac:dyDescent="0.4">
      <c r="D485" s="36"/>
      <c r="E485" s="36"/>
    </row>
    <row r="486" spans="4:5" ht="13.5" customHeight="1" x14ac:dyDescent="0.4">
      <c r="D486" s="36"/>
      <c r="E486" s="36"/>
    </row>
    <row r="487" spans="4:5" ht="13.5" customHeight="1" x14ac:dyDescent="0.4">
      <c r="D487" s="36"/>
      <c r="E487" s="36"/>
    </row>
    <row r="488" spans="4:5" ht="13.5" customHeight="1" x14ac:dyDescent="0.4">
      <c r="D488" s="36"/>
      <c r="E488" s="36"/>
    </row>
    <row r="489" spans="4:5" ht="13.5" customHeight="1" x14ac:dyDescent="0.4">
      <c r="D489" s="36"/>
      <c r="E489" s="36"/>
    </row>
    <row r="490" spans="4:5" ht="13.5" customHeight="1" x14ac:dyDescent="0.4">
      <c r="D490" s="36"/>
      <c r="E490" s="36"/>
    </row>
    <row r="491" spans="4:5" ht="13.5" customHeight="1" x14ac:dyDescent="0.4">
      <c r="D491" s="36"/>
      <c r="E491" s="36"/>
    </row>
    <row r="492" spans="4:5" ht="13.5" customHeight="1" x14ac:dyDescent="0.4">
      <c r="D492" s="36"/>
      <c r="E492" s="36"/>
    </row>
    <row r="493" spans="4:5" ht="13.5" customHeight="1" x14ac:dyDescent="0.4">
      <c r="D493" s="36"/>
      <c r="E493" s="36"/>
    </row>
    <row r="494" spans="4:5" ht="13.5" customHeight="1" x14ac:dyDescent="0.4">
      <c r="D494" s="36"/>
      <c r="E494" s="36"/>
    </row>
    <row r="495" spans="4:5" ht="13.5" customHeight="1" x14ac:dyDescent="0.4">
      <c r="D495" s="36"/>
      <c r="E495" s="36"/>
    </row>
    <row r="496" spans="4:5" ht="13.5" customHeight="1" x14ac:dyDescent="0.4">
      <c r="D496" s="36"/>
      <c r="E496" s="36"/>
    </row>
    <row r="497" spans="4:5" ht="13.5" customHeight="1" x14ac:dyDescent="0.4">
      <c r="D497" s="36"/>
      <c r="E497" s="36"/>
    </row>
    <row r="498" spans="4:5" ht="13.5" customHeight="1" x14ac:dyDescent="0.4">
      <c r="D498" s="36"/>
      <c r="E498" s="36"/>
    </row>
    <row r="499" spans="4:5" ht="13.5" customHeight="1" x14ac:dyDescent="0.4">
      <c r="D499" s="36"/>
      <c r="E499" s="36"/>
    </row>
    <row r="500" spans="4:5" ht="13.5" customHeight="1" x14ac:dyDescent="0.4">
      <c r="D500" s="36"/>
      <c r="E500" s="36"/>
    </row>
    <row r="501" spans="4:5" ht="13.5" customHeight="1" x14ac:dyDescent="0.4">
      <c r="D501" s="36"/>
      <c r="E501" s="36"/>
    </row>
    <row r="502" spans="4:5" ht="13.5" customHeight="1" x14ac:dyDescent="0.4">
      <c r="D502" s="36"/>
      <c r="E502" s="36"/>
    </row>
    <row r="503" spans="4:5" ht="13.5" customHeight="1" x14ac:dyDescent="0.4">
      <c r="D503" s="36"/>
      <c r="E503" s="36"/>
    </row>
    <row r="504" spans="4:5" ht="13.5" customHeight="1" x14ac:dyDescent="0.4">
      <c r="D504" s="36"/>
      <c r="E504" s="36"/>
    </row>
    <row r="505" spans="4:5" ht="13.5" customHeight="1" x14ac:dyDescent="0.4">
      <c r="D505" s="36"/>
      <c r="E505" s="36"/>
    </row>
    <row r="506" spans="4:5" ht="13.5" customHeight="1" x14ac:dyDescent="0.4">
      <c r="D506" s="36"/>
      <c r="E506" s="36"/>
    </row>
    <row r="507" spans="4:5" ht="13.5" customHeight="1" x14ac:dyDescent="0.4">
      <c r="D507" s="36"/>
      <c r="E507" s="36"/>
    </row>
    <row r="508" spans="4:5" ht="13.5" customHeight="1" x14ac:dyDescent="0.4">
      <c r="D508" s="36"/>
      <c r="E508" s="36"/>
    </row>
    <row r="509" spans="4:5" ht="13.5" customHeight="1" x14ac:dyDescent="0.4">
      <c r="D509" s="36"/>
      <c r="E509" s="36"/>
    </row>
    <row r="510" spans="4:5" ht="13.5" customHeight="1" x14ac:dyDescent="0.4">
      <c r="D510" s="36"/>
      <c r="E510" s="36"/>
    </row>
    <row r="511" spans="4:5" ht="13.5" customHeight="1" x14ac:dyDescent="0.4">
      <c r="D511" s="36"/>
      <c r="E511" s="36"/>
    </row>
    <row r="512" spans="4:5" ht="13.5" customHeight="1" x14ac:dyDescent="0.4">
      <c r="D512" s="36"/>
      <c r="E512" s="36"/>
    </row>
    <row r="513" spans="4:5" ht="13.5" customHeight="1" x14ac:dyDescent="0.4">
      <c r="D513" s="36"/>
      <c r="E513" s="36"/>
    </row>
    <row r="514" spans="4:5" ht="13.5" customHeight="1" x14ac:dyDescent="0.4">
      <c r="D514" s="36"/>
      <c r="E514" s="36"/>
    </row>
    <row r="515" spans="4:5" ht="13.5" customHeight="1" x14ac:dyDescent="0.4">
      <c r="D515" s="36"/>
      <c r="E515" s="36"/>
    </row>
    <row r="516" spans="4:5" ht="13.5" customHeight="1" x14ac:dyDescent="0.4">
      <c r="D516" s="36"/>
      <c r="E516" s="36"/>
    </row>
    <row r="517" spans="4:5" ht="13.5" customHeight="1" x14ac:dyDescent="0.4">
      <c r="D517" s="36"/>
      <c r="E517" s="36"/>
    </row>
    <row r="518" spans="4:5" ht="13.5" customHeight="1" x14ac:dyDescent="0.4">
      <c r="D518" s="36"/>
      <c r="E518" s="36"/>
    </row>
    <row r="519" spans="4:5" ht="13.5" customHeight="1" x14ac:dyDescent="0.4">
      <c r="D519" s="36"/>
      <c r="E519" s="36"/>
    </row>
    <row r="520" spans="4:5" ht="13.5" customHeight="1" x14ac:dyDescent="0.4">
      <c r="D520" s="36"/>
      <c r="E520" s="36"/>
    </row>
    <row r="521" spans="4:5" ht="13.5" customHeight="1" x14ac:dyDescent="0.4">
      <c r="D521" s="36"/>
      <c r="E521" s="36"/>
    </row>
    <row r="522" spans="4:5" ht="13.5" customHeight="1" x14ac:dyDescent="0.4">
      <c r="D522" s="36"/>
      <c r="E522" s="36"/>
    </row>
    <row r="523" spans="4:5" ht="13.5" customHeight="1" x14ac:dyDescent="0.4">
      <c r="D523" s="36"/>
      <c r="E523" s="36"/>
    </row>
    <row r="524" spans="4:5" ht="13.5" customHeight="1" x14ac:dyDescent="0.4">
      <c r="D524" s="36"/>
      <c r="E524" s="36"/>
    </row>
    <row r="525" spans="4:5" ht="13.5" customHeight="1" x14ac:dyDescent="0.4">
      <c r="D525" s="36"/>
      <c r="E525" s="36"/>
    </row>
    <row r="526" spans="4:5" ht="13.5" customHeight="1" x14ac:dyDescent="0.4">
      <c r="D526" s="36"/>
      <c r="E526" s="36"/>
    </row>
    <row r="527" spans="4:5" ht="13.5" customHeight="1" x14ac:dyDescent="0.4">
      <c r="D527" s="36"/>
      <c r="E527" s="36"/>
    </row>
    <row r="528" spans="4:5" ht="13.5" customHeight="1" x14ac:dyDescent="0.4">
      <c r="D528" s="36"/>
      <c r="E528" s="36"/>
    </row>
    <row r="529" spans="4:5" ht="13.5" customHeight="1" x14ac:dyDescent="0.4">
      <c r="D529" s="36"/>
      <c r="E529" s="36"/>
    </row>
    <row r="530" spans="4:5" ht="13.5" customHeight="1" x14ac:dyDescent="0.4">
      <c r="D530" s="36"/>
      <c r="E530" s="36"/>
    </row>
    <row r="531" spans="4:5" ht="13.5" customHeight="1" x14ac:dyDescent="0.4">
      <c r="D531" s="36"/>
      <c r="E531" s="36"/>
    </row>
    <row r="532" spans="4:5" ht="13.5" customHeight="1" x14ac:dyDescent="0.4">
      <c r="D532" s="36"/>
      <c r="E532" s="36"/>
    </row>
    <row r="533" spans="4:5" ht="13.5" customHeight="1" x14ac:dyDescent="0.4">
      <c r="D533" s="36"/>
      <c r="E533" s="36"/>
    </row>
    <row r="534" spans="4:5" ht="13.5" customHeight="1" x14ac:dyDescent="0.4">
      <c r="D534" s="36"/>
      <c r="E534" s="36"/>
    </row>
    <row r="535" spans="4:5" ht="13.5" customHeight="1" x14ac:dyDescent="0.4">
      <c r="D535" s="36"/>
      <c r="E535" s="36"/>
    </row>
    <row r="536" spans="4:5" ht="13.5" customHeight="1" x14ac:dyDescent="0.4">
      <c r="D536" s="36"/>
      <c r="E536" s="36"/>
    </row>
    <row r="537" spans="4:5" ht="13.5" customHeight="1" x14ac:dyDescent="0.4">
      <c r="D537" s="36"/>
      <c r="E537" s="36"/>
    </row>
    <row r="538" spans="4:5" ht="13.5" customHeight="1" x14ac:dyDescent="0.4">
      <c r="D538" s="36"/>
      <c r="E538" s="36"/>
    </row>
    <row r="539" spans="4:5" ht="13.5" customHeight="1" x14ac:dyDescent="0.4">
      <c r="D539" s="36"/>
      <c r="E539" s="36"/>
    </row>
    <row r="540" spans="4:5" ht="13.5" customHeight="1" x14ac:dyDescent="0.4">
      <c r="D540" s="36"/>
      <c r="E540" s="36"/>
    </row>
    <row r="541" spans="4:5" ht="13.5" customHeight="1" x14ac:dyDescent="0.4">
      <c r="D541" s="36"/>
      <c r="E541" s="36"/>
    </row>
    <row r="542" spans="4:5" ht="13.5" customHeight="1" x14ac:dyDescent="0.4">
      <c r="D542" s="36"/>
      <c r="E542" s="36"/>
    </row>
    <row r="543" spans="4:5" ht="13.5" customHeight="1" x14ac:dyDescent="0.4">
      <c r="D543" s="36"/>
      <c r="E543" s="36"/>
    </row>
    <row r="544" spans="4:5" ht="13.5" customHeight="1" x14ac:dyDescent="0.4">
      <c r="D544" s="36"/>
      <c r="E544" s="36"/>
    </row>
    <row r="545" spans="4:5" ht="13.5" customHeight="1" x14ac:dyDescent="0.4">
      <c r="D545" s="36"/>
      <c r="E545" s="36"/>
    </row>
    <row r="546" spans="4:5" ht="13.5" customHeight="1" x14ac:dyDescent="0.4">
      <c r="D546" s="36"/>
      <c r="E546" s="36"/>
    </row>
    <row r="547" spans="4:5" ht="13.5" customHeight="1" x14ac:dyDescent="0.4">
      <c r="D547" s="36"/>
      <c r="E547" s="36"/>
    </row>
    <row r="548" spans="4:5" ht="13.5" customHeight="1" x14ac:dyDescent="0.4">
      <c r="D548" s="36"/>
      <c r="E548" s="36"/>
    </row>
    <row r="549" spans="4:5" ht="13.5" customHeight="1" x14ac:dyDescent="0.4">
      <c r="D549" s="36"/>
      <c r="E549" s="36"/>
    </row>
    <row r="550" spans="4:5" ht="13.5" customHeight="1" x14ac:dyDescent="0.4">
      <c r="D550" s="36"/>
      <c r="E550" s="36"/>
    </row>
    <row r="551" spans="4:5" ht="13.5" customHeight="1" x14ac:dyDescent="0.4">
      <c r="D551" s="36"/>
      <c r="E551" s="36"/>
    </row>
    <row r="552" spans="4:5" ht="13.5" customHeight="1" x14ac:dyDescent="0.4">
      <c r="D552" s="36"/>
      <c r="E552" s="36"/>
    </row>
    <row r="553" spans="4:5" ht="13.5" customHeight="1" x14ac:dyDescent="0.4">
      <c r="D553" s="36"/>
      <c r="E553" s="36"/>
    </row>
    <row r="554" spans="4:5" ht="13.5" customHeight="1" x14ac:dyDescent="0.4">
      <c r="D554" s="36"/>
      <c r="E554" s="36"/>
    </row>
    <row r="555" spans="4:5" ht="13.5" customHeight="1" x14ac:dyDescent="0.4">
      <c r="D555" s="36"/>
      <c r="E555" s="36"/>
    </row>
    <row r="556" spans="4:5" ht="13.5" customHeight="1" x14ac:dyDescent="0.4">
      <c r="D556" s="36"/>
      <c r="E556" s="36"/>
    </row>
    <row r="557" spans="4:5" ht="13.5" customHeight="1" x14ac:dyDescent="0.4">
      <c r="D557" s="36"/>
      <c r="E557" s="36"/>
    </row>
    <row r="558" spans="4:5" ht="13.5" customHeight="1" x14ac:dyDescent="0.4">
      <c r="D558" s="36"/>
      <c r="E558" s="36"/>
    </row>
    <row r="559" spans="4:5" ht="13.5" customHeight="1" x14ac:dyDescent="0.4">
      <c r="D559" s="36"/>
      <c r="E559" s="36"/>
    </row>
    <row r="560" spans="4:5" ht="13.5" customHeight="1" x14ac:dyDescent="0.4">
      <c r="D560" s="36"/>
      <c r="E560" s="36"/>
    </row>
    <row r="561" spans="4:5" ht="13.5" customHeight="1" x14ac:dyDescent="0.4">
      <c r="D561" s="36"/>
      <c r="E561" s="36"/>
    </row>
    <row r="562" spans="4:5" ht="13.5" customHeight="1" x14ac:dyDescent="0.4">
      <c r="D562" s="36"/>
      <c r="E562" s="36"/>
    </row>
    <row r="563" spans="4:5" ht="13.5" customHeight="1" x14ac:dyDescent="0.4">
      <c r="D563" s="36"/>
      <c r="E563" s="36"/>
    </row>
    <row r="564" spans="4:5" ht="13.5" customHeight="1" x14ac:dyDescent="0.4">
      <c r="D564" s="36"/>
      <c r="E564" s="36"/>
    </row>
    <row r="565" spans="4:5" ht="13.5" customHeight="1" x14ac:dyDescent="0.4">
      <c r="D565" s="36"/>
      <c r="E565" s="36"/>
    </row>
    <row r="566" spans="4:5" ht="13.5" customHeight="1" x14ac:dyDescent="0.4">
      <c r="D566" s="36"/>
      <c r="E566" s="36"/>
    </row>
    <row r="567" spans="4:5" ht="13.5" customHeight="1" x14ac:dyDescent="0.4">
      <c r="D567" s="36"/>
      <c r="E567" s="36"/>
    </row>
    <row r="568" spans="4:5" ht="13.5" customHeight="1" x14ac:dyDescent="0.4">
      <c r="D568" s="36"/>
      <c r="E568" s="36"/>
    </row>
    <row r="569" spans="4:5" ht="13.5" customHeight="1" x14ac:dyDescent="0.4">
      <c r="D569" s="36"/>
      <c r="E569" s="36"/>
    </row>
    <row r="570" spans="4:5" ht="13.5" customHeight="1" x14ac:dyDescent="0.4">
      <c r="D570" s="36"/>
      <c r="E570" s="36"/>
    </row>
    <row r="571" spans="4:5" ht="13.5" customHeight="1" x14ac:dyDescent="0.4">
      <c r="D571" s="36"/>
      <c r="E571" s="36"/>
    </row>
    <row r="572" spans="4:5" ht="13.5" customHeight="1" x14ac:dyDescent="0.4">
      <c r="D572" s="36"/>
      <c r="E572" s="36"/>
    </row>
    <row r="573" spans="4:5" ht="13.5" customHeight="1" x14ac:dyDescent="0.4">
      <c r="D573" s="36"/>
      <c r="E573" s="36"/>
    </row>
    <row r="574" spans="4:5" ht="13.5" customHeight="1" x14ac:dyDescent="0.4">
      <c r="D574" s="36"/>
      <c r="E574" s="36"/>
    </row>
    <row r="575" spans="4:5" ht="13.5" customHeight="1" x14ac:dyDescent="0.4">
      <c r="D575" s="36"/>
      <c r="E575" s="36"/>
    </row>
    <row r="576" spans="4:5" ht="13.5" customHeight="1" x14ac:dyDescent="0.4">
      <c r="D576" s="36"/>
      <c r="E576" s="36"/>
    </row>
    <row r="577" spans="4:5" ht="13.5" customHeight="1" x14ac:dyDescent="0.4">
      <c r="D577" s="36"/>
      <c r="E577" s="36"/>
    </row>
    <row r="578" spans="4:5" ht="13.5" customHeight="1" x14ac:dyDescent="0.4">
      <c r="D578" s="36"/>
      <c r="E578" s="36"/>
    </row>
    <row r="579" spans="4:5" ht="13.5" customHeight="1" x14ac:dyDescent="0.4">
      <c r="D579" s="36"/>
      <c r="E579" s="36"/>
    </row>
    <row r="580" spans="4:5" ht="13.5" customHeight="1" x14ac:dyDescent="0.4">
      <c r="D580" s="36"/>
      <c r="E580" s="36"/>
    </row>
    <row r="581" spans="4:5" ht="13.5" customHeight="1" x14ac:dyDescent="0.4">
      <c r="D581" s="36"/>
      <c r="E581" s="36"/>
    </row>
    <row r="582" spans="4:5" ht="13.5" customHeight="1" x14ac:dyDescent="0.4">
      <c r="D582" s="36"/>
      <c r="E582" s="36"/>
    </row>
    <row r="583" spans="4:5" ht="13.5" customHeight="1" x14ac:dyDescent="0.4">
      <c r="D583" s="36"/>
      <c r="E583" s="36"/>
    </row>
    <row r="584" spans="4:5" ht="13.5" customHeight="1" x14ac:dyDescent="0.4">
      <c r="D584" s="36"/>
      <c r="E584" s="36"/>
    </row>
    <row r="585" spans="4:5" ht="13.5" customHeight="1" x14ac:dyDescent="0.4">
      <c r="D585" s="36"/>
      <c r="E585" s="36"/>
    </row>
    <row r="586" spans="4:5" ht="13.5" customHeight="1" x14ac:dyDescent="0.4">
      <c r="D586" s="36"/>
      <c r="E586" s="36"/>
    </row>
    <row r="587" spans="4:5" ht="13.5" customHeight="1" x14ac:dyDescent="0.4">
      <c r="D587" s="36"/>
      <c r="E587" s="36"/>
    </row>
    <row r="588" spans="4:5" ht="13.5" customHeight="1" x14ac:dyDescent="0.4">
      <c r="D588" s="36"/>
      <c r="E588" s="36"/>
    </row>
    <row r="589" spans="4:5" ht="13.5" customHeight="1" x14ac:dyDescent="0.4">
      <c r="D589" s="36"/>
      <c r="E589" s="36"/>
    </row>
    <row r="590" spans="4:5" ht="13.5" customHeight="1" x14ac:dyDescent="0.4">
      <c r="D590" s="36"/>
      <c r="E590" s="36"/>
    </row>
    <row r="591" spans="4:5" ht="13.5" customHeight="1" x14ac:dyDescent="0.4">
      <c r="D591" s="36"/>
      <c r="E591" s="36"/>
    </row>
    <row r="592" spans="4:5" ht="13.5" customHeight="1" x14ac:dyDescent="0.4">
      <c r="D592" s="36"/>
      <c r="E592" s="36"/>
    </row>
    <row r="593" spans="4:5" ht="13.5" customHeight="1" x14ac:dyDescent="0.4">
      <c r="D593" s="36"/>
      <c r="E593" s="36"/>
    </row>
    <row r="594" spans="4:5" ht="13.5" customHeight="1" x14ac:dyDescent="0.4">
      <c r="D594" s="36"/>
      <c r="E594" s="36"/>
    </row>
    <row r="595" spans="4:5" ht="13.5" customHeight="1" x14ac:dyDescent="0.4">
      <c r="D595" s="36"/>
      <c r="E595" s="36"/>
    </row>
    <row r="596" spans="4:5" ht="13.5" customHeight="1" x14ac:dyDescent="0.4">
      <c r="D596" s="36"/>
      <c r="E596" s="36"/>
    </row>
    <row r="597" spans="4:5" ht="13.5" customHeight="1" x14ac:dyDescent="0.4">
      <c r="D597" s="36"/>
      <c r="E597" s="36"/>
    </row>
    <row r="598" spans="4:5" ht="13.5" customHeight="1" x14ac:dyDescent="0.4">
      <c r="D598" s="36"/>
      <c r="E598" s="36"/>
    </row>
    <row r="599" spans="4:5" ht="13.5" customHeight="1" x14ac:dyDescent="0.4">
      <c r="D599" s="36"/>
      <c r="E599" s="36"/>
    </row>
    <row r="600" spans="4:5" ht="13.5" customHeight="1" x14ac:dyDescent="0.4">
      <c r="D600" s="36"/>
      <c r="E600" s="36"/>
    </row>
    <row r="601" spans="4:5" ht="13.5" customHeight="1" x14ac:dyDescent="0.4">
      <c r="D601" s="36"/>
      <c r="E601" s="36"/>
    </row>
    <row r="602" spans="4:5" ht="13.5" customHeight="1" x14ac:dyDescent="0.4">
      <c r="D602" s="36"/>
      <c r="E602" s="36"/>
    </row>
    <row r="603" spans="4:5" ht="13.5" customHeight="1" x14ac:dyDescent="0.4">
      <c r="D603" s="36"/>
      <c r="E603" s="36"/>
    </row>
    <row r="604" spans="4:5" ht="13.5" customHeight="1" x14ac:dyDescent="0.4">
      <c r="D604" s="36"/>
      <c r="E604" s="36"/>
    </row>
    <row r="605" spans="4:5" ht="13.5" customHeight="1" x14ac:dyDescent="0.4">
      <c r="D605" s="36"/>
      <c r="E605" s="36"/>
    </row>
    <row r="606" spans="4:5" ht="13.5" customHeight="1" x14ac:dyDescent="0.4">
      <c r="D606" s="36"/>
      <c r="E606" s="36"/>
    </row>
    <row r="607" spans="4:5" ht="13.5" customHeight="1" x14ac:dyDescent="0.4">
      <c r="D607" s="36"/>
      <c r="E607" s="36"/>
    </row>
    <row r="608" spans="4:5" ht="13.5" customHeight="1" x14ac:dyDescent="0.4">
      <c r="D608" s="36"/>
      <c r="E608" s="36"/>
    </row>
    <row r="609" spans="4:5" ht="13.5" customHeight="1" x14ac:dyDescent="0.4">
      <c r="D609" s="36"/>
      <c r="E609" s="36"/>
    </row>
    <row r="610" spans="4:5" ht="13.5" customHeight="1" x14ac:dyDescent="0.4">
      <c r="D610" s="36"/>
      <c r="E610" s="36"/>
    </row>
    <row r="611" spans="4:5" ht="13.5" customHeight="1" x14ac:dyDescent="0.4">
      <c r="D611" s="36"/>
      <c r="E611" s="36"/>
    </row>
    <row r="612" spans="4:5" ht="13.5" customHeight="1" x14ac:dyDescent="0.4">
      <c r="D612" s="36"/>
      <c r="E612" s="36"/>
    </row>
    <row r="613" spans="4:5" ht="13.5" customHeight="1" x14ac:dyDescent="0.4">
      <c r="D613" s="36"/>
      <c r="E613" s="36"/>
    </row>
    <row r="614" spans="4:5" ht="13.5" customHeight="1" x14ac:dyDescent="0.4">
      <c r="D614" s="36"/>
      <c r="E614" s="36"/>
    </row>
    <row r="615" spans="4:5" ht="13.5" customHeight="1" x14ac:dyDescent="0.4">
      <c r="D615" s="36"/>
      <c r="E615" s="36"/>
    </row>
    <row r="616" spans="4:5" ht="13.5" customHeight="1" x14ac:dyDescent="0.4">
      <c r="D616" s="36"/>
      <c r="E616" s="36"/>
    </row>
    <row r="617" spans="4:5" ht="13.5" customHeight="1" x14ac:dyDescent="0.4">
      <c r="D617" s="36"/>
      <c r="E617" s="36"/>
    </row>
    <row r="618" spans="4:5" ht="13.5" customHeight="1" x14ac:dyDescent="0.4">
      <c r="D618" s="36"/>
      <c r="E618" s="36"/>
    </row>
    <row r="619" spans="4:5" ht="13.5" customHeight="1" x14ac:dyDescent="0.4">
      <c r="D619" s="36"/>
      <c r="E619" s="36"/>
    </row>
    <row r="620" spans="4:5" ht="13.5" customHeight="1" x14ac:dyDescent="0.4">
      <c r="D620" s="36"/>
      <c r="E620" s="36"/>
    </row>
    <row r="621" spans="4:5" ht="13.5" customHeight="1" x14ac:dyDescent="0.4">
      <c r="D621" s="36"/>
      <c r="E621" s="36"/>
    </row>
    <row r="622" spans="4:5" ht="13.5" customHeight="1" x14ac:dyDescent="0.4">
      <c r="D622" s="36"/>
      <c r="E622" s="36"/>
    </row>
    <row r="623" spans="4:5" ht="13.5" customHeight="1" x14ac:dyDescent="0.4">
      <c r="D623" s="36"/>
      <c r="E623" s="36"/>
    </row>
    <row r="624" spans="4:5" ht="13.5" customHeight="1" x14ac:dyDescent="0.4">
      <c r="D624" s="36"/>
      <c r="E624" s="36"/>
    </row>
    <row r="625" spans="4:5" ht="13.5" customHeight="1" x14ac:dyDescent="0.4">
      <c r="D625" s="36"/>
      <c r="E625" s="36"/>
    </row>
    <row r="626" spans="4:5" ht="13.5" customHeight="1" x14ac:dyDescent="0.4">
      <c r="D626" s="36"/>
      <c r="E626" s="36"/>
    </row>
    <row r="627" spans="4:5" ht="13.5" customHeight="1" x14ac:dyDescent="0.4">
      <c r="D627" s="36"/>
      <c r="E627" s="36"/>
    </row>
    <row r="628" spans="4:5" ht="13.5" customHeight="1" x14ac:dyDescent="0.4">
      <c r="D628" s="36"/>
      <c r="E628" s="36"/>
    </row>
    <row r="629" spans="4:5" ht="13.5" customHeight="1" x14ac:dyDescent="0.4">
      <c r="D629" s="36"/>
      <c r="E629" s="36"/>
    </row>
    <row r="630" spans="4:5" ht="13.5" customHeight="1" x14ac:dyDescent="0.4">
      <c r="D630" s="36"/>
      <c r="E630" s="36"/>
    </row>
    <row r="631" spans="4:5" ht="13.5" customHeight="1" x14ac:dyDescent="0.4">
      <c r="D631" s="36"/>
      <c r="E631" s="36"/>
    </row>
    <row r="632" spans="4:5" ht="13.5" customHeight="1" x14ac:dyDescent="0.4">
      <c r="D632" s="36"/>
      <c r="E632" s="36"/>
    </row>
    <row r="633" spans="4:5" ht="13.5" customHeight="1" x14ac:dyDescent="0.4">
      <c r="D633" s="36"/>
      <c r="E633" s="36"/>
    </row>
    <row r="634" spans="4:5" ht="13.5" customHeight="1" x14ac:dyDescent="0.4">
      <c r="D634" s="36"/>
      <c r="E634" s="36"/>
    </row>
    <row r="635" spans="4:5" ht="13.5" customHeight="1" x14ac:dyDescent="0.4">
      <c r="D635" s="36"/>
      <c r="E635" s="36"/>
    </row>
    <row r="636" spans="4:5" ht="13.5" customHeight="1" x14ac:dyDescent="0.4">
      <c r="D636" s="36"/>
      <c r="E636" s="36"/>
    </row>
    <row r="637" spans="4:5" ht="13.5" customHeight="1" x14ac:dyDescent="0.4">
      <c r="D637" s="36"/>
      <c r="E637" s="36"/>
    </row>
    <row r="638" spans="4:5" ht="13.5" customHeight="1" x14ac:dyDescent="0.4">
      <c r="D638" s="36"/>
      <c r="E638" s="36"/>
    </row>
    <row r="639" spans="4:5" ht="13.5" customHeight="1" x14ac:dyDescent="0.4">
      <c r="D639" s="36"/>
      <c r="E639" s="36"/>
    </row>
    <row r="640" spans="4:5" ht="13.5" customHeight="1" x14ac:dyDescent="0.4">
      <c r="D640" s="36"/>
      <c r="E640" s="36"/>
    </row>
    <row r="641" spans="4:5" ht="13.5" customHeight="1" x14ac:dyDescent="0.4">
      <c r="D641" s="36"/>
      <c r="E641" s="36"/>
    </row>
    <row r="642" spans="4:5" ht="13.5" customHeight="1" x14ac:dyDescent="0.4">
      <c r="D642" s="36"/>
      <c r="E642" s="36"/>
    </row>
    <row r="643" spans="4:5" ht="13.5" customHeight="1" x14ac:dyDescent="0.4">
      <c r="D643" s="36"/>
      <c r="E643" s="36"/>
    </row>
    <row r="644" spans="4:5" ht="13.5" customHeight="1" x14ac:dyDescent="0.4">
      <c r="D644" s="36"/>
      <c r="E644" s="36"/>
    </row>
    <row r="645" spans="4:5" ht="13.5" customHeight="1" x14ac:dyDescent="0.4">
      <c r="D645" s="36"/>
      <c r="E645" s="36"/>
    </row>
    <row r="646" spans="4:5" ht="13.5" customHeight="1" x14ac:dyDescent="0.4">
      <c r="D646" s="36"/>
      <c r="E646" s="36"/>
    </row>
    <row r="647" spans="4:5" ht="13.5" customHeight="1" x14ac:dyDescent="0.4">
      <c r="D647" s="36"/>
      <c r="E647" s="36"/>
    </row>
    <row r="648" spans="4:5" ht="13.5" customHeight="1" x14ac:dyDescent="0.4">
      <c r="D648" s="36"/>
      <c r="E648" s="36"/>
    </row>
    <row r="649" spans="4:5" ht="13.5" customHeight="1" x14ac:dyDescent="0.4">
      <c r="D649" s="36"/>
      <c r="E649" s="36"/>
    </row>
    <row r="650" spans="4:5" ht="13.5" customHeight="1" x14ac:dyDescent="0.4">
      <c r="D650" s="36"/>
      <c r="E650" s="36"/>
    </row>
    <row r="651" spans="4:5" ht="13.5" customHeight="1" x14ac:dyDescent="0.4">
      <c r="D651" s="36"/>
      <c r="E651" s="36"/>
    </row>
    <row r="652" spans="4:5" ht="13.5" customHeight="1" x14ac:dyDescent="0.4">
      <c r="D652" s="36"/>
      <c r="E652" s="36"/>
    </row>
    <row r="653" spans="4:5" ht="13.5" customHeight="1" x14ac:dyDescent="0.4">
      <c r="D653" s="36"/>
      <c r="E653" s="36"/>
    </row>
    <row r="654" spans="4:5" ht="13.5" customHeight="1" x14ac:dyDescent="0.4">
      <c r="D654" s="36"/>
      <c r="E654" s="36"/>
    </row>
    <row r="655" spans="4:5" ht="13.5" customHeight="1" x14ac:dyDescent="0.4">
      <c r="D655" s="36"/>
      <c r="E655" s="36"/>
    </row>
    <row r="656" spans="4:5" ht="13.5" customHeight="1" x14ac:dyDescent="0.4">
      <c r="D656" s="36"/>
      <c r="E656" s="36"/>
    </row>
    <row r="657" spans="4:5" ht="13.5" customHeight="1" x14ac:dyDescent="0.4">
      <c r="D657" s="36"/>
      <c r="E657" s="36"/>
    </row>
    <row r="658" spans="4:5" ht="13.5" customHeight="1" x14ac:dyDescent="0.4">
      <c r="D658" s="36"/>
      <c r="E658" s="36"/>
    </row>
    <row r="659" spans="4:5" ht="13.5" customHeight="1" x14ac:dyDescent="0.4">
      <c r="D659" s="36"/>
      <c r="E659" s="36"/>
    </row>
    <row r="660" spans="4:5" ht="13.5" customHeight="1" x14ac:dyDescent="0.4">
      <c r="D660" s="36"/>
      <c r="E660" s="36"/>
    </row>
    <row r="661" spans="4:5" ht="13.5" customHeight="1" x14ac:dyDescent="0.4">
      <c r="D661" s="36"/>
      <c r="E661" s="36"/>
    </row>
    <row r="662" spans="4:5" ht="13.5" customHeight="1" x14ac:dyDescent="0.4">
      <c r="D662" s="36"/>
      <c r="E662" s="36"/>
    </row>
    <row r="663" spans="4:5" ht="13.5" customHeight="1" x14ac:dyDescent="0.4">
      <c r="D663" s="36"/>
      <c r="E663" s="36"/>
    </row>
    <row r="664" spans="4:5" ht="13.5" customHeight="1" x14ac:dyDescent="0.4">
      <c r="D664" s="36"/>
      <c r="E664" s="36"/>
    </row>
    <row r="665" spans="4:5" ht="13.5" customHeight="1" x14ac:dyDescent="0.4">
      <c r="D665" s="36"/>
      <c r="E665" s="36"/>
    </row>
    <row r="666" spans="4:5" ht="13.5" customHeight="1" x14ac:dyDescent="0.4">
      <c r="D666" s="36"/>
      <c r="E666" s="36"/>
    </row>
    <row r="667" spans="4:5" ht="13.5" customHeight="1" x14ac:dyDescent="0.4">
      <c r="D667" s="36"/>
      <c r="E667" s="36"/>
    </row>
    <row r="668" spans="4:5" ht="13.5" customHeight="1" x14ac:dyDescent="0.4">
      <c r="D668" s="36"/>
      <c r="E668" s="36"/>
    </row>
    <row r="669" spans="4:5" ht="13.5" customHeight="1" x14ac:dyDescent="0.4">
      <c r="D669" s="36"/>
      <c r="E669" s="36"/>
    </row>
    <row r="670" spans="4:5" ht="13.5" customHeight="1" x14ac:dyDescent="0.4">
      <c r="D670" s="36"/>
      <c r="E670" s="36"/>
    </row>
    <row r="671" spans="4:5" ht="13.5" customHeight="1" x14ac:dyDescent="0.4">
      <c r="D671" s="36"/>
      <c r="E671" s="36"/>
    </row>
    <row r="672" spans="4:5" ht="13.5" customHeight="1" x14ac:dyDescent="0.4">
      <c r="D672" s="36"/>
      <c r="E672" s="36"/>
    </row>
    <row r="673" spans="4:5" ht="13.5" customHeight="1" x14ac:dyDescent="0.4">
      <c r="D673" s="36"/>
      <c r="E673" s="36"/>
    </row>
    <row r="674" spans="4:5" ht="13.5" customHeight="1" x14ac:dyDescent="0.4">
      <c r="D674" s="36"/>
      <c r="E674" s="36"/>
    </row>
    <row r="675" spans="4:5" ht="13.5" customHeight="1" x14ac:dyDescent="0.4">
      <c r="D675" s="36"/>
      <c r="E675" s="36"/>
    </row>
    <row r="676" spans="4:5" ht="13.5" customHeight="1" x14ac:dyDescent="0.4">
      <c r="D676" s="36"/>
      <c r="E676" s="36"/>
    </row>
    <row r="677" spans="4:5" ht="13.5" customHeight="1" x14ac:dyDescent="0.4">
      <c r="D677" s="36"/>
      <c r="E677" s="36"/>
    </row>
    <row r="678" spans="4:5" ht="13.5" customHeight="1" x14ac:dyDescent="0.4">
      <c r="D678" s="36"/>
      <c r="E678" s="36"/>
    </row>
    <row r="679" spans="4:5" ht="13.5" customHeight="1" x14ac:dyDescent="0.4">
      <c r="D679" s="36"/>
      <c r="E679" s="36"/>
    </row>
    <row r="680" spans="4:5" ht="13.5" customHeight="1" x14ac:dyDescent="0.4">
      <c r="D680" s="36"/>
      <c r="E680" s="36"/>
    </row>
    <row r="681" spans="4:5" ht="13.5" customHeight="1" x14ac:dyDescent="0.4">
      <c r="D681" s="36"/>
      <c r="E681" s="36"/>
    </row>
    <row r="682" spans="4:5" ht="13.5" customHeight="1" x14ac:dyDescent="0.4">
      <c r="D682" s="36"/>
      <c r="E682" s="36"/>
    </row>
    <row r="683" spans="4:5" ht="13.5" customHeight="1" x14ac:dyDescent="0.4">
      <c r="D683" s="36"/>
      <c r="E683" s="36"/>
    </row>
    <row r="684" spans="4:5" ht="13.5" customHeight="1" x14ac:dyDescent="0.4">
      <c r="D684" s="36"/>
      <c r="E684" s="36"/>
    </row>
    <row r="685" spans="4:5" ht="13.5" customHeight="1" x14ac:dyDescent="0.4">
      <c r="D685" s="36"/>
      <c r="E685" s="36"/>
    </row>
    <row r="686" spans="4:5" ht="13.5" customHeight="1" x14ac:dyDescent="0.4">
      <c r="D686" s="36"/>
      <c r="E686" s="36"/>
    </row>
    <row r="687" spans="4:5" ht="13.5" customHeight="1" x14ac:dyDescent="0.4">
      <c r="D687" s="36"/>
      <c r="E687" s="36"/>
    </row>
    <row r="688" spans="4:5" ht="13.5" customHeight="1" x14ac:dyDescent="0.4">
      <c r="D688" s="36"/>
      <c r="E688" s="36"/>
    </row>
    <row r="689" spans="4:5" ht="13.5" customHeight="1" x14ac:dyDescent="0.4">
      <c r="D689" s="36"/>
      <c r="E689" s="36"/>
    </row>
    <row r="690" spans="4:5" ht="13.5" customHeight="1" x14ac:dyDescent="0.4">
      <c r="D690" s="36"/>
      <c r="E690" s="36"/>
    </row>
    <row r="691" spans="4:5" ht="13.5" customHeight="1" x14ac:dyDescent="0.4">
      <c r="D691" s="36"/>
      <c r="E691" s="36"/>
    </row>
    <row r="692" spans="4:5" ht="13.5" customHeight="1" x14ac:dyDescent="0.4">
      <c r="D692" s="36"/>
      <c r="E692" s="36"/>
    </row>
    <row r="693" spans="4:5" ht="13.5" customHeight="1" x14ac:dyDescent="0.4">
      <c r="D693" s="36"/>
      <c r="E693" s="36"/>
    </row>
    <row r="694" spans="4:5" ht="13.5" customHeight="1" x14ac:dyDescent="0.4">
      <c r="D694" s="36"/>
      <c r="E694" s="36"/>
    </row>
    <row r="695" spans="4:5" ht="13.5" customHeight="1" x14ac:dyDescent="0.4">
      <c r="D695" s="36"/>
      <c r="E695" s="36"/>
    </row>
    <row r="696" spans="4:5" ht="13.5" customHeight="1" x14ac:dyDescent="0.4">
      <c r="D696" s="36"/>
      <c r="E696" s="36"/>
    </row>
    <row r="697" spans="4:5" ht="13.5" customHeight="1" x14ac:dyDescent="0.4">
      <c r="D697" s="36"/>
      <c r="E697" s="36"/>
    </row>
    <row r="698" spans="4:5" ht="13.5" customHeight="1" x14ac:dyDescent="0.4">
      <c r="D698" s="36"/>
      <c r="E698" s="36"/>
    </row>
    <row r="699" spans="4:5" ht="13.5" customHeight="1" x14ac:dyDescent="0.4">
      <c r="D699" s="36"/>
      <c r="E699" s="36"/>
    </row>
    <row r="700" spans="4:5" ht="13.5" customHeight="1" x14ac:dyDescent="0.4">
      <c r="D700" s="36"/>
      <c r="E700" s="36"/>
    </row>
    <row r="701" spans="4:5" ht="13.5" customHeight="1" x14ac:dyDescent="0.4">
      <c r="D701" s="36"/>
      <c r="E701" s="36"/>
    </row>
    <row r="702" spans="4:5" ht="13.5" customHeight="1" x14ac:dyDescent="0.4">
      <c r="D702" s="36"/>
      <c r="E702" s="36"/>
    </row>
    <row r="703" spans="4:5" ht="13.5" customHeight="1" x14ac:dyDescent="0.4">
      <c r="D703" s="36"/>
      <c r="E703" s="36"/>
    </row>
    <row r="704" spans="4:5" ht="13.5" customHeight="1" x14ac:dyDescent="0.4">
      <c r="D704" s="36"/>
      <c r="E704" s="36"/>
    </row>
    <row r="705" spans="4:5" ht="13.5" customHeight="1" x14ac:dyDescent="0.4">
      <c r="D705" s="36"/>
      <c r="E705" s="36"/>
    </row>
    <row r="706" spans="4:5" ht="13.5" customHeight="1" x14ac:dyDescent="0.4">
      <c r="D706" s="36"/>
      <c r="E706" s="36"/>
    </row>
    <row r="707" spans="4:5" ht="13.5" customHeight="1" x14ac:dyDescent="0.4">
      <c r="D707" s="36"/>
      <c r="E707" s="36"/>
    </row>
    <row r="708" spans="4:5" ht="13.5" customHeight="1" x14ac:dyDescent="0.4">
      <c r="D708" s="36"/>
      <c r="E708" s="36"/>
    </row>
    <row r="709" spans="4:5" ht="13.5" customHeight="1" x14ac:dyDescent="0.4">
      <c r="D709" s="36"/>
      <c r="E709" s="36"/>
    </row>
    <row r="710" spans="4:5" ht="13.5" customHeight="1" x14ac:dyDescent="0.4">
      <c r="D710" s="36"/>
      <c r="E710" s="36"/>
    </row>
    <row r="711" spans="4:5" ht="13.5" customHeight="1" x14ac:dyDescent="0.4">
      <c r="D711" s="36"/>
      <c r="E711" s="36"/>
    </row>
    <row r="712" spans="4:5" ht="13.5" customHeight="1" x14ac:dyDescent="0.4">
      <c r="D712" s="36"/>
      <c r="E712" s="36"/>
    </row>
    <row r="713" spans="4:5" ht="13.5" customHeight="1" x14ac:dyDescent="0.4">
      <c r="D713" s="36"/>
      <c r="E713" s="36"/>
    </row>
    <row r="714" spans="4:5" ht="13.5" customHeight="1" x14ac:dyDescent="0.4">
      <c r="D714" s="36"/>
      <c r="E714" s="36"/>
    </row>
    <row r="715" spans="4:5" ht="13.5" customHeight="1" x14ac:dyDescent="0.4">
      <c r="D715" s="36"/>
      <c r="E715" s="36"/>
    </row>
    <row r="716" spans="4:5" ht="13.5" customHeight="1" x14ac:dyDescent="0.4">
      <c r="D716" s="36"/>
      <c r="E716" s="36"/>
    </row>
    <row r="717" spans="4:5" ht="13.5" customHeight="1" x14ac:dyDescent="0.4">
      <c r="D717" s="36"/>
      <c r="E717" s="36"/>
    </row>
    <row r="718" spans="4:5" ht="13.5" customHeight="1" x14ac:dyDescent="0.4">
      <c r="D718" s="36"/>
      <c r="E718" s="36"/>
    </row>
    <row r="719" spans="4:5" ht="13.5" customHeight="1" x14ac:dyDescent="0.4">
      <c r="D719" s="36"/>
      <c r="E719" s="36"/>
    </row>
    <row r="720" spans="4:5" ht="13.5" customHeight="1" x14ac:dyDescent="0.4">
      <c r="D720" s="36"/>
      <c r="E720" s="36"/>
    </row>
    <row r="721" spans="4:5" ht="13.5" customHeight="1" x14ac:dyDescent="0.4">
      <c r="D721" s="36"/>
      <c r="E721" s="36"/>
    </row>
    <row r="722" spans="4:5" ht="13.5" customHeight="1" x14ac:dyDescent="0.4">
      <c r="D722" s="36"/>
      <c r="E722" s="36"/>
    </row>
    <row r="723" spans="4:5" ht="13.5" customHeight="1" x14ac:dyDescent="0.4">
      <c r="D723" s="36"/>
      <c r="E723" s="36"/>
    </row>
    <row r="724" spans="4:5" ht="13.5" customHeight="1" x14ac:dyDescent="0.4">
      <c r="D724" s="36"/>
      <c r="E724" s="36"/>
    </row>
    <row r="725" spans="4:5" ht="13.5" customHeight="1" x14ac:dyDescent="0.4">
      <c r="D725" s="36"/>
      <c r="E725" s="36"/>
    </row>
    <row r="726" spans="4:5" ht="13.5" customHeight="1" x14ac:dyDescent="0.4">
      <c r="D726" s="36"/>
      <c r="E726" s="36"/>
    </row>
    <row r="727" spans="4:5" ht="13.5" customHeight="1" x14ac:dyDescent="0.4">
      <c r="D727" s="36"/>
      <c r="E727" s="36"/>
    </row>
    <row r="728" spans="4:5" ht="13.5" customHeight="1" x14ac:dyDescent="0.4">
      <c r="D728" s="36"/>
      <c r="E728" s="36"/>
    </row>
    <row r="729" spans="4:5" ht="13.5" customHeight="1" x14ac:dyDescent="0.4">
      <c r="D729" s="36"/>
      <c r="E729" s="36"/>
    </row>
    <row r="730" spans="4:5" ht="13.5" customHeight="1" x14ac:dyDescent="0.4">
      <c r="D730" s="36"/>
      <c r="E730" s="36"/>
    </row>
    <row r="731" spans="4:5" ht="13.5" customHeight="1" x14ac:dyDescent="0.4">
      <c r="D731" s="36"/>
      <c r="E731" s="36"/>
    </row>
    <row r="732" spans="4:5" ht="13.5" customHeight="1" x14ac:dyDescent="0.4">
      <c r="D732" s="36"/>
      <c r="E732" s="36"/>
    </row>
    <row r="733" spans="4:5" ht="13.5" customHeight="1" x14ac:dyDescent="0.4">
      <c r="D733" s="36"/>
      <c r="E733" s="36"/>
    </row>
    <row r="734" spans="4:5" ht="13.5" customHeight="1" x14ac:dyDescent="0.4">
      <c r="D734" s="36"/>
      <c r="E734" s="36"/>
    </row>
    <row r="735" spans="4:5" ht="13.5" customHeight="1" x14ac:dyDescent="0.4">
      <c r="D735" s="36"/>
      <c r="E735" s="36"/>
    </row>
    <row r="736" spans="4:5" ht="13.5" customHeight="1" x14ac:dyDescent="0.4">
      <c r="D736" s="36"/>
      <c r="E736" s="36"/>
    </row>
    <row r="737" spans="4:5" ht="13.5" customHeight="1" x14ac:dyDescent="0.4">
      <c r="D737" s="36"/>
      <c r="E737" s="36"/>
    </row>
    <row r="738" spans="4:5" ht="13.5" customHeight="1" x14ac:dyDescent="0.4">
      <c r="D738" s="36"/>
      <c r="E738" s="36"/>
    </row>
    <row r="739" spans="4:5" ht="13.5" customHeight="1" x14ac:dyDescent="0.4">
      <c r="D739" s="36"/>
      <c r="E739" s="36"/>
    </row>
    <row r="740" spans="4:5" ht="13.5" customHeight="1" x14ac:dyDescent="0.4">
      <c r="D740" s="36"/>
      <c r="E740" s="36"/>
    </row>
    <row r="741" spans="4:5" ht="13.5" customHeight="1" x14ac:dyDescent="0.4">
      <c r="D741" s="36"/>
      <c r="E741" s="36"/>
    </row>
    <row r="742" spans="4:5" ht="13.5" customHeight="1" x14ac:dyDescent="0.4">
      <c r="D742" s="36"/>
      <c r="E742" s="36"/>
    </row>
    <row r="743" spans="4:5" ht="13.5" customHeight="1" x14ac:dyDescent="0.4">
      <c r="D743" s="36"/>
      <c r="E743" s="36"/>
    </row>
    <row r="744" spans="4:5" ht="13.5" customHeight="1" x14ac:dyDescent="0.4">
      <c r="D744" s="36"/>
      <c r="E744" s="36"/>
    </row>
    <row r="745" spans="4:5" ht="13.5" customHeight="1" x14ac:dyDescent="0.4">
      <c r="D745" s="36"/>
      <c r="E745" s="36"/>
    </row>
    <row r="746" spans="4:5" ht="13.5" customHeight="1" x14ac:dyDescent="0.4">
      <c r="D746" s="36"/>
      <c r="E746" s="36"/>
    </row>
    <row r="747" spans="4:5" ht="13.5" customHeight="1" x14ac:dyDescent="0.4">
      <c r="D747" s="36"/>
      <c r="E747" s="36"/>
    </row>
    <row r="748" spans="4:5" ht="13.5" customHeight="1" x14ac:dyDescent="0.4">
      <c r="D748" s="36"/>
      <c r="E748" s="36"/>
    </row>
    <row r="749" spans="4:5" ht="13.5" customHeight="1" x14ac:dyDescent="0.4">
      <c r="D749" s="36"/>
      <c r="E749" s="36"/>
    </row>
    <row r="750" spans="4:5" ht="13.5" customHeight="1" x14ac:dyDescent="0.4">
      <c r="D750" s="36"/>
      <c r="E750" s="36"/>
    </row>
    <row r="751" spans="4:5" ht="13.5" customHeight="1" x14ac:dyDescent="0.4">
      <c r="D751" s="36"/>
      <c r="E751" s="36"/>
    </row>
    <row r="752" spans="4:5" ht="13.5" customHeight="1" x14ac:dyDescent="0.4">
      <c r="D752" s="36"/>
      <c r="E752" s="36"/>
    </row>
    <row r="753" spans="4:5" ht="13.5" customHeight="1" x14ac:dyDescent="0.4">
      <c r="D753" s="36"/>
      <c r="E753" s="36"/>
    </row>
    <row r="754" spans="4:5" ht="13.5" customHeight="1" x14ac:dyDescent="0.4">
      <c r="D754" s="36"/>
      <c r="E754" s="36"/>
    </row>
    <row r="755" spans="4:5" ht="13.5" customHeight="1" x14ac:dyDescent="0.4">
      <c r="D755" s="36"/>
      <c r="E755" s="36"/>
    </row>
    <row r="756" spans="4:5" ht="13.5" customHeight="1" x14ac:dyDescent="0.4">
      <c r="D756" s="36"/>
      <c r="E756" s="36"/>
    </row>
    <row r="757" spans="4:5" ht="13.5" customHeight="1" x14ac:dyDescent="0.4">
      <c r="D757" s="36"/>
      <c r="E757" s="36"/>
    </row>
    <row r="758" spans="4:5" ht="13.5" customHeight="1" x14ac:dyDescent="0.4">
      <c r="D758" s="36"/>
      <c r="E758" s="36"/>
    </row>
    <row r="759" spans="4:5" ht="13.5" customHeight="1" x14ac:dyDescent="0.4">
      <c r="D759" s="36"/>
      <c r="E759" s="36"/>
    </row>
    <row r="760" spans="4:5" ht="13.5" customHeight="1" x14ac:dyDescent="0.4">
      <c r="D760" s="36"/>
      <c r="E760" s="36"/>
    </row>
    <row r="761" spans="4:5" ht="13.5" customHeight="1" x14ac:dyDescent="0.4">
      <c r="D761" s="36"/>
      <c r="E761" s="36"/>
    </row>
    <row r="762" spans="4:5" ht="13.5" customHeight="1" x14ac:dyDescent="0.4">
      <c r="D762" s="36"/>
      <c r="E762" s="36"/>
    </row>
    <row r="763" spans="4:5" ht="13.5" customHeight="1" x14ac:dyDescent="0.4">
      <c r="D763" s="36"/>
      <c r="E763" s="36"/>
    </row>
    <row r="764" spans="4:5" ht="13.5" customHeight="1" x14ac:dyDescent="0.4">
      <c r="D764" s="36"/>
      <c r="E764" s="36"/>
    </row>
    <row r="765" spans="4:5" ht="13.5" customHeight="1" x14ac:dyDescent="0.4">
      <c r="D765" s="36"/>
      <c r="E765" s="36"/>
    </row>
    <row r="766" spans="4:5" ht="13.5" customHeight="1" x14ac:dyDescent="0.4">
      <c r="D766" s="36"/>
      <c r="E766" s="36"/>
    </row>
    <row r="767" spans="4:5" ht="13.5" customHeight="1" x14ac:dyDescent="0.4">
      <c r="D767" s="36"/>
      <c r="E767" s="36"/>
    </row>
    <row r="768" spans="4:5" ht="13.5" customHeight="1" x14ac:dyDescent="0.4">
      <c r="D768" s="36"/>
      <c r="E768" s="36"/>
    </row>
    <row r="769" spans="4:5" ht="13.5" customHeight="1" x14ac:dyDescent="0.4">
      <c r="D769" s="36"/>
      <c r="E769" s="36"/>
    </row>
    <row r="770" spans="4:5" ht="13.5" customHeight="1" x14ac:dyDescent="0.4">
      <c r="D770" s="36"/>
      <c r="E770" s="36"/>
    </row>
    <row r="771" spans="4:5" ht="13.5" customHeight="1" x14ac:dyDescent="0.4">
      <c r="D771" s="36"/>
      <c r="E771" s="36"/>
    </row>
    <row r="772" spans="4:5" ht="13.5" customHeight="1" x14ac:dyDescent="0.4">
      <c r="D772" s="36"/>
      <c r="E772" s="36"/>
    </row>
    <row r="773" spans="4:5" ht="13.5" customHeight="1" x14ac:dyDescent="0.4">
      <c r="D773" s="36"/>
      <c r="E773" s="36"/>
    </row>
    <row r="774" spans="4:5" ht="13.5" customHeight="1" x14ac:dyDescent="0.4">
      <c r="D774" s="36"/>
      <c r="E774" s="36"/>
    </row>
    <row r="775" spans="4:5" ht="13.5" customHeight="1" x14ac:dyDescent="0.4">
      <c r="D775" s="36"/>
      <c r="E775" s="36"/>
    </row>
    <row r="776" spans="4:5" ht="13.5" customHeight="1" x14ac:dyDescent="0.4">
      <c r="D776" s="36"/>
      <c r="E776" s="36"/>
    </row>
    <row r="777" spans="4:5" ht="13.5" customHeight="1" x14ac:dyDescent="0.4">
      <c r="D777" s="36"/>
      <c r="E777" s="36"/>
    </row>
    <row r="778" spans="4:5" ht="13.5" customHeight="1" x14ac:dyDescent="0.4">
      <c r="D778" s="36"/>
      <c r="E778" s="36"/>
    </row>
    <row r="779" spans="4:5" ht="13.5" customHeight="1" x14ac:dyDescent="0.4">
      <c r="D779" s="36"/>
      <c r="E779" s="36"/>
    </row>
    <row r="780" spans="4:5" ht="13.5" customHeight="1" x14ac:dyDescent="0.4">
      <c r="D780" s="36"/>
      <c r="E780" s="36"/>
    </row>
    <row r="781" spans="4:5" ht="13.5" customHeight="1" x14ac:dyDescent="0.4">
      <c r="D781" s="36"/>
      <c r="E781" s="36"/>
    </row>
    <row r="782" spans="4:5" ht="13.5" customHeight="1" x14ac:dyDescent="0.4">
      <c r="D782" s="36"/>
      <c r="E782" s="36"/>
    </row>
    <row r="783" spans="4:5" ht="13.5" customHeight="1" x14ac:dyDescent="0.4">
      <c r="D783" s="36"/>
      <c r="E783" s="36"/>
    </row>
    <row r="784" spans="4:5" ht="13.5" customHeight="1" x14ac:dyDescent="0.4">
      <c r="D784" s="36"/>
      <c r="E784" s="36"/>
    </row>
    <row r="785" spans="4:5" ht="13.5" customHeight="1" x14ac:dyDescent="0.4">
      <c r="D785" s="36"/>
      <c r="E785" s="36"/>
    </row>
    <row r="786" spans="4:5" ht="13.5" customHeight="1" x14ac:dyDescent="0.4">
      <c r="D786" s="36"/>
      <c r="E786" s="36"/>
    </row>
    <row r="787" spans="4:5" ht="13.5" customHeight="1" x14ac:dyDescent="0.4">
      <c r="D787" s="36"/>
      <c r="E787" s="36"/>
    </row>
    <row r="788" spans="4:5" ht="13.5" customHeight="1" x14ac:dyDescent="0.4">
      <c r="D788" s="36"/>
      <c r="E788" s="36"/>
    </row>
    <row r="789" spans="4:5" ht="13.5" customHeight="1" x14ac:dyDescent="0.4">
      <c r="D789" s="36"/>
      <c r="E789" s="36"/>
    </row>
    <row r="790" spans="4:5" ht="13.5" customHeight="1" x14ac:dyDescent="0.4">
      <c r="D790" s="36"/>
      <c r="E790" s="36"/>
    </row>
    <row r="791" spans="4:5" ht="13.5" customHeight="1" x14ac:dyDescent="0.4">
      <c r="D791" s="36"/>
      <c r="E791" s="36"/>
    </row>
    <row r="792" spans="4:5" ht="13.5" customHeight="1" x14ac:dyDescent="0.4">
      <c r="D792" s="36"/>
      <c r="E792" s="36"/>
    </row>
    <row r="793" spans="4:5" ht="13.5" customHeight="1" x14ac:dyDescent="0.4">
      <c r="D793" s="36"/>
      <c r="E793" s="36"/>
    </row>
    <row r="794" spans="4:5" ht="13.5" customHeight="1" x14ac:dyDescent="0.4">
      <c r="D794" s="36"/>
      <c r="E794" s="36"/>
    </row>
    <row r="795" spans="4:5" ht="13.5" customHeight="1" x14ac:dyDescent="0.4">
      <c r="D795" s="36"/>
      <c r="E795" s="36"/>
    </row>
    <row r="796" spans="4:5" ht="13.5" customHeight="1" x14ac:dyDescent="0.4">
      <c r="D796" s="36"/>
      <c r="E796" s="36"/>
    </row>
    <row r="797" spans="4:5" ht="13.5" customHeight="1" x14ac:dyDescent="0.4">
      <c r="D797" s="36"/>
      <c r="E797" s="36"/>
    </row>
    <row r="798" spans="4:5" ht="13.5" customHeight="1" x14ac:dyDescent="0.4">
      <c r="D798" s="36"/>
      <c r="E798" s="36"/>
    </row>
    <row r="799" spans="4:5" ht="13.5" customHeight="1" x14ac:dyDescent="0.4">
      <c r="D799" s="36"/>
      <c r="E799" s="36"/>
    </row>
    <row r="800" spans="4:5" ht="13.5" customHeight="1" x14ac:dyDescent="0.4">
      <c r="D800" s="36"/>
      <c r="E800" s="36"/>
    </row>
    <row r="801" spans="4:5" ht="13.5" customHeight="1" x14ac:dyDescent="0.4">
      <c r="D801" s="36"/>
      <c r="E801" s="36"/>
    </row>
    <row r="802" spans="4:5" ht="13.5" customHeight="1" x14ac:dyDescent="0.4">
      <c r="D802" s="36"/>
      <c r="E802" s="36"/>
    </row>
    <row r="803" spans="4:5" ht="13.5" customHeight="1" x14ac:dyDescent="0.4">
      <c r="D803" s="36"/>
      <c r="E803" s="36"/>
    </row>
    <row r="804" spans="4:5" ht="13.5" customHeight="1" x14ac:dyDescent="0.4">
      <c r="D804" s="36"/>
      <c r="E804" s="36"/>
    </row>
    <row r="805" spans="4:5" ht="13.5" customHeight="1" x14ac:dyDescent="0.4">
      <c r="D805" s="36"/>
      <c r="E805" s="36"/>
    </row>
    <row r="806" spans="4:5" ht="13.5" customHeight="1" x14ac:dyDescent="0.4">
      <c r="D806" s="36"/>
      <c r="E806" s="36"/>
    </row>
    <row r="807" spans="4:5" ht="13.5" customHeight="1" x14ac:dyDescent="0.4">
      <c r="D807" s="36"/>
      <c r="E807" s="36"/>
    </row>
    <row r="808" spans="4:5" ht="13.5" customHeight="1" x14ac:dyDescent="0.4">
      <c r="D808" s="36"/>
      <c r="E808" s="36"/>
    </row>
    <row r="809" spans="4:5" ht="13.5" customHeight="1" x14ac:dyDescent="0.4">
      <c r="D809" s="36"/>
      <c r="E809" s="36"/>
    </row>
    <row r="810" spans="4:5" ht="13.5" customHeight="1" x14ac:dyDescent="0.4">
      <c r="D810" s="36"/>
      <c r="E810" s="36"/>
    </row>
    <row r="811" spans="4:5" ht="13.5" customHeight="1" x14ac:dyDescent="0.4">
      <c r="D811" s="36"/>
      <c r="E811" s="36"/>
    </row>
    <row r="812" spans="4:5" ht="13.5" customHeight="1" x14ac:dyDescent="0.4">
      <c r="D812" s="36"/>
      <c r="E812" s="36"/>
    </row>
    <row r="813" spans="4:5" ht="13.5" customHeight="1" x14ac:dyDescent="0.4">
      <c r="D813" s="36"/>
      <c r="E813" s="36"/>
    </row>
    <row r="814" spans="4:5" ht="13.5" customHeight="1" x14ac:dyDescent="0.4">
      <c r="D814" s="36"/>
      <c r="E814" s="36"/>
    </row>
    <row r="815" spans="4:5" ht="13.5" customHeight="1" x14ac:dyDescent="0.4">
      <c r="D815" s="36"/>
      <c r="E815" s="36"/>
    </row>
    <row r="816" spans="4:5" ht="13.5" customHeight="1" x14ac:dyDescent="0.4">
      <c r="D816" s="36"/>
      <c r="E816" s="36"/>
    </row>
    <row r="817" spans="4:5" ht="13.5" customHeight="1" x14ac:dyDescent="0.4">
      <c r="D817" s="36"/>
      <c r="E817" s="36"/>
    </row>
    <row r="818" spans="4:5" ht="13.5" customHeight="1" x14ac:dyDescent="0.4">
      <c r="D818" s="36"/>
      <c r="E818" s="36"/>
    </row>
    <row r="819" spans="4:5" ht="13.5" customHeight="1" x14ac:dyDescent="0.4">
      <c r="D819" s="36"/>
      <c r="E819" s="36"/>
    </row>
    <row r="820" spans="4:5" ht="13.5" customHeight="1" x14ac:dyDescent="0.4">
      <c r="D820" s="36"/>
      <c r="E820" s="36"/>
    </row>
    <row r="821" spans="4:5" ht="13.5" customHeight="1" x14ac:dyDescent="0.4">
      <c r="D821" s="36"/>
      <c r="E821" s="36"/>
    </row>
    <row r="822" spans="4:5" ht="13.5" customHeight="1" x14ac:dyDescent="0.4">
      <c r="D822" s="36"/>
      <c r="E822" s="36"/>
    </row>
    <row r="823" spans="4:5" ht="13.5" customHeight="1" x14ac:dyDescent="0.4">
      <c r="D823" s="36"/>
      <c r="E823" s="36"/>
    </row>
    <row r="824" spans="4:5" ht="13.5" customHeight="1" x14ac:dyDescent="0.4">
      <c r="D824" s="36"/>
      <c r="E824" s="36"/>
    </row>
    <row r="825" spans="4:5" ht="13.5" customHeight="1" x14ac:dyDescent="0.4">
      <c r="D825" s="36"/>
      <c r="E825" s="36"/>
    </row>
    <row r="826" spans="4:5" ht="13.5" customHeight="1" x14ac:dyDescent="0.4">
      <c r="D826" s="36"/>
      <c r="E826" s="36"/>
    </row>
    <row r="827" spans="4:5" ht="13.5" customHeight="1" x14ac:dyDescent="0.4">
      <c r="D827" s="36"/>
      <c r="E827" s="36"/>
    </row>
    <row r="828" spans="4:5" ht="13.5" customHeight="1" x14ac:dyDescent="0.4">
      <c r="D828" s="36"/>
      <c r="E828" s="36"/>
    </row>
    <row r="829" spans="4:5" ht="13.5" customHeight="1" x14ac:dyDescent="0.4">
      <c r="D829" s="36"/>
      <c r="E829" s="36"/>
    </row>
    <row r="830" spans="4:5" ht="13.5" customHeight="1" x14ac:dyDescent="0.4">
      <c r="D830" s="36"/>
      <c r="E830" s="36"/>
    </row>
    <row r="831" spans="4:5" ht="13.5" customHeight="1" x14ac:dyDescent="0.4">
      <c r="D831" s="36"/>
      <c r="E831" s="36"/>
    </row>
    <row r="832" spans="4:5" ht="13.5" customHeight="1" x14ac:dyDescent="0.4">
      <c r="D832" s="36"/>
      <c r="E832" s="36"/>
    </row>
    <row r="833" spans="4:5" ht="13.5" customHeight="1" x14ac:dyDescent="0.4">
      <c r="D833" s="36"/>
      <c r="E833" s="36"/>
    </row>
    <row r="834" spans="4:5" ht="13.5" customHeight="1" x14ac:dyDescent="0.4">
      <c r="D834" s="36"/>
      <c r="E834" s="36"/>
    </row>
    <row r="835" spans="4:5" ht="13.5" customHeight="1" x14ac:dyDescent="0.4">
      <c r="D835" s="36"/>
      <c r="E835" s="36"/>
    </row>
    <row r="836" spans="4:5" ht="13.5" customHeight="1" x14ac:dyDescent="0.4">
      <c r="D836" s="36"/>
      <c r="E836" s="36"/>
    </row>
    <row r="837" spans="4:5" ht="13.5" customHeight="1" x14ac:dyDescent="0.4">
      <c r="D837" s="36"/>
      <c r="E837" s="36"/>
    </row>
    <row r="838" spans="4:5" ht="13.5" customHeight="1" x14ac:dyDescent="0.4">
      <c r="D838" s="36"/>
      <c r="E838" s="36"/>
    </row>
    <row r="839" spans="4:5" ht="13.5" customHeight="1" x14ac:dyDescent="0.4">
      <c r="D839" s="36"/>
      <c r="E839" s="36"/>
    </row>
    <row r="840" spans="4:5" ht="13.5" customHeight="1" x14ac:dyDescent="0.4">
      <c r="D840" s="36"/>
      <c r="E840" s="36"/>
    </row>
    <row r="841" spans="4:5" ht="13.5" customHeight="1" x14ac:dyDescent="0.4">
      <c r="D841" s="36"/>
      <c r="E841" s="36"/>
    </row>
    <row r="842" spans="4:5" ht="13.5" customHeight="1" x14ac:dyDescent="0.4">
      <c r="D842" s="36"/>
      <c r="E842" s="36"/>
    </row>
    <row r="843" spans="4:5" ht="13.5" customHeight="1" x14ac:dyDescent="0.4">
      <c r="D843" s="36"/>
      <c r="E843" s="36"/>
    </row>
    <row r="844" spans="4:5" ht="13.5" customHeight="1" x14ac:dyDescent="0.4">
      <c r="D844" s="36"/>
      <c r="E844" s="36"/>
    </row>
    <row r="845" spans="4:5" ht="13.5" customHeight="1" x14ac:dyDescent="0.4">
      <c r="D845" s="36"/>
      <c r="E845" s="36"/>
    </row>
    <row r="846" spans="4:5" ht="13.5" customHeight="1" x14ac:dyDescent="0.4">
      <c r="D846" s="36"/>
      <c r="E846" s="36"/>
    </row>
    <row r="847" spans="4:5" ht="13.5" customHeight="1" x14ac:dyDescent="0.4">
      <c r="D847" s="36"/>
      <c r="E847" s="36"/>
    </row>
    <row r="848" spans="4:5" ht="13.5" customHeight="1" x14ac:dyDescent="0.4">
      <c r="D848" s="36"/>
      <c r="E848" s="36"/>
    </row>
    <row r="849" spans="4:5" ht="13.5" customHeight="1" x14ac:dyDescent="0.4">
      <c r="D849" s="36"/>
      <c r="E849" s="36"/>
    </row>
    <row r="850" spans="4:5" ht="13.5" customHeight="1" x14ac:dyDescent="0.4">
      <c r="D850" s="36"/>
      <c r="E850" s="36"/>
    </row>
    <row r="851" spans="4:5" ht="13.5" customHeight="1" x14ac:dyDescent="0.4">
      <c r="D851" s="36"/>
      <c r="E851" s="36"/>
    </row>
    <row r="852" spans="4:5" ht="13.5" customHeight="1" x14ac:dyDescent="0.4">
      <c r="D852" s="36"/>
      <c r="E852" s="36"/>
    </row>
    <row r="853" spans="4:5" ht="13.5" customHeight="1" x14ac:dyDescent="0.4">
      <c r="D853" s="36"/>
      <c r="E853" s="36"/>
    </row>
    <row r="854" spans="4:5" ht="13.5" customHeight="1" x14ac:dyDescent="0.4">
      <c r="D854" s="36"/>
      <c r="E854" s="36"/>
    </row>
    <row r="855" spans="4:5" ht="13.5" customHeight="1" x14ac:dyDescent="0.4">
      <c r="D855" s="36"/>
      <c r="E855" s="36"/>
    </row>
    <row r="856" spans="4:5" ht="13.5" customHeight="1" x14ac:dyDescent="0.4">
      <c r="D856" s="36"/>
      <c r="E856" s="36"/>
    </row>
    <row r="857" spans="4:5" ht="13.5" customHeight="1" x14ac:dyDescent="0.4">
      <c r="D857" s="36"/>
      <c r="E857" s="36"/>
    </row>
    <row r="858" spans="4:5" ht="13.5" customHeight="1" x14ac:dyDescent="0.4">
      <c r="D858" s="36"/>
      <c r="E858" s="36"/>
    </row>
    <row r="859" spans="4:5" ht="13.5" customHeight="1" x14ac:dyDescent="0.4">
      <c r="D859" s="36"/>
      <c r="E859" s="36"/>
    </row>
    <row r="860" spans="4:5" ht="13.5" customHeight="1" x14ac:dyDescent="0.4">
      <c r="D860" s="36"/>
      <c r="E860" s="36"/>
    </row>
    <row r="861" spans="4:5" ht="13.5" customHeight="1" x14ac:dyDescent="0.4">
      <c r="D861" s="36"/>
      <c r="E861" s="36"/>
    </row>
    <row r="862" spans="4:5" ht="13.5" customHeight="1" x14ac:dyDescent="0.4">
      <c r="D862" s="36"/>
      <c r="E862" s="36"/>
    </row>
    <row r="863" spans="4:5" ht="13.5" customHeight="1" x14ac:dyDescent="0.4">
      <c r="D863" s="36"/>
      <c r="E863" s="36"/>
    </row>
    <row r="864" spans="4:5" ht="13.5" customHeight="1" x14ac:dyDescent="0.4">
      <c r="D864" s="36"/>
      <c r="E864" s="36"/>
    </row>
    <row r="865" spans="4:5" ht="13.5" customHeight="1" x14ac:dyDescent="0.4">
      <c r="D865" s="36"/>
      <c r="E865" s="36"/>
    </row>
    <row r="866" spans="4:5" ht="13.5" customHeight="1" x14ac:dyDescent="0.4">
      <c r="D866" s="36"/>
      <c r="E866" s="36"/>
    </row>
    <row r="867" spans="4:5" ht="13.5" customHeight="1" x14ac:dyDescent="0.4">
      <c r="D867" s="36"/>
      <c r="E867" s="36"/>
    </row>
    <row r="868" spans="4:5" ht="13.5" customHeight="1" x14ac:dyDescent="0.4">
      <c r="D868" s="36"/>
      <c r="E868" s="36"/>
    </row>
    <row r="869" spans="4:5" ht="13.5" customHeight="1" x14ac:dyDescent="0.4">
      <c r="D869" s="36"/>
      <c r="E869" s="36"/>
    </row>
    <row r="870" spans="4:5" ht="13.5" customHeight="1" x14ac:dyDescent="0.4">
      <c r="D870" s="36"/>
      <c r="E870" s="36"/>
    </row>
    <row r="871" spans="4:5" ht="13.5" customHeight="1" x14ac:dyDescent="0.4">
      <c r="D871" s="36"/>
      <c r="E871" s="36"/>
    </row>
    <row r="872" spans="4:5" ht="13.5" customHeight="1" x14ac:dyDescent="0.4">
      <c r="D872" s="36"/>
      <c r="E872" s="36"/>
    </row>
    <row r="873" spans="4:5" ht="13.5" customHeight="1" x14ac:dyDescent="0.4">
      <c r="D873" s="36"/>
      <c r="E873" s="36"/>
    </row>
    <row r="874" spans="4:5" ht="13.5" customHeight="1" x14ac:dyDescent="0.4">
      <c r="D874" s="36"/>
      <c r="E874" s="36"/>
    </row>
    <row r="875" spans="4:5" ht="13.5" customHeight="1" x14ac:dyDescent="0.4">
      <c r="D875" s="36"/>
      <c r="E875" s="36"/>
    </row>
    <row r="876" spans="4:5" ht="13.5" customHeight="1" x14ac:dyDescent="0.4">
      <c r="D876" s="36"/>
      <c r="E876" s="36"/>
    </row>
    <row r="877" spans="4:5" ht="13.5" customHeight="1" x14ac:dyDescent="0.4">
      <c r="D877" s="36"/>
      <c r="E877" s="36"/>
    </row>
    <row r="878" spans="4:5" ht="13.5" customHeight="1" x14ac:dyDescent="0.4">
      <c r="D878" s="36"/>
      <c r="E878" s="36"/>
    </row>
    <row r="879" spans="4:5" ht="13.5" customHeight="1" x14ac:dyDescent="0.4">
      <c r="D879" s="36"/>
      <c r="E879" s="36"/>
    </row>
    <row r="880" spans="4:5" ht="13.5" customHeight="1" x14ac:dyDescent="0.4">
      <c r="D880" s="36"/>
      <c r="E880" s="36"/>
    </row>
    <row r="881" spans="4:5" ht="13.5" customHeight="1" x14ac:dyDescent="0.4">
      <c r="D881" s="36"/>
      <c r="E881" s="36"/>
    </row>
    <row r="882" spans="4:5" ht="13.5" customHeight="1" x14ac:dyDescent="0.4">
      <c r="D882" s="36"/>
      <c r="E882" s="36"/>
    </row>
    <row r="883" spans="4:5" ht="13.5" customHeight="1" x14ac:dyDescent="0.4">
      <c r="D883" s="36"/>
      <c r="E883" s="36"/>
    </row>
    <row r="884" spans="4:5" ht="13.5" customHeight="1" x14ac:dyDescent="0.4">
      <c r="D884" s="36"/>
      <c r="E884" s="36"/>
    </row>
    <row r="885" spans="4:5" ht="13.5" customHeight="1" x14ac:dyDescent="0.4">
      <c r="D885" s="36"/>
      <c r="E885" s="36"/>
    </row>
    <row r="886" spans="4:5" ht="13.5" customHeight="1" x14ac:dyDescent="0.4">
      <c r="D886" s="36"/>
      <c r="E886" s="36"/>
    </row>
    <row r="887" spans="4:5" ht="13.5" customHeight="1" x14ac:dyDescent="0.4">
      <c r="D887" s="36"/>
      <c r="E887" s="36"/>
    </row>
    <row r="888" spans="4:5" ht="13.5" customHeight="1" x14ac:dyDescent="0.4">
      <c r="D888" s="36"/>
      <c r="E888" s="36"/>
    </row>
    <row r="889" spans="4:5" ht="13.5" customHeight="1" x14ac:dyDescent="0.4">
      <c r="D889" s="36"/>
      <c r="E889" s="36"/>
    </row>
    <row r="890" spans="4:5" ht="13.5" customHeight="1" x14ac:dyDescent="0.4">
      <c r="D890" s="36"/>
      <c r="E890" s="36"/>
    </row>
    <row r="891" spans="4:5" ht="13.5" customHeight="1" x14ac:dyDescent="0.4">
      <c r="D891" s="36"/>
      <c r="E891" s="36"/>
    </row>
    <row r="892" spans="4:5" ht="13.5" customHeight="1" x14ac:dyDescent="0.4">
      <c r="D892" s="36"/>
      <c r="E892" s="36"/>
    </row>
    <row r="893" spans="4:5" ht="13.5" customHeight="1" x14ac:dyDescent="0.4">
      <c r="D893" s="36"/>
      <c r="E893" s="36"/>
    </row>
    <row r="894" spans="4:5" ht="13.5" customHeight="1" x14ac:dyDescent="0.4">
      <c r="D894" s="36"/>
      <c r="E894" s="36"/>
    </row>
    <row r="895" spans="4:5" ht="13.5" customHeight="1" x14ac:dyDescent="0.4">
      <c r="D895" s="36"/>
      <c r="E895" s="36"/>
    </row>
    <row r="896" spans="4:5" ht="13.5" customHeight="1" x14ac:dyDescent="0.4">
      <c r="D896" s="36"/>
      <c r="E896" s="36"/>
    </row>
    <row r="897" spans="4:5" ht="13.5" customHeight="1" x14ac:dyDescent="0.4">
      <c r="D897" s="36"/>
      <c r="E897" s="36"/>
    </row>
    <row r="898" spans="4:5" ht="13.5" customHeight="1" x14ac:dyDescent="0.4">
      <c r="D898" s="36"/>
      <c r="E898" s="36"/>
    </row>
    <row r="899" spans="4:5" ht="13.5" customHeight="1" x14ac:dyDescent="0.4">
      <c r="D899" s="36"/>
      <c r="E899" s="36"/>
    </row>
    <row r="900" spans="4:5" ht="13.5" customHeight="1" x14ac:dyDescent="0.4">
      <c r="D900" s="36"/>
      <c r="E900" s="36"/>
    </row>
    <row r="901" spans="4:5" ht="13.5" customHeight="1" x14ac:dyDescent="0.4">
      <c r="D901" s="36"/>
      <c r="E901" s="36"/>
    </row>
    <row r="902" spans="4:5" ht="13.5" customHeight="1" x14ac:dyDescent="0.4">
      <c r="D902" s="36"/>
      <c r="E902" s="36"/>
    </row>
    <row r="903" spans="4:5" ht="13.5" customHeight="1" x14ac:dyDescent="0.4">
      <c r="D903" s="36"/>
      <c r="E903" s="36"/>
    </row>
    <row r="904" spans="4:5" ht="13.5" customHeight="1" x14ac:dyDescent="0.4">
      <c r="D904" s="36"/>
      <c r="E904" s="36"/>
    </row>
    <row r="905" spans="4:5" ht="13.5" customHeight="1" x14ac:dyDescent="0.4">
      <c r="D905" s="36"/>
      <c r="E905" s="36"/>
    </row>
    <row r="906" spans="4:5" ht="13.5" customHeight="1" x14ac:dyDescent="0.4">
      <c r="D906" s="36"/>
      <c r="E906" s="36"/>
    </row>
    <row r="907" spans="4:5" ht="13.5" customHeight="1" x14ac:dyDescent="0.4">
      <c r="D907" s="36"/>
      <c r="E907" s="36"/>
    </row>
    <row r="908" spans="4:5" ht="13.5" customHeight="1" x14ac:dyDescent="0.4">
      <c r="D908" s="36"/>
      <c r="E908" s="36"/>
    </row>
    <row r="909" spans="4:5" ht="13.5" customHeight="1" x14ac:dyDescent="0.4">
      <c r="D909" s="36"/>
      <c r="E909" s="36"/>
    </row>
    <row r="910" spans="4:5" ht="13.5" customHeight="1" x14ac:dyDescent="0.4">
      <c r="D910" s="36"/>
      <c r="E910" s="36"/>
    </row>
    <row r="911" spans="4:5" ht="13.5" customHeight="1" x14ac:dyDescent="0.4">
      <c r="D911" s="36"/>
      <c r="E911" s="36"/>
    </row>
    <row r="912" spans="4:5" ht="13.5" customHeight="1" x14ac:dyDescent="0.4">
      <c r="D912" s="36"/>
      <c r="E912" s="36"/>
    </row>
    <row r="913" spans="4:5" ht="13.5" customHeight="1" x14ac:dyDescent="0.4">
      <c r="D913" s="36"/>
      <c r="E913" s="36"/>
    </row>
    <row r="914" spans="4:5" ht="13.5" customHeight="1" x14ac:dyDescent="0.4">
      <c r="D914" s="36"/>
      <c r="E914" s="36"/>
    </row>
    <row r="915" spans="4:5" ht="13.5" customHeight="1" x14ac:dyDescent="0.4">
      <c r="D915" s="36"/>
      <c r="E915" s="36"/>
    </row>
    <row r="916" spans="4:5" ht="13.5" customHeight="1" x14ac:dyDescent="0.4">
      <c r="D916" s="36"/>
      <c r="E916" s="36"/>
    </row>
    <row r="917" spans="4:5" ht="13.5" customHeight="1" x14ac:dyDescent="0.4">
      <c r="D917" s="36"/>
      <c r="E917" s="36"/>
    </row>
    <row r="918" spans="4:5" ht="13.5" customHeight="1" x14ac:dyDescent="0.4">
      <c r="D918" s="36"/>
      <c r="E918" s="36"/>
    </row>
    <row r="919" spans="4:5" ht="13.5" customHeight="1" x14ac:dyDescent="0.4">
      <c r="D919" s="36"/>
      <c r="E919" s="36"/>
    </row>
    <row r="920" spans="4:5" ht="13.5" customHeight="1" x14ac:dyDescent="0.4">
      <c r="D920" s="36"/>
      <c r="E920" s="36"/>
    </row>
    <row r="921" spans="4:5" ht="13.5" customHeight="1" x14ac:dyDescent="0.4">
      <c r="D921" s="36"/>
      <c r="E921" s="36"/>
    </row>
    <row r="922" spans="4:5" ht="13.5" customHeight="1" x14ac:dyDescent="0.4">
      <c r="D922" s="36"/>
      <c r="E922" s="36"/>
    </row>
    <row r="923" spans="4:5" ht="13.5" customHeight="1" x14ac:dyDescent="0.4">
      <c r="D923" s="36"/>
      <c r="E923" s="36"/>
    </row>
    <row r="924" spans="4:5" ht="13.5" customHeight="1" x14ac:dyDescent="0.4">
      <c r="D924" s="36"/>
      <c r="E924" s="36"/>
    </row>
    <row r="925" spans="4:5" ht="13.5" customHeight="1" x14ac:dyDescent="0.4">
      <c r="D925" s="36"/>
      <c r="E925" s="36"/>
    </row>
    <row r="926" spans="4:5" ht="13.5" customHeight="1" x14ac:dyDescent="0.4">
      <c r="D926" s="36"/>
      <c r="E926" s="36"/>
    </row>
    <row r="927" spans="4:5" ht="13.5" customHeight="1" x14ac:dyDescent="0.4">
      <c r="D927" s="36"/>
      <c r="E927" s="36"/>
    </row>
    <row r="928" spans="4:5" ht="13.5" customHeight="1" x14ac:dyDescent="0.4">
      <c r="D928" s="36"/>
      <c r="E928" s="36"/>
    </row>
    <row r="929" spans="4:5" ht="13.5" customHeight="1" x14ac:dyDescent="0.4">
      <c r="D929" s="36"/>
      <c r="E929" s="36"/>
    </row>
    <row r="930" spans="4:5" ht="13.5" customHeight="1" x14ac:dyDescent="0.4">
      <c r="D930" s="36"/>
      <c r="E930" s="36"/>
    </row>
    <row r="931" spans="4:5" ht="13.5" customHeight="1" x14ac:dyDescent="0.4">
      <c r="D931" s="36"/>
      <c r="E931" s="36"/>
    </row>
    <row r="932" spans="4:5" ht="13.5" customHeight="1" x14ac:dyDescent="0.4">
      <c r="D932" s="36"/>
      <c r="E932" s="36"/>
    </row>
    <row r="933" spans="4:5" ht="13.5" customHeight="1" x14ac:dyDescent="0.4">
      <c r="D933" s="36"/>
      <c r="E933" s="36"/>
    </row>
    <row r="934" spans="4:5" ht="13.5" customHeight="1" x14ac:dyDescent="0.4">
      <c r="D934" s="36"/>
      <c r="E934" s="36"/>
    </row>
    <row r="935" spans="4:5" ht="13.5" customHeight="1" x14ac:dyDescent="0.4">
      <c r="D935" s="36"/>
      <c r="E935" s="36"/>
    </row>
    <row r="936" spans="4:5" ht="13.5" customHeight="1" x14ac:dyDescent="0.4">
      <c r="D936" s="36"/>
      <c r="E936" s="36"/>
    </row>
    <row r="937" spans="4:5" ht="13.5" customHeight="1" x14ac:dyDescent="0.4">
      <c r="D937" s="36"/>
      <c r="E937" s="36"/>
    </row>
    <row r="938" spans="4:5" ht="13.5" customHeight="1" x14ac:dyDescent="0.4">
      <c r="D938" s="36"/>
      <c r="E938" s="36"/>
    </row>
    <row r="939" spans="4:5" ht="13.5" customHeight="1" x14ac:dyDescent="0.4">
      <c r="D939" s="36"/>
      <c r="E939" s="36"/>
    </row>
    <row r="940" spans="4:5" ht="13.5" customHeight="1" x14ac:dyDescent="0.4">
      <c r="D940" s="36"/>
      <c r="E940" s="36"/>
    </row>
    <row r="941" spans="4:5" ht="13.5" customHeight="1" x14ac:dyDescent="0.4">
      <c r="D941" s="36"/>
      <c r="E941" s="36"/>
    </row>
    <row r="942" spans="4:5" ht="13.5" customHeight="1" x14ac:dyDescent="0.4">
      <c r="D942" s="36"/>
      <c r="E942" s="36"/>
    </row>
    <row r="943" spans="4:5" ht="13.5" customHeight="1" x14ac:dyDescent="0.4">
      <c r="D943" s="36"/>
      <c r="E943" s="36"/>
    </row>
    <row r="944" spans="4:5" ht="13.5" customHeight="1" x14ac:dyDescent="0.4">
      <c r="D944" s="36"/>
      <c r="E944" s="36"/>
    </row>
    <row r="945" spans="4:5" ht="13.5" customHeight="1" x14ac:dyDescent="0.4">
      <c r="D945" s="36"/>
      <c r="E945" s="36"/>
    </row>
    <row r="946" spans="4:5" ht="13.5" customHeight="1" x14ac:dyDescent="0.4">
      <c r="D946" s="36"/>
      <c r="E946" s="36"/>
    </row>
    <row r="947" spans="4:5" ht="13.5" customHeight="1" x14ac:dyDescent="0.4">
      <c r="D947" s="36"/>
      <c r="E947" s="36"/>
    </row>
    <row r="948" spans="4:5" ht="13.5" customHeight="1" x14ac:dyDescent="0.4">
      <c r="D948" s="36"/>
      <c r="E948" s="36"/>
    </row>
    <row r="949" spans="4:5" ht="13.5" customHeight="1" x14ac:dyDescent="0.4">
      <c r="D949" s="36"/>
      <c r="E949" s="36"/>
    </row>
    <row r="950" spans="4:5" ht="13.5" customHeight="1" x14ac:dyDescent="0.4">
      <c r="D950" s="36"/>
      <c r="E950" s="36"/>
    </row>
    <row r="951" spans="4:5" ht="13.5" customHeight="1" x14ac:dyDescent="0.4">
      <c r="D951" s="36"/>
      <c r="E951" s="36"/>
    </row>
    <row r="952" spans="4:5" ht="13.5" customHeight="1" x14ac:dyDescent="0.4">
      <c r="D952" s="36"/>
      <c r="E952" s="36"/>
    </row>
    <row r="953" spans="4:5" ht="13.5" customHeight="1" x14ac:dyDescent="0.4">
      <c r="D953" s="36"/>
      <c r="E953" s="36"/>
    </row>
    <row r="954" spans="4:5" ht="13.5" customHeight="1" x14ac:dyDescent="0.4">
      <c r="D954" s="36"/>
      <c r="E954" s="36"/>
    </row>
    <row r="955" spans="4:5" ht="13.5" customHeight="1" x14ac:dyDescent="0.4">
      <c r="D955" s="36"/>
      <c r="E955" s="36"/>
    </row>
    <row r="956" spans="4:5" ht="13.5" customHeight="1" x14ac:dyDescent="0.4">
      <c r="D956" s="36"/>
      <c r="E956" s="36"/>
    </row>
    <row r="957" spans="4:5" ht="13.5" customHeight="1" x14ac:dyDescent="0.4">
      <c r="D957" s="36"/>
      <c r="E957" s="36"/>
    </row>
    <row r="958" spans="4:5" ht="13.5" customHeight="1" x14ac:dyDescent="0.4">
      <c r="D958" s="36"/>
      <c r="E958" s="36"/>
    </row>
    <row r="959" spans="4:5" ht="13.5" customHeight="1" x14ac:dyDescent="0.4">
      <c r="D959" s="36"/>
      <c r="E959" s="36"/>
    </row>
    <row r="960" spans="4:5" ht="13.5" customHeight="1" x14ac:dyDescent="0.4">
      <c r="D960" s="36"/>
      <c r="E960" s="36"/>
    </row>
    <row r="961" spans="4:5" ht="13.5" customHeight="1" x14ac:dyDescent="0.4">
      <c r="D961" s="36"/>
      <c r="E961" s="36"/>
    </row>
    <row r="962" spans="4:5" ht="13.5" customHeight="1" x14ac:dyDescent="0.4">
      <c r="D962" s="36"/>
      <c r="E962" s="36"/>
    </row>
    <row r="963" spans="4:5" ht="13.5" customHeight="1" x14ac:dyDescent="0.4">
      <c r="D963" s="36"/>
      <c r="E963" s="36"/>
    </row>
    <row r="964" spans="4:5" ht="13.5" customHeight="1" x14ac:dyDescent="0.4">
      <c r="D964" s="36"/>
      <c r="E964" s="36"/>
    </row>
    <row r="965" spans="4:5" ht="13.5" customHeight="1" x14ac:dyDescent="0.4">
      <c r="D965" s="36"/>
      <c r="E965" s="36"/>
    </row>
    <row r="966" spans="4:5" ht="13.5" customHeight="1" x14ac:dyDescent="0.4">
      <c r="D966" s="36"/>
      <c r="E966" s="36"/>
    </row>
    <row r="967" spans="4:5" ht="13.5" customHeight="1" x14ac:dyDescent="0.4">
      <c r="D967" s="36"/>
      <c r="E967" s="36"/>
    </row>
    <row r="968" spans="4:5" ht="13.5" customHeight="1" x14ac:dyDescent="0.4">
      <c r="D968" s="36"/>
      <c r="E968" s="36"/>
    </row>
    <row r="969" spans="4:5" ht="13.5" customHeight="1" x14ac:dyDescent="0.4">
      <c r="D969" s="36"/>
      <c r="E969" s="36"/>
    </row>
    <row r="970" spans="4:5" ht="13.5" customHeight="1" x14ac:dyDescent="0.4">
      <c r="D970" s="36"/>
      <c r="E970" s="36"/>
    </row>
    <row r="971" spans="4:5" ht="13.5" customHeight="1" x14ac:dyDescent="0.4">
      <c r="D971" s="36"/>
      <c r="E971" s="36"/>
    </row>
    <row r="972" spans="4:5" ht="13.5" customHeight="1" x14ac:dyDescent="0.4">
      <c r="D972" s="36"/>
      <c r="E972" s="36"/>
    </row>
    <row r="973" spans="4:5" ht="13.5" customHeight="1" x14ac:dyDescent="0.4">
      <c r="D973" s="36"/>
      <c r="E973" s="36"/>
    </row>
    <row r="974" spans="4:5" ht="13.5" customHeight="1" x14ac:dyDescent="0.4">
      <c r="D974" s="36"/>
      <c r="E974" s="36"/>
    </row>
    <row r="975" spans="4:5" ht="13.5" customHeight="1" x14ac:dyDescent="0.4">
      <c r="D975" s="36"/>
      <c r="E975" s="36"/>
    </row>
    <row r="976" spans="4:5" ht="13.5" customHeight="1" x14ac:dyDescent="0.4">
      <c r="D976" s="36"/>
      <c r="E976" s="36"/>
    </row>
    <row r="977" spans="4:5" ht="13.5" customHeight="1" x14ac:dyDescent="0.4">
      <c r="D977" s="36"/>
      <c r="E977" s="36"/>
    </row>
    <row r="978" spans="4:5" ht="13.5" customHeight="1" x14ac:dyDescent="0.4">
      <c r="D978" s="36"/>
      <c r="E978" s="36"/>
    </row>
    <row r="979" spans="4:5" ht="13.5" customHeight="1" x14ac:dyDescent="0.4">
      <c r="D979" s="36"/>
      <c r="E979" s="36"/>
    </row>
    <row r="980" spans="4:5" ht="13.5" customHeight="1" x14ac:dyDescent="0.4">
      <c r="D980" s="36"/>
      <c r="E980" s="36"/>
    </row>
    <row r="981" spans="4:5" ht="13.5" customHeight="1" x14ac:dyDescent="0.4">
      <c r="D981" s="36"/>
      <c r="E981" s="36"/>
    </row>
    <row r="982" spans="4:5" ht="13.5" customHeight="1" x14ac:dyDescent="0.4">
      <c r="D982" s="36"/>
      <c r="E982" s="36"/>
    </row>
    <row r="983" spans="4:5" ht="13.5" customHeight="1" x14ac:dyDescent="0.4">
      <c r="D983" s="36"/>
      <c r="E983" s="36"/>
    </row>
    <row r="984" spans="4:5" ht="13.5" customHeight="1" x14ac:dyDescent="0.4">
      <c r="D984" s="36"/>
      <c r="E984" s="36"/>
    </row>
    <row r="985" spans="4:5" ht="13.5" customHeight="1" x14ac:dyDescent="0.4">
      <c r="D985" s="36"/>
      <c r="E985" s="36"/>
    </row>
    <row r="986" spans="4:5" ht="13.5" customHeight="1" x14ac:dyDescent="0.4">
      <c r="D986" s="36"/>
      <c r="E986" s="36"/>
    </row>
    <row r="987" spans="4:5" ht="13.5" customHeight="1" x14ac:dyDescent="0.4">
      <c r="D987" s="36"/>
      <c r="E987" s="36"/>
    </row>
    <row r="988" spans="4:5" ht="13.5" customHeight="1" x14ac:dyDescent="0.4">
      <c r="D988" s="36"/>
      <c r="E988" s="36"/>
    </row>
    <row r="989" spans="4:5" ht="13.5" customHeight="1" x14ac:dyDescent="0.4">
      <c r="D989" s="36"/>
      <c r="E989" s="36"/>
    </row>
    <row r="990" spans="4:5" ht="13.5" customHeight="1" x14ac:dyDescent="0.4">
      <c r="D990" s="36"/>
      <c r="E990" s="36"/>
    </row>
    <row r="991" spans="4:5" ht="13.5" customHeight="1" x14ac:dyDescent="0.4">
      <c r="D991" s="36"/>
      <c r="E991" s="36"/>
    </row>
    <row r="992" spans="4:5" ht="13.5" customHeight="1" x14ac:dyDescent="0.4">
      <c r="D992" s="36"/>
      <c r="E992" s="36"/>
    </row>
    <row r="993" spans="4:5" ht="13.5" customHeight="1" x14ac:dyDescent="0.4">
      <c r="D993" s="36"/>
      <c r="E993" s="36"/>
    </row>
    <row r="994" spans="4:5" ht="13.5" customHeight="1" x14ac:dyDescent="0.4">
      <c r="D994" s="36"/>
      <c r="E994" s="36"/>
    </row>
    <row r="995" spans="4:5" ht="13.5" customHeight="1" x14ac:dyDescent="0.4">
      <c r="D995" s="36"/>
      <c r="E995" s="36"/>
    </row>
    <row r="996" spans="4:5" ht="13.5" customHeight="1" x14ac:dyDescent="0.4">
      <c r="D996" s="36"/>
      <c r="E996" s="36"/>
    </row>
    <row r="997" spans="4:5" ht="13.5" customHeight="1" x14ac:dyDescent="0.4">
      <c r="D997" s="36"/>
      <c r="E997" s="36"/>
    </row>
    <row r="998" spans="4:5" ht="13.5" customHeight="1" x14ac:dyDescent="0.4">
      <c r="D998" s="36"/>
      <c r="E998" s="36"/>
    </row>
    <row r="999" spans="4:5" ht="13.5" customHeight="1" x14ac:dyDescent="0.4">
      <c r="D999" s="36"/>
      <c r="E999" s="36"/>
    </row>
    <row r="1000" spans="4:5" ht="13.5" customHeight="1" x14ac:dyDescent="0.4">
      <c r="D1000" s="36"/>
      <c r="E1000" s="36"/>
    </row>
  </sheetData>
  <autoFilter ref="A1:E80" xr:uid="{00000000-0001-0000-0400-000000000000}">
    <sortState xmlns:xlrd2="http://schemas.microsoft.com/office/spreadsheetml/2017/richdata2" ref="A2:E80">
      <sortCondition ref="B2:B80"/>
    </sortState>
  </autoFilter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J15" sqref="J15"/>
    </sheetView>
  </sheetViews>
  <sheetFormatPr defaultColWidth="14.42578125" defaultRowHeight="15" customHeight="1" x14ac:dyDescent="0.4"/>
  <cols>
    <col min="1" max="1" width="11.640625" customWidth="1"/>
    <col min="2" max="2" width="10.28515625" bestFit="1" customWidth="1"/>
    <col min="3" max="3" width="12" bestFit="1" customWidth="1"/>
    <col min="4" max="4" width="17.5" bestFit="1" customWidth="1"/>
    <col min="5" max="5" width="10.35546875" customWidth="1"/>
    <col min="6" max="6" width="8.640625" customWidth="1"/>
    <col min="7" max="7" width="21" customWidth="1"/>
    <col min="8" max="8" width="14.85546875" customWidth="1"/>
    <col min="9" max="10" width="8.640625" customWidth="1"/>
    <col min="11" max="11" width="23.640625" customWidth="1"/>
    <col min="12" max="26" width="8.640625" customWidth="1"/>
  </cols>
  <sheetData>
    <row r="1" spans="1:11" ht="12.75" customHeight="1" x14ac:dyDescent="0.6">
      <c r="B1" s="61" t="s">
        <v>167</v>
      </c>
      <c r="C1" s="62"/>
      <c r="D1" s="62"/>
    </row>
    <row r="2" spans="1:11" ht="12.75" customHeight="1" x14ac:dyDescent="0.4"/>
    <row r="3" spans="1:11" ht="12.75" customHeight="1" x14ac:dyDescent="0.5">
      <c r="A3" s="44" t="s">
        <v>168</v>
      </c>
      <c r="B3" s="45" t="s">
        <v>169</v>
      </c>
      <c r="C3" s="45" t="s">
        <v>170</v>
      </c>
      <c r="D3" s="44" t="s">
        <v>171</v>
      </c>
      <c r="E3" s="46" t="s">
        <v>172</v>
      </c>
      <c r="G3" s="47" t="s">
        <v>173</v>
      </c>
      <c r="H3" s="26"/>
      <c r="I3" s="26"/>
      <c r="J3" s="26"/>
      <c r="K3" s="26"/>
    </row>
    <row r="4" spans="1:11" ht="12.75" customHeight="1" x14ac:dyDescent="0.4">
      <c r="A4" s="35" t="s">
        <v>80</v>
      </c>
      <c r="B4" s="34">
        <v>37666</v>
      </c>
      <c r="C4" s="35" t="s">
        <v>183</v>
      </c>
      <c r="D4" s="35" t="s">
        <v>190</v>
      </c>
      <c r="E4" s="36">
        <v>266</v>
      </c>
    </row>
    <row r="5" spans="1:11" ht="12.75" customHeight="1" x14ac:dyDescent="0.4">
      <c r="A5" s="35" t="s">
        <v>80</v>
      </c>
      <c r="B5" s="34">
        <v>37671</v>
      </c>
      <c r="C5" s="35" t="s">
        <v>183</v>
      </c>
      <c r="D5" s="35" t="s">
        <v>191</v>
      </c>
      <c r="E5" s="36">
        <v>221</v>
      </c>
      <c r="G5" s="48" t="s">
        <v>178</v>
      </c>
      <c r="H5" s="49">
        <f>SUMIF(C4:C26,"ELETTRONICA",E4:E26)</f>
        <v>893.5</v>
      </c>
    </row>
    <row r="6" spans="1:11" ht="12.75" customHeight="1" x14ac:dyDescent="0.4">
      <c r="A6" s="35" t="s">
        <v>81</v>
      </c>
      <c r="B6" s="34">
        <v>37699</v>
      </c>
      <c r="C6" s="35" t="s">
        <v>183</v>
      </c>
      <c r="D6" s="35" t="s">
        <v>194</v>
      </c>
      <c r="E6" s="36">
        <v>75</v>
      </c>
      <c r="G6" s="50" t="s">
        <v>174</v>
      </c>
      <c r="H6" s="51">
        <f>SUMIF(C4:C26,"ALIMENTARI",E4:E26)</f>
        <v>121</v>
      </c>
    </row>
    <row r="7" spans="1:11" ht="12.75" customHeight="1" x14ac:dyDescent="0.4">
      <c r="A7" s="35" t="s">
        <v>81</v>
      </c>
      <c r="B7" s="34">
        <v>37701</v>
      </c>
      <c r="C7" s="35" t="s">
        <v>183</v>
      </c>
      <c r="D7" s="35" t="s">
        <v>195</v>
      </c>
      <c r="E7" s="36">
        <v>270</v>
      </c>
      <c r="G7" s="50" t="s">
        <v>183</v>
      </c>
      <c r="H7" s="51">
        <f ca="1">SUMIF(C3:C26,"ABBIGLIAMENTO",E4:E26)</f>
        <v>589</v>
      </c>
    </row>
    <row r="8" spans="1:11" ht="12.75" customHeight="1" x14ac:dyDescent="0.4">
      <c r="A8" s="35" t="s">
        <v>78</v>
      </c>
      <c r="B8" s="34">
        <v>37622</v>
      </c>
      <c r="C8" s="35" t="s">
        <v>174</v>
      </c>
      <c r="D8" s="35" t="s">
        <v>175</v>
      </c>
      <c r="E8" s="36">
        <v>23</v>
      </c>
      <c r="G8" s="50" t="s">
        <v>185</v>
      </c>
      <c r="H8" s="51">
        <f>SUMIF(C4:C26,"SVAGO",E4:E26)</f>
        <v>19</v>
      </c>
    </row>
    <row r="9" spans="1:11" ht="12.75" customHeight="1" x14ac:dyDescent="0.4">
      <c r="A9" s="35" t="s">
        <v>80</v>
      </c>
      <c r="B9" s="34">
        <v>37658</v>
      </c>
      <c r="C9" s="35" t="s">
        <v>174</v>
      </c>
      <c r="D9" s="35" t="s">
        <v>175</v>
      </c>
      <c r="E9" s="36">
        <v>36</v>
      </c>
      <c r="G9" s="50" t="s">
        <v>181</v>
      </c>
      <c r="H9" s="51">
        <f>SUMIF(C4:C26,"AUTOMOBILE",E4:E26)</f>
        <v>766</v>
      </c>
    </row>
    <row r="10" spans="1:11" ht="12.75" customHeight="1" x14ac:dyDescent="0.4">
      <c r="A10" s="35" t="s">
        <v>80</v>
      </c>
      <c r="B10" s="34">
        <v>37675</v>
      </c>
      <c r="C10" s="35" t="s">
        <v>174</v>
      </c>
      <c r="D10" s="35" t="s">
        <v>192</v>
      </c>
      <c r="E10" s="36">
        <v>11</v>
      </c>
      <c r="G10" s="52" t="s">
        <v>176</v>
      </c>
      <c r="H10" s="53">
        <f>SUMIF(C4:C26,"CASA",E4:E26)</f>
        <v>1479</v>
      </c>
    </row>
    <row r="11" spans="1:11" ht="12.75" customHeight="1" x14ac:dyDescent="0.4">
      <c r="A11" s="35" t="s">
        <v>81</v>
      </c>
      <c r="B11" s="34">
        <v>37690</v>
      </c>
      <c r="C11" s="35" t="s">
        <v>174</v>
      </c>
      <c r="D11" s="35" t="s">
        <v>175</v>
      </c>
      <c r="E11" s="36">
        <v>51</v>
      </c>
    </row>
    <row r="12" spans="1:11" ht="12.75" customHeight="1" x14ac:dyDescent="0.4">
      <c r="A12" s="35" t="s">
        <v>78</v>
      </c>
      <c r="B12" s="34">
        <v>37634</v>
      </c>
      <c r="C12" s="35" t="s">
        <v>181</v>
      </c>
      <c r="D12" s="35" t="s">
        <v>182</v>
      </c>
      <c r="E12" s="36">
        <v>554</v>
      </c>
    </row>
    <row r="13" spans="1:11" ht="12.75" customHeight="1" x14ac:dyDescent="0.4">
      <c r="A13" s="35" t="s">
        <v>78</v>
      </c>
      <c r="B13" s="34">
        <v>37642</v>
      </c>
      <c r="C13" s="35" t="s">
        <v>181</v>
      </c>
      <c r="D13" s="35" t="s">
        <v>186</v>
      </c>
      <c r="E13" s="36">
        <v>58</v>
      </c>
    </row>
    <row r="14" spans="1:11" ht="12.75" customHeight="1" x14ac:dyDescent="0.4">
      <c r="A14" s="35" t="s">
        <v>80</v>
      </c>
      <c r="B14" s="34">
        <v>37657</v>
      </c>
      <c r="C14" s="35" t="s">
        <v>181</v>
      </c>
      <c r="D14" s="35" t="s">
        <v>186</v>
      </c>
      <c r="E14" s="36">
        <v>23</v>
      </c>
    </row>
    <row r="15" spans="1:11" ht="12.75" customHeight="1" x14ac:dyDescent="0.4">
      <c r="A15" s="35" t="s">
        <v>80</v>
      </c>
      <c r="B15" s="34">
        <v>37673</v>
      </c>
      <c r="C15" s="35" t="s">
        <v>181</v>
      </c>
      <c r="D15" s="35" t="s">
        <v>186</v>
      </c>
      <c r="E15" s="36">
        <v>56</v>
      </c>
    </row>
    <row r="16" spans="1:11" ht="12.75" customHeight="1" x14ac:dyDescent="0.4">
      <c r="A16" s="35" t="s">
        <v>80</v>
      </c>
      <c r="B16" s="34">
        <v>37678</v>
      </c>
      <c r="C16" s="35" t="s">
        <v>181</v>
      </c>
      <c r="D16" s="35" t="s">
        <v>186</v>
      </c>
      <c r="E16" s="36">
        <v>25</v>
      </c>
    </row>
    <row r="17" spans="1:5" ht="12.75" customHeight="1" x14ac:dyDescent="0.4">
      <c r="A17" s="35" t="s">
        <v>81</v>
      </c>
      <c r="B17" s="34">
        <v>37685</v>
      </c>
      <c r="C17" s="35" t="s">
        <v>181</v>
      </c>
      <c r="D17" s="35" t="s">
        <v>186</v>
      </c>
      <c r="E17" s="36">
        <v>30</v>
      </c>
    </row>
    <row r="18" spans="1:5" ht="12.75" customHeight="1" x14ac:dyDescent="0.4">
      <c r="A18" s="35" t="s">
        <v>81</v>
      </c>
      <c r="B18" s="34">
        <v>37705</v>
      </c>
      <c r="C18" s="35" t="s">
        <v>181</v>
      </c>
      <c r="D18" s="35" t="s">
        <v>186</v>
      </c>
      <c r="E18" s="36">
        <v>20</v>
      </c>
    </row>
    <row r="19" spans="1:5" ht="12.75" customHeight="1" x14ac:dyDescent="0.4">
      <c r="A19" s="35" t="s">
        <v>78</v>
      </c>
      <c r="B19" s="34">
        <v>37626</v>
      </c>
      <c r="C19" s="35" t="s">
        <v>176</v>
      </c>
      <c r="D19" s="35" t="s">
        <v>177</v>
      </c>
      <c r="E19" s="36">
        <v>25</v>
      </c>
    </row>
    <row r="20" spans="1:5" ht="12.75" customHeight="1" x14ac:dyDescent="0.4">
      <c r="A20" s="35" t="s">
        <v>78</v>
      </c>
      <c r="B20" s="34">
        <v>37635</v>
      </c>
      <c r="C20" s="35" t="s">
        <v>176</v>
      </c>
      <c r="D20" s="35" t="s">
        <v>184</v>
      </c>
      <c r="E20" s="36">
        <v>569</v>
      </c>
    </row>
    <row r="21" spans="1:5" ht="12.75" customHeight="1" x14ac:dyDescent="0.4">
      <c r="A21" s="35" t="s">
        <v>78</v>
      </c>
      <c r="B21" s="34">
        <v>37650</v>
      </c>
      <c r="C21" s="35" t="s">
        <v>176</v>
      </c>
      <c r="D21" s="35" t="s">
        <v>187</v>
      </c>
      <c r="E21" s="36">
        <v>885</v>
      </c>
    </row>
    <row r="22" spans="1:5" ht="12.75" customHeight="1" x14ac:dyDescent="0.4">
      <c r="A22" s="35" t="s">
        <v>78</v>
      </c>
      <c r="B22" s="34">
        <v>10</v>
      </c>
      <c r="C22" s="35" t="s">
        <v>179</v>
      </c>
      <c r="D22" s="35" t="s">
        <v>180</v>
      </c>
      <c r="E22" s="36">
        <v>69</v>
      </c>
    </row>
    <row r="23" spans="1:5" ht="12.75" customHeight="1" x14ac:dyDescent="0.4">
      <c r="A23" s="35" t="s">
        <v>80</v>
      </c>
      <c r="B23" s="34">
        <v>37653</v>
      </c>
      <c r="C23" s="35" t="s">
        <v>178</v>
      </c>
      <c r="D23" s="35" t="s">
        <v>188</v>
      </c>
      <c r="E23" s="36">
        <v>821</v>
      </c>
    </row>
    <row r="24" spans="1:5" ht="12.75" customHeight="1" x14ac:dyDescent="0.4">
      <c r="A24" s="35" t="s">
        <v>81</v>
      </c>
      <c r="B24" s="34">
        <v>37682</v>
      </c>
      <c r="C24" s="35" t="s">
        <v>178</v>
      </c>
      <c r="D24" s="35" t="s">
        <v>193</v>
      </c>
      <c r="E24" s="36">
        <v>72.5</v>
      </c>
    </row>
    <row r="25" spans="1:5" ht="12.75" customHeight="1" x14ac:dyDescent="0.4">
      <c r="A25" s="35" t="s">
        <v>80</v>
      </c>
      <c r="B25" s="34">
        <v>37663</v>
      </c>
      <c r="C25" s="35" t="s">
        <v>185</v>
      </c>
      <c r="D25" s="35" t="s">
        <v>189</v>
      </c>
      <c r="E25" s="36">
        <v>5</v>
      </c>
    </row>
    <row r="26" spans="1:5" ht="12.75" customHeight="1" x14ac:dyDescent="0.4">
      <c r="A26" s="35" t="s">
        <v>81</v>
      </c>
      <c r="B26" s="34">
        <v>37695</v>
      </c>
      <c r="C26" s="35" t="s">
        <v>185</v>
      </c>
      <c r="D26" s="35" t="s">
        <v>189</v>
      </c>
      <c r="E26" s="36">
        <v>14</v>
      </c>
    </row>
    <row r="27" spans="1:5" ht="12.75" customHeight="1" x14ac:dyDescent="0.4"/>
    <row r="28" spans="1:5" ht="12.75" customHeight="1" x14ac:dyDescent="0.4"/>
    <row r="29" spans="1:5" ht="12.75" customHeight="1" x14ac:dyDescent="0.4"/>
    <row r="30" spans="1:5" ht="12.75" customHeight="1" x14ac:dyDescent="0.4"/>
    <row r="31" spans="1:5" ht="12.75" customHeight="1" x14ac:dyDescent="0.4"/>
    <row r="32" spans="1:5" ht="12.75" customHeight="1" x14ac:dyDescent="0.4"/>
    <row r="33" ht="12.75" customHeight="1" x14ac:dyDescent="0.4"/>
    <row r="34" ht="12.75" customHeight="1" x14ac:dyDescent="0.4"/>
    <row r="35" ht="12.75" customHeight="1" x14ac:dyDescent="0.4"/>
    <row r="36" ht="12.75" customHeight="1" x14ac:dyDescent="0.4"/>
    <row r="37" ht="12.75" customHeight="1" x14ac:dyDescent="0.4"/>
    <row r="38" ht="12.75" customHeight="1" x14ac:dyDescent="0.4"/>
    <row r="39" ht="12.75" customHeight="1" x14ac:dyDescent="0.4"/>
    <row r="40" ht="12.75" customHeight="1" x14ac:dyDescent="0.4"/>
    <row r="41" ht="12.75" customHeight="1" x14ac:dyDescent="0.4"/>
    <row r="42" ht="12.75" customHeight="1" x14ac:dyDescent="0.4"/>
    <row r="43" ht="12.75" customHeight="1" x14ac:dyDescent="0.4"/>
    <row r="44" ht="12.75" customHeight="1" x14ac:dyDescent="0.4"/>
    <row r="45" ht="12.75" customHeight="1" x14ac:dyDescent="0.4"/>
    <row r="46" ht="12.75" customHeight="1" x14ac:dyDescent="0.4"/>
    <row r="47" ht="12.75" customHeight="1" x14ac:dyDescent="0.4"/>
    <row r="48" ht="12.75" customHeight="1" x14ac:dyDescent="0.4"/>
    <row r="49" ht="12.75" customHeight="1" x14ac:dyDescent="0.4"/>
    <row r="50" ht="12.75" customHeight="1" x14ac:dyDescent="0.4"/>
    <row r="51" ht="12.75" customHeight="1" x14ac:dyDescent="0.4"/>
    <row r="52" ht="12.75" customHeight="1" x14ac:dyDescent="0.4"/>
    <row r="53" ht="12.75" customHeight="1" x14ac:dyDescent="0.4"/>
    <row r="54" ht="12.75" customHeight="1" x14ac:dyDescent="0.4"/>
    <row r="55" ht="12.75" customHeight="1" x14ac:dyDescent="0.4"/>
    <row r="56" ht="12.75" customHeight="1" x14ac:dyDescent="0.4"/>
    <row r="57" ht="12.75" customHeight="1" x14ac:dyDescent="0.4"/>
    <row r="58" ht="12.75" customHeight="1" x14ac:dyDescent="0.4"/>
    <row r="59" ht="12.75" customHeight="1" x14ac:dyDescent="0.4"/>
    <row r="60" ht="12.75" customHeight="1" x14ac:dyDescent="0.4"/>
    <row r="61" ht="12.75" customHeight="1" x14ac:dyDescent="0.4"/>
    <row r="62" ht="12.75" customHeight="1" x14ac:dyDescent="0.4"/>
    <row r="63" ht="12.75" customHeight="1" x14ac:dyDescent="0.4"/>
    <row r="64" ht="12.75" customHeight="1" x14ac:dyDescent="0.4"/>
    <row r="65" ht="12.75" customHeight="1" x14ac:dyDescent="0.4"/>
    <row r="66" ht="12.75" customHeight="1" x14ac:dyDescent="0.4"/>
    <row r="67" ht="12.75" customHeight="1" x14ac:dyDescent="0.4"/>
    <row r="68" ht="12.75" customHeight="1" x14ac:dyDescent="0.4"/>
    <row r="69" ht="12.75" customHeight="1" x14ac:dyDescent="0.4"/>
    <row r="70" ht="12.75" customHeight="1" x14ac:dyDescent="0.4"/>
    <row r="71" ht="12.75" customHeight="1" x14ac:dyDescent="0.4"/>
    <row r="72" ht="12.75" customHeight="1" x14ac:dyDescent="0.4"/>
    <row r="73" ht="12.75" customHeight="1" x14ac:dyDescent="0.4"/>
    <row r="74" ht="12.75" customHeight="1" x14ac:dyDescent="0.4"/>
    <row r="75" ht="12.75" customHeight="1" x14ac:dyDescent="0.4"/>
    <row r="76" ht="12.75" customHeight="1" x14ac:dyDescent="0.4"/>
    <row r="77" ht="12.75" customHeight="1" x14ac:dyDescent="0.4"/>
    <row r="78" ht="12.75" customHeight="1" x14ac:dyDescent="0.4"/>
    <row r="79" ht="12.75" customHeight="1" x14ac:dyDescent="0.4"/>
    <row r="80" ht="12.75" customHeight="1" x14ac:dyDescent="0.4"/>
    <row r="81" ht="12.75" customHeight="1" x14ac:dyDescent="0.4"/>
    <row r="82" ht="12.75" customHeight="1" x14ac:dyDescent="0.4"/>
    <row r="83" ht="12.75" customHeight="1" x14ac:dyDescent="0.4"/>
    <row r="84" ht="12.75" customHeight="1" x14ac:dyDescent="0.4"/>
    <row r="85" ht="12.75" customHeight="1" x14ac:dyDescent="0.4"/>
    <row r="86" ht="12.75" customHeight="1" x14ac:dyDescent="0.4"/>
    <row r="87" ht="12.75" customHeight="1" x14ac:dyDescent="0.4"/>
    <row r="88" ht="12.75" customHeight="1" x14ac:dyDescent="0.4"/>
    <row r="89" ht="12.75" customHeight="1" x14ac:dyDescent="0.4"/>
    <row r="90" ht="12.75" customHeight="1" x14ac:dyDescent="0.4"/>
    <row r="91" ht="12.75" customHeight="1" x14ac:dyDescent="0.4"/>
    <row r="92" ht="12.75" customHeight="1" x14ac:dyDescent="0.4"/>
    <row r="93" ht="12.75" customHeight="1" x14ac:dyDescent="0.4"/>
    <row r="94" ht="12.75" customHeight="1" x14ac:dyDescent="0.4"/>
    <row r="95" ht="12.75" customHeight="1" x14ac:dyDescent="0.4"/>
    <row r="96" ht="12.75" customHeight="1" x14ac:dyDescent="0.4"/>
    <row r="97" ht="12.75" customHeight="1" x14ac:dyDescent="0.4"/>
    <row r="98" ht="12.75" customHeight="1" x14ac:dyDescent="0.4"/>
    <row r="99" ht="12.75" customHeight="1" x14ac:dyDescent="0.4"/>
    <row r="100" ht="12.75" customHeight="1" x14ac:dyDescent="0.4"/>
    <row r="101" ht="12.75" customHeight="1" x14ac:dyDescent="0.4"/>
    <row r="102" ht="12.75" customHeight="1" x14ac:dyDescent="0.4"/>
    <row r="103" ht="12.75" customHeight="1" x14ac:dyDescent="0.4"/>
    <row r="104" ht="12.75" customHeight="1" x14ac:dyDescent="0.4"/>
    <row r="105" ht="12.75" customHeight="1" x14ac:dyDescent="0.4"/>
    <row r="106" ht="12.75" customHeight="1" x14ac:dyDescent="0.4"/>
    <row r="107" ht="12.75" customHeight="1" x14ac:dyDescent="0.4"/>
    <row r="108" ht="12.75" customHeight="1" x14ac:dyDescent="0.4"/>
    <row r="109" ht="12.75" customHeight="1" x14ac:dyDescent="0.4"/>
    <row r="110" ht="12.75" customHeight="1" x14ac:dyDescent="0.4"/>
    <row r="111" ht="12.75" customHeight="1" x14ac:dyDescent="0.4"/>
    <row r="112" ht="12.75" customHeight="1" x14ac:dyDescent="0.4"/>
    <row r="113" ht="12.75" customHeight="1" x14ac:dyDescent="0.4"/>
    <row r="114" ht="12.75" customHeight="1" x14ac:dyDescent="0.4"/>
    <row r="115" ht="12.75" customHeight="1" x14ac:dyDescent="0.4"/>
    <row r="116" ht="12.75" customHeight="1" x14ac:dyDescent="0.4"/>
    <row r="117" ht="12.75" customHeight="1" x14ac:dyDescent="0.4"/>
    <row r="118" ht="12.75" customHeight="1" x14ac:dyDescent="0.4"/>
    <row r="119" ht="12.75" customHeight="1" x14ac:dyDescent="0.4"/>
    <row r="120" ht="12.75" customHeight="1" x14ac:dyDescent="0.4"/>
    <row r="121" ht="12.75" customHeight="1" x14ac:dyDescent="0.4"/>
    <row r="122" ht="12.75" customHeight="1" x14ac:dyDescent="0.4"/>
    <row r="123" ht="12.75" customHeight="1" x14ac:dyDescent="0.4"/>
    <row r="124" ht="12.75" customHeight="1" x14ac:dyDescent="0.4"/>
    <row r="125" ht="12.75" customHeight="1" x14ac:dyDescent="0.4"/>
    <row r="126" ht="12.75" customHeight="1" x14ac:dyDescent="0.4"/>
    <row r="127" ht="12.75" customHeight="1" x14ac:dyDescent="0.4"/>
    <row r="128" ht="12.75" customHeight="1" x14ac:dyDescent="0.4"/>
    <row r="129" ht="12.75" customHeight="1" x14ac:dyDescent="0.4"/>
    <row r="130" ht="12.75" customHeight="1" x14ac:dyDescent="0.4"/>
    <row r="131" ht="12.75" customHeight="1" x14ac:dyDescent="0.4"/>
    <row r="132" ht="12.75" customHeight="1" x14ac:dyDescent="0.4"/>
    <row r="133" ht="12.75" customHeight="1" x14ac:dyDescent="0.4"/>
    <row r="134" ht="12.75" customHeight="1" x14ac:dyDescent="0.4"/>
    <row r="135" ht="12.75" customHeight="1" x14ac:dyDescent="0.4"/>
    <row r="136" ht="12.75" customHeight="1" x14ac:dyDescent="0.4"/>
    <row r="137" ht="12.75" customHeight="1" x14ac:dyDescent="0.4"/>
    <row r="138" ht="12.75" customHeight="1" x14ac:dyDescent="0.4"/>
    <row r="139" ht="12.75" customHeight="1" x14ac:dyDescent="0.4"/>
    <row r="140" ht="12.75" customHeight="1" x14ac:dyDescent="0.4"/>
    <row r="141" ht="12.75" customHeight="1" x14ac:dyDescent="0.4"/>
    <row r="142" ht="12.75" customHeight="1" x14ac:dyDescent="0.4"/>
    <row r="143" ht="12.75" customHeight="1" x14ac:dyDescent="0.4"/>
    <row r="144" ht="12.75" customHeight="1" x14ac:dyDescent="0.4"/>
    <row r="145" ht="12.75" customHeight="1" x14ac:dyDescent="0.4"/>
    <row r="146" ht="12.75" customHeight="1" x14ac:dyDescent="0.4"/>
    <row r="147" ht="12.75" customHeight="1" x14ac:dyDescent="0.4"/>
    <row r="148" ht="12.75" customHeight="1" x14ac:dyDescent="0.4"/>
    <row r="149" ht="12.75" customHeight="1" x14ac:dyDescent="0.4"/>
    <row r="150" ht="12.75" customHeight="1" x14ac:dyDescent="0.4"/>
    <row r="151" ht="12.75" customHeight="1" x14ac:dyDescent="0.4"/>
    <row r="152" ht="12.75" customHeight="1" x14ac:dyDescent="0.4"/>
    <row r="153" ht="12.75" customHeight="1" x14ac:dyDescent="0.4"/>
    <row r="154" ht="12.75" customHeight="1" x14ac:dyDescent="0.4"/>
    <row r="155" ht="12.75" customHeight="1" x14ac:dyDescent="0.4"/>
    <row r="156" ht="12.75" customHeight="1" x14ac:dyDescent="0.4"/>
    <row r="157" ht="12.75" customHeight="1" x14ac:dyDescent="0.4"/>
    <row r="158" ht="12.75" customHeight="1" x14ac:dyDescent="0.4"/>
    <row r="159" ht="12.75" customHeight="1" x14ac:dyDescent="0.4"/>
    <row r="160" ht="12.75" customHeight="1" x14ac:dyDescent="0.4"/>
    <row r="161" ht="12.75" customHeight="1" x14ac:dyDescent="0.4"/>
    <row r="162" ht="12.75" customHeight="1" x14ac:dyDescent="0.4"/>
    <row r="163" ht="12.75" customHeight="1" x14ac:dyDescent="0.4"/>
    <row r="164" ht="12.75" customHeight="1" x14ac:dyDescent="0.4"/>
    <row r="165" ht="12.75" customHeight="1" x14ac:dyDescent="0.4"/>
    <row r="166" ht="12.75" customHeight="1" x14ac:dyDescent="0.4"/>
    <row r="167" ht="12.75" customHeight="1" x14ac:dyDescent="0.4"/>
    <row r="168" ht="12.75" customHeight="1" x14ac:dyDescent="0.4"/>
    <row r="169" ht="12.75" customHeight="1" x14ac:dyDescent="0.4"/>
    <row r="170" ht="12.75" customHeight="1" x14ac:dyDescent="0.4"/>
    <row r="171" ht="12.75" customHeight="1" x14ac:dyDescent="0.4"/>
    <row r="172" ht="12.75" customHeight="1" x14ac:dyDescent="0.4"/>
    <row r="173" ht="12.75" customHeight="1" x14ac:dyDescent="0.4"/>
    <row r="174" ht="12.75" customHeight="1" x14ac:dyDescent="0.4"/>
    <row r="175" ht="12.75" customHeight="1" x14ac:dyDescent="0.4"/>
    <row r="176" ht="12.75" customHeight="1" x14ac:dyDescent="0.4"/>
    <row r="177" ht="12.75" customHeight="1" x14ac:dyDescent="0.4"/>
    <row r="178" ht="12.75" customHeight="1" x14ac:dyDescent="0.4"/>
    <row r="179" ht="12.75" customHeight="1" x14ac:dyDescent="0.4"/>
    <row r="180" ht="12.75" customHeight="1" x14ac:dyDescent="0.4"/>
    <row r="181" ht="12.75" customHeight="1" x14ac:dyDescent="0.4"/>
    <row r="182" ht="12.75" customHeight="1" x14ac:dyDescent="0.4"/>
    <row r="183" ht="12.75" customHeight="1" x14ac:dyDescent="0.4"/>
    <row r="184" ht="12.75" customHeight="1" x14ac:dyDescent="0.4"/>
    <row r="185" ht="12.75" customHeight="1" x14ac:dyDescent="0.4"/>
    <row r="186" ht="12.75" customHeight="1" x14ac:dyDescent="0.4"/>
    <row r="187" ht="12.75" customHeight="1" x14ac:dyDescent="0.4"/>
    <row r="188" ht="12.75" customHeight="1" x14ac:dyDescent="0.4"/>
    <row r="189" ht="12.75" customHeight="1" x14ac:dyDescent="0.4"/>
    <row r="190" ht="12.75" customHeight="1" x14ac:dyDescent="0.4"/>
    <row r="191" ht="12.75" customHeight="1" x14ac:dyDescent="0.4"/>
    <row r="192" ht="12.75" customHeight="1" x14ac:dyDescent="0.4"/>
    <row r="193" ht="12.75" customHeight="1" x14ac:dyDescent="0.4"/>
    <row r="194" ht="12.75" customHeight="1" x14ac:dyDescent="0.4"/>
    <row r="195" ht="12.75" customHeight="1" x14ac:dyDescent="0.4"/>
    <row r="196" ht="12.75" customHeight="1" x14ac:dyDescent="0.4"/>
    <row r="197" ht="12.75" customHeight="1" x14ac:dyDescent="0.4"/>
    <row r="198" ht="12.75" customHeight="1" x14ac:dyDescent="0.4"/>
    <row r="199" ht="12.75" customHeight="1" x14ac:dyDescent="0.4"/>
    <row r="200" ht="12.75" customHeight="1" x14ac:dyDescent="0.4"/>
    <row r="201" ht="12.75" customHeight="1" x14ac:dyDescent="0.4"/>
    <row r="202" ht="12.75" customHeight="1" x14ac:dyDescent="0.4"/>
    <row r="203" ht="12.75" customHeight="1" x14ac:dyDescent="0.4"/>
    <row r="204" ht="12.75" customHeight="1" x14ac:dyDescent="0.4"/>
    <row r="205" ht="12.75" customHeight="1" x14ac:dyDescent="0.4"/>
    <row r="206" ht="12.75" customHeight="1" x14ac:dyDescent="0.4"/>
    <row r="207" ht="12.75" customHeight="1" x14ac:dyDescent="0.4"/>
    <row r="208" ht="12.75" customHeight="1" x14ac:dyDescent="0.4"/>
    <row r="209" ht="12.75" customHeight="1" x14ac:dyDescent="0.4"/>
    <row r="210" ht="12.75" customHeight="1" x14ac:dyDescent="0.4"/>
    <row r="211" ht="12.75" customHeight="1" x14ac:dyDescent="0.4"/>
    <row r="212" ht="12.75" customHeight="1" x14ac:dyDescent="0.4"/>
    <row r="213" ht="12.75" customHeight="1" x14ac:dyDescent="0.4"/>
    <row r="214" ht="12.75" customHeight="1" x14ac:dyDescent="0.4"/>
    <row r="215" ht="12.75" customHeight="1" x14ac:dyDescent="0.4"/>
    <row r="216" ht="12.75" customHeight="1" x14ac:dyDescent="0.4"/>
    <row r="217" ht="12.75" customHeight="1" x14ac:dyDescent="0.4"/>
    <row r="218" ht="12.75" customHeight="1" x14ac:dyDescent="0.4"/>
    <row r="219" ht="12.75" customHeight="1" x14ac:dyDescent="0.4"/>
    <row r="220" ht="12.75" customHeight="1" x14ac:dyDescent="0.4"/>
    <row r="221" ht="12.75" customHeight="1" x14ac:dyDescent="0.4"/>
    <row r="222" ht="12.75" customHeight="1" x14ac:dyDescent="0.4"/>
    <row r="223" ht="12.75" customHeight="1" x14ac:dyDescent="0.4"/>
    <row r="224" ht="12.75" customHeight="1" x14ac:dyDescent="0.4"/>
    <row r="225" ht="12.75" customHeight="1" x14ac:dyDescent="0.4"/>
    <row r="226" ht="12.75" customHeight="1" x14ac:dyDescent="0.4"/>
    <row r="227" ht="12.75" customHeight="1" x14ac:dyDescent="0.4"/>
    <row r="228" ht="12.75" customHeight="1" x14ac:dyDescent="0.4"/>
    <row r="229" ht="12.75" customHeight="1" x14ac:dyDescent="0.4"/>
    <row r="230" ht="12.75" customHeight="1" x14ac:dyDescent="0.4"/>
    <row r="231" ht="12.75" customHeight="1" x14ac:dyDescent="0.4"/>
    <row r="232" ht="12.75" customHeight="1" x14ac:dyDescent="0.4"/>
    <row r="233" ht="12.75" customHeight="1" x14ac:dyDescent="0.4"/>
    <row r="234" ht="12.75" customHeight="1" x14ac:dyDescent="0.4"/>
    <row r="235" ht="12.75" customHeight="1" x14ac:dyDescent="0.4"/>
    <row r="236" ht="12.75" customHeight="1" x14ac:dyDescent="0.4"/>
    <row r="237" ht="12.75" customHeight="1" x14ac:dyDescent="0.4"/>
    <row r="238" ht="12.75" customHeight="1" x14ac:dyDescent="0.4"/>
    <row r="239" ht="12.75" customHeight="1" x14ac:dyDescent="0.4"/>
    <row r="240" ht="12.75" customHeight="1" x14ac:dyDescent="0.4"/>
    <row r="241" ht="12.75" customHeight="1" x14ac:dyDescent="0.4"/>
    <row r="242" ht="12.75" customHeight="1" x14ac:dyDescent="0.4"/>
    <row r="243" ht="12.75" customHeight="1" x14ac:dyDescent="0.4"/>
    <row r="244" ht="12.75" customHeight="1" x14ac:dyDescent="0.4"/>
    <row r="245" ht="12.75" customHeight="1" x14ac:dyDescent="0.4"/>
    <row r="246" ht="12.75" customHeight="1" x14ac:dyDescent="0.4"/>
    <row r="247" ht="12.75" customHeight="1" x14ac:dyDescent="0.4"/>
    <row r="248" ht="12.75" customHeight="1" x14ac:dyDescent="0.4"/>
    <row r="249" ht="12.75" customHeight="1" x14ac:dyDescent="0.4"/>
    <row r="250" ht="12.75" customHeight="1" x14ac:dyDescent="0.4"/>
    <row r="251" ht="12.75" customHeight="1" x14ac:dyDescent="0.4"/>
    <row r="252" ht="12.75" customHeight="1" x14ac:dyDescent="0.4"/>
    <row r="253" ht="12.75" customHeight="1" x14ac:dyDescent="0.4"/>
    <row r="254" ht="12.75" customHeight="1" x14ac:dyDescent="0.4"/>
    <row r="255" ht="12.75" customHeight="1" x14ac:dyDescent="0.4"/>
    <row r="256" ht="12.75" customHeight="1" x14ac:dyDescent="0.4"/>
    <row r="257" ht="12.75" customHeight="1" x14ac:dyDescent="0.4"/>
    <row r="258" ht="12.75" customHeight="1" x14ac:dyDescent="0.4"/>
    <row r="259" ht="12.75" customHeight="1" x14ac:dyDescent="0.4"/>
    <row r="260" ht="12.75" customHeight="1" x14ac:dyDescent="0.4"/>
    <row r="261" ht="12.75" customHeight="1" x14ac:dyDescent="0.4"/>
    <row r="262" ht="12.75" customHeight="1" x14ac:dyDescent="0.4"/>
    <row r="263" ht="12.75" customHeight="1" x14ac:dyDescent="0.4"/>
    <row r="264" ht="12.75" customHeight="1" x14ac:dyDescent="0.4"/>
    <row r="265" ht="12.75" customHeight="1" x14ac:dyDescent="0.4"/>
    <row r="266" ht="12.75" customHeight="1" x14ac:dyDescent="0.4"/>
    <row r="267" ht="12.75" customHeight="1" x14ac:dyDescent="0.4"/>
    <row r="268" ht="12.75" customHeight="1" x14ac:dyDescent="0.4"/>
    <row r="269" ht="12.75" customHeight="1" x14ac:dyDescent="0.4"/>
    <row r="270" ht="12.75" customHeight="1" x14ac:dyDescent="0.4"/>
    <row r="271" ht="12.75" customHeight="1" x14ac:dyDescent="0.4"/>
    <row r="272" ht="12.75" customHeight="1" x14ac:dyDescent="0.4"/>
    <row r="273" ht="12.75" customHeight="1" x14ac:dyDescent="0.4"/>
    <row r="274" ht="12.75" customHeight="1" x14ac:dyDescent="0.4"/>
    <row r="275" ht="12.75" customHeight="1" x14ac:dyDescent="0.4"/>
    <row r="276" ht="12.75" customHeight="1" x14ac:dyDescent="0.4"/>
    <row r="277" ht="12.75" customHeight="1" x14ac:dyDescent="0.4"/>
    <row r="278" ht="12.75" customHeight="1" x14ac:dyDescent="0.4"/>
    <row r="279" ht="12.75" customHeight="1" x14ac:dyDescent="0.4"/>
    <row r="280" ht="12.75" customHeight="1" x14ac:dyDescent="0.4"/>
    <row r="281" ht="12.75" customHeight="1" x14ac:dyDescent="0.4"/>
    <row r="282" ht="12.75" customHeight="1" x14ac:dyDescent="0.4"/>
    <row r="283" ht="12.75" customHeight="1" x14ac:dyDescent="0.4"/>
    <row r="284" ht="12.75" customHeight="1" x14ac:dyDescent="0.4"/>
    <row r="285" ht="12.75" customHeight="1" x14ac:dyDescent="0.4"/>
    <row r="286" ht="12.75" customHeight="1" x14ac:dyDescent="0.4"/>
    <row r="287" ht="12.75" customHeight="1" x14ac:dyDescent="0.4"/>
    <row r="288" ht="12.75" customHeight="1" x14ac:dyDescent="0.4"/>
    <row r="289" ht="12.75" customHeight="1" x14ac:dyDescent="0.4"/>
    <row r="290" ht="12.75" customHeight="1" x14ac:dyDescent="0.4"/>
    <row r="291" ht="12.75" customHeight="1" x14ac:dyDescent="0.4"/>
    <row r="292" ht="12.75" customHeight="1" x14ac:dyDescent="0.4"/>
    <row r="293" ht="12.75" customHeight="1" x14ac:dyDescent="0.4"/>
    <row r="294" ht="12.75" customHeight="1" x14ac:dyDescent="0.4"/>
    <row r="295" ht="12.75" customHeight="1" x14ac:dyDescent="0.4"/>
    <row r="296" ht="12.75" customHeight="1" x14ac:dyDescent="0.4"/>
    <row r="297" ht="12.75" customHeight="1" x14ac:dyDescent="0.4"/>
    <row r="298" ht="12.75" customHeight="1" x14ac:dyDescent="0.4"/>
    <row r="299" ht="12.75" customHeight="1" x14ac:dyDescent="0.4"/>
    <row r="300" ht="12.75" customHeight="1" x14ac:dyDescent="0.4"/>
    <row r="301" ht="12.75" customHeight="1" x14ac:dyDescent="0.4"/>
    <row r="302" ht="12.75" customHeight="1" x14ac:dyDescent="0.4"/>
    <row r="303" ht="12.75" customHeight="1" x14ac:dyDescent="0.4"/>
    <row r="304" ht="12.75" customHeight="1" x14ac:dyDescent="0.4"/>
    <row r="305" ht="12.75" customHeight="1" x14ac:dyDescent="0.4"/>
    <row r="306" ht="12.75" customHeight="1" x14ac:dyDescent="0.4"/>
    <row r="307" ht="12.75" customHeight="1" x14ac:dyDescent="0.4"/>
    <row r="308" ht="12.75" customHeight="1" x14ac:dyDescent="0.4"/>
    <row r="309" ht="12.75" customHeight="1" x14ac:dyDescent="0.4"/>
    <row r="310" ht="12.75" customHeight="1" x14ac:dyDescent="0.4"/>
    <row r="311" ht="12.75" customHeight="1" x14ac:dyDescent="0.4"/>
    <row r="312" ht="12.75" customHeight="1" x14ac:dyDescent="0.4"/>
    <row r="313" ht="12.75" customHeight="1" x14ac:dyDescent="0.4"/>
    <row r="314" ht="12.75" customHeight="1" x14ac:dyDescent="0.4"/>
    <row r="315" ht="12.75" customHeight="1" x14ac:dyDescent="0.4"/>
    <row r="316" ht="12.75" customHeight="1" x14ac:dyDescent="0.4"/>
    <row r="317" ht="12.75" customHeight="1" x14ac:dyDescent="0.4"/>
    <row r="318" ht="12.75" customHeight="1" x14ac:dyDescent="0.4"/>
    <row r="319" ht="12.75" customHeight="1" x14ac:dyDescent="0.4"/>
    <row r="320" ht="12.75" customHeight="1" x14ac:dyDescent="0.4"/>
    <row r="321" ht="12.75" customHeight="1" x14ac:dyDescent="0.4"/>
    <row r="322" ht="12.75" customHeight="1" x14ac:dyDescent="0.4"/>
    <row r="323" ht="12.75" customHeight="1" x14ac:dyDescent="0.4"/>
    <row r="324" ht="12.75" customHeight="1" x14ac:dyDescent="0.4"/>
    <row r="325" ht="12.75" customHeight="1" x14ac:dyDescent="0.4"/>
    <row r="326" ht="12.75" customHeight="1" x14ac:dyDescent="0.4"/>
    <row r="327" ht="12.75" customHeight="1" x14ac:dyDescent="0.4"/>
    <row r="328" ht="12.75" customHeight="1" x14ac:dyDescent="0.4"/>
    <row r="329" ht="12.75" customHeight="1" x14ac:dyDescent="0.4"/>
    <row r="330" ht="12.75" customHeight="1" x14ac:dyDescent="0.4"/>
    <row r="331" ht="12.75" customHeight="1" x14ac:dyDescent="0.4"/>
    <row r="332" ht="12.75" customHeight="1" x14ac:dyDescent="0.4"/>
    <row r="333" ht="12.75" customHeight="1" x14ac:dyDescent="0.4"/>
    <row r="334" ht="12.75" customHeight="1" x14ac:dyDescent="0.4"/>
    <row r="335" ht="12.75" customHeight="1" x14ac:dyDescent="0.4"/>
    <row r="336" ht="12.75" customHeight="1" x14ac:dyDescent="0.4"/>
    <row r="337" ht="12.75" customHeight="1" x14ac:dyDescent="0.4"/>
    <row r="338" ht="12.75" customHeight="1" x14ac:dyDescent="0.4"/>
    <row r="339" ht="12.75" customHeight="1" x14ac:dyDescent="0.4"/>
    <row r="340" ht="12.75" customHeight="1" x14ac:dyDescent="0.4"/>
    <row r="341" ht="12.75" customHeight="1" x14ac:dyDescent="0.4"/>
    <row r="342" ht="12.75" customHeight="1" x14ac:dyDescent="0.4"/>
    <row r="343" ht="12.75" customHeight="1" x14ac:dyDescent="0.4"/>
    <row r="344" ht="12.75" customHeight="1" x14ac:dyDescent="0.4"/>
    <row r="345" ht="12.75" customHeight="1" x14ac:dyDescent="0.4"/>
    <row r="346" ht="12.75" customHeight="1" x14ac:dyDescent="0.4"/>
    <row r="347" ht="12.75" customHeight="1" x14ac:dyDescent="0.4"/>
    <row r="348" ht="12.75" customHeight="1" x14ac:dyDescent="0.4"/>
    <row r="349" ht="12.75" customHeight="1" x14ac:dyDescent="0.4"/>
    <row r="350" ht="12.75" customHeight="1" x14ac:dyDescent="0.4"/>
    <row r="351" ht="12.75" customHeight="1" x14ac:dyDescent="0.4"/>
    <row r="352" ht="12.75" customHeight="1" x14ac:dyDescent="0.4"/>
    <row r="353" ht="12.75" customHeight="1" x14ac:dyDescent="0.4"/>
    <row r="354" ht="12.75" customHeight="1" x14ac:dyDescent="0.4"/>
    <row r="355" ht="12.75" customHeight="1" x14ac:dyDescent="0.4"/>
    <row r="356" ht="12.75" customHeight="1" x14ac:dyDescent="0.4"/>
    <row r="357" ht="12.75" customHeight="1" x14ac:dyDescent="0.4"/>
    <row r="358" ht="12.75" customHeight="1" x14ac:dyDescent="0.4"/>
    <row r="359" ht="12.75" customHeight="1" x14ac:dyDescent="0.4"/>
    <row r="360" ht="12.75" customHeight="1" x14ac:dyDescent="0.4"/>
    <row r="361" ht="12.75" customHeight="1" x14ac:dyDescent="0.4"/>
    <row r="362" ht="12.75" customHeight="1" x14ac:dyDescent="0.4"/>
    <row r="363" ht="12.75" customHeight="1" x14ac:dyDescent="0.4"/>
    <row r="364" ht="12.75" customHeight="1" x14ac:dyDescent="0.4"/>
    <row r="365" ht="12.75" customHeight="1" x14ac:dyDescent="0.4"/>
    <row r="366" ht="12.75" customHeight="1" x14ac:dyDescent="0.4"/>
    <row r="367" ht="12.75" customHeight="1" x14ac:dyDescent="0.4"/>
    <row r="368" ht="12.75" customHeight="1" x14ac:dyDescent="0.4"/>
    <row r="369" ht="12.75" customHeight="1" x14ac:dyDescent="0.4"/>
    <row r="370" ht="12.75" customHeight="1" x14ac:dyDescent="0.4"/>
    <row r="371" ht="12.75" customHeight="1" x14ac:dyDescent="0.4"/>
    <row r="372" ht="12.75" customHeight="1" x14ac:dyDescent="0.4"/>
    <row r="373" ht="12.75" customHeight="1" x14ac:dyDescent="0.4"/>
    <row r="374" ht="12.75" customHeight="1" x14ac:dyDescent="0.4"/>
    <row r="375" ht="12.75" customHeight="1" x14ac:dyDescent="0.4"/>
    <row r="376" ht="12.75" customHeight="1" x14ac:dyDescent="0.4"/>
    <row r="377" ht="12.75" customHeight="1" x14ac:dyDescent="0.4"/>
    <row r="378" ht="12.75" customHeight="1" x14ac:dyDescent="0.4"/>
    <row r="379" ht="12.75" customHeight="1" x14ac:dyDescent="0.4"/>
    <row r="380" ht="12.75" customHeight="1" x14ac:dyDescent="0.4"/>
    <row r="381" ht="12.75" customHeight="1" x14ac:dyDescent="0.4"/>
    <row r="382" ht="12.75" customHeight="1" x14ac:dyDescent="0.4"/>
    <row r="383" ht="12.75" customHeight="1" x14ac:dyDescent="0.4"/>
    <row r="384" ht="12.75" customHeight="1" x14ac:dyDescent="0.4"/>
    <row r="385" ht="12.75" customHeight="1" x14ac:dyDescent="0.4"/>
    <row r="386" ht="12.75" customHeight="1" x14ac:dyDescent="0.4"/>
    <row r="387" ht="12.75" customHeight="1" x14ac:dyDescent="0.4"/>
    <row r="388" ht="12.75" customHeight="1" x14ac:dyDescent="0.4"/>
    <row r="389" ht="12.75" customHeight="1" x14ac:dyDescent="0.4"/>
    <row r="390" ht="12.75" customHeight="1" x14ac:dyDescent="0.4"/>
    <row r="391" ht="12.75" customHeight="1" x14ac:dyDescent="0.4"/>
    <row r="392" ht="12.75" customHeight="1" x14ac:dyDescent="0.4"/>
    <row r="393" ht="12.75" customHeight="1" x14ac:dyDescent="0.4"/>
    <row r="394" ht="12.75" customHeight="1" x14ac:dyDescent="0.4"/>
    <row r="395" ht="12.75" customHeight="1" x14ac:dyDescent="0.4"/>
    <row r="396" ht="12.75" customHeight="1" x14ac:dyDescent="0.4"/>
    <row r="397" ht="12.75" customHeight="1" x14ac:dyDescent="0.4"/>
    <row r="398" ht="12.75" customHeight="1" x14ac:dyDescent="0.4"/>
    <row r="399" ht="12.75" customHeight="1" x14ac:dyDescent="0.4"/>
    <row r="400" ht="12.75" customHeight="1" x14ac:dyDescent="0.4"/>
    <row r="401" ht="12.75" customHeight="1" x14ac:dyDescent="0.4"/>
    <row r="402" ht="12.75" customHeight="1" x14ac:dyDescent="0.4"/>
    <row r="403" ht="12.75" customHeight="1" x14ac:dyDescent="0.4"/>
    <row r="404" ht="12.75" customHeight="1" x14ac:dyDescent="0.4"/>
    <row r="405" ht="12.75" customHeight="1" x14ac:dyDescent="0.4"/>
    <row r="406" ht="12.75" customHeight="1" x14ac:dyDescent="0.4"/>
    <row r="407" ht="12.75" customHeight="1" x14ac:dyDescent="0.4"/>
    <row r="408" ht="12.75" customHeight="1" x14ac:dyDescent="0.4"/>
    <row r="409" ht="12.75" customHeight="1" x14ac:dyDescent="0.4"/>
    <row r="410" ht="12.75" customHeight="1" x14ac:dyDescent="0.4"/>
    <row r="411" ht="12.75" customHeight="1" x14ac:dyDescent="0.4"/>
    <row r="412" ht="12.75" customHeight="1" x14ac:dyDescent="0.4"/>
    <row r="413" ht="12.75" customHeight="1" x14ac:dyDescent="0.4"/>
    <row r="414" ht="12.75" customHeight="1" x14ac:dyDescent="0.4"/>
    <row r="415" ht="12.75" customHeight="1" x14ac:dyDescent="0.4"/>
    <row r="416" ht="12.75" customHeight="1" x14ac:dyDescent="0.4"/>
    <row r="417" ht="12.75" customHeight="1" x14ac:dyDescent="0.4"/>
    <row r="418" ht="12.75" customHeight="1" x14ac:dyDescent="0.4"/>
    <row r="419" ht="12.75" customHeight="1" x14ac:dyDescent="0.4"/>
    <row r="420" ht="12.75" customHeight="1" x14ac:dyDescent="0.4"/>
    <row r="421" ht="12.75" customHeight="1" x14ac:dyDescent="0.4"/>
    <row r="422" ht="12.75" customHeight="1" x14ac:dyDescent="0.4"/>
    <row r="423" ht="12.75" customHeight="1" x14ac:dyDescent="0.4"/>
    <row r="424" ht="12.75" customHeight="1" x14ac:dyDescent="0.4"/>
    <row r="425" ht="12.75" customHeight="1" x14ac:dyDescent="0.4"/>
    <row r="426" ht="12.75" customHeight="1" x14ac:dyDescent="0.4"/>
    <row r="427" ht="12.75" customHeight="1" x14ac:dyDescent="0.4"/>
    <row r="428" ht="12.75" customHeight="1" x14ac:dyDescent="0.4"/>
    <row r="429" ht="12.75" customHeight="1" x14ac:dyDescent="0.4"/>
    <row r="430" ht="12.75" customHeight="1" x14ac:dyDescent="0.4"/>
    <row r="431" ht="12.75" customHeight="1" x14ac:dyDescent="0.4"/>
    <row r="432" ht="12.75" customHeight="1" x14ac:dyDescent="0.4"/>
    <row r="433" ht="12.75" customHeight="1" x14ac:dyDescent="0.4"/>
    <row r="434" ht="12.75" customHeight="1" x14ac:dyDescent="0.4"/>
    <row r="435" ht="12.75" customHeight="1" x14ac:dyDescent="0.4"/>
    <row r="436" ht="12.75" customHeight="1" x14ac:dyDescent="0.4"/>
    <row r="437" ht="12.75" customHeight="1" x14ac:dyDescent="0.4"/>
    <row r="438" ht="12.75" customHeight="1" x14ac:dyDescent="0.4"/>
    <row r="439" ht="12.75" customHeight="1" x14ac:dyDescent="0.4"/>
    <row r="440" ht="12.75" customHeight="1" x14ac:dyDescent="0.4"/>
    <row r="441" ht="12.75" customHeight="1" x14ac:dyDescent="0.4"/>
    <row r="442" ht="12.75" customHeight="1" x14ac:dyDescent="0.4"/>
    <row r="443" ht="12.75" customHeight="1" x14ac:dyDescent="0.4"/>
    <row r="444" ht="12.75" customHeight="1" x14ac:dyDescent="0.4"/>
    <row r="445" ht="12.75" customHeight="1" x14ac:dyDescent="0.4"/>
    <row r="446" ht="12.75" customHeight="1" x14ac:dyDescent="0.4"/>
    <row r="447" ht="12.75" customHeight="1" x14ac:dyDescent="0.4"/>
    <row r="448" ht="12.75" customHeight="1" x14ac:dyDescent="0.4"/>
    <row r="449" ht="12.75" customHeight="1" x14ac:dyDescent="0.4"/>
    <row r="450" ht="12.75" customHeight="1" x14ac:dyDescent="0.4"/>
    <row r="451" ht="12.75" customHeight="1" x14ac:dyDescent="0.4"/>
    <row r="452" ht="12.75" customHeight="1" x14ac:dyDescent="0.4"/>
    <row r="453" ht="12.75" customHeight="1" x14ac:dyDescent="0.4"/>
    <row r="454" ht="12.75" customHeight="1" x14ac:dyDescent="0.4"/>
    <row r="455" ht="12.75" customHeight="1" x14ac:dyDescent="0.4"/>
    <row r="456" ht="12.75" customHeight="1" x14ac:dyDescent="0.4"/>
    <row r="457" ht="12.75" customHeight="1" x14ac:dyDescent="0.4"/>
    <row r="458" ht="12.75" customHeight="1" x14ac:dyDescent="0.4"/>
    <row r="459" ht="12.75" customHeight="1" x14ac:dyDescent="0.4"/>
    <row r="460" ht="12.75" customHeight="1" x14ac:dyDescent="0.4"/>
    <row r="461" ht="12.75" customHeight="1" x14ac:dyDescent="0.4"/>
    <row r="462" ht="12.75" customHeight="1" x14ac:dyDescent="0.4"/>
    <row r="463" ht="12.75" customHeight="1" x14ac:dyDescent="0.4"/>
    <row r="464" ht="12.75" customHeight="1" x14ac:dyDescent="0.4"/>
    <row r="465" ht="12.75" customHeight="1" x14ac:dyDescent="0.4"/>
    <row r="466" ht="12.75" customHeight="1" x14ac:dyDescent="0.4"/>
    <row r="467" ht="12.75" customHeight="1" x14ac:dyDescent="0.4"/>
    <row r="468" ht="12.75" customHeight="1" x14ac:dyDescent="0.4"/>
    <row r="469" ht="12.75" customHeight="1" x14ac:dyDescent="0.4"/>
    <row r="470" ht="12.75" customHeight="1" x14ac:dyDescent="0.4"/>
    <row r="471" ht="12.75" customHeight="1" x14ac:dyDescent="0.4"/>
    <row r="472" ht="12.75" customHeight="1" x14ac:dyDescent="0.4"/>
    <row r="473" ht="12.75" customHeight="1" x14ac:dyDescent="0.4"/>
    <row r="474" ht="12.75" customHeight="1" x14ac:dyDescent="0.4"/>
    <row r="475" ht="12.75" customHeight="1" x14ac:dyDescent="0.4"/>
    <row r="476" ht="12.75" customHeight="1" x14ac:dyDescent="0.4"/>
    <row r="477" ht="12.75" customHeight="1" x14ac:dyDescent="0.4"/>
    <row r="478" ht="12.75" customHeight="1" x14ac:dyDescent="0.4"/>
    <row r="479" ht="12.75" customHeight="1" x14ac:dyDescent="0.4"/>
    <row r="480" ht="12.75" customHeight="1" x14ac:dyDescent="0.4"/>
    <row r="481" ht="12.75" customHeight="1" x14ac:dyDescent="0.4"/>
    <row r="482" ht="12.75" customHeight="1" x14ac:dyDescent="0.4"/>
    <row r="483" ht="12.75" customHeight="1" x14ac:dyDescent="0.4"/>
    <row r="484" ht="12.75" customHeight="1" x14ac:dyDescent="0.4"/>
    <row r="485" ht="12.75" customHeight="1" x14ac:dyDescent="0.4"/>
    <row r="486" ht="12.75" customHeight="1" x14ac:dyDescent="0.4"/>
    <row r="487" ht="12.75" customHeight="1" x14ac:dyDescent="0.4"/>
    <row r="488" ht="12.75" customHeight="1" x14ac:dyDescent="0.4"/>
    <row r="489" ht="12.75" customHeight="1" x14ac:dyDescent="0.4"/>
    <row r="490" ht="12.75" customHeight="1" x14ac:dyDescent="0.4"/>
    <row r="491" ht="12.75" customHeight="1" x14ac:dyDescent="0.4"/>
    <row r="492" ht="12.75" customHeight="1" x14ac:dyDescent="0.4"/>
    <row r="493" ht="12.75" customHeight="1" x14ac:dyDescent="0.4"/>
    <row r="494" ht="12.75" customHeight="1" x14ac:dyDescent="0.4"/>
    <row r="495" ht="12.75" customHeight="1" x14ac:dyDescent="0.4"/>
    <row r="496" ht="12.75" customHeight="1" x14ac:dyDescent="0.4"/>
    <row r="497" ht="12.75" customHeight="1" x14ac:dyDescent="0.4"/>
    <row r="498" ht="12.75" customHeight="1" x14ac:dyDescent="0.4"/>
    <row r="499" ht="12.75" customHeight="1" x14ac:dyDescent="0.4"/>
    <row r="500" ht="12.75" customHeight="1" x14ac:dyDescent="0.4"/>
    <row r="501" ht="12.75" customHeight="1" x14ac:dyDescent="0.4"/>
    <row r="502" ht="12.75" customHeight="1" x14ac:dyDescent="0.4"/>
    <row r="503" ht="12.75" customHeight="1" x14ac:dyDescent="0.4"/>
    <row r="504" ht="12.75" customHeight="1" x14ac:dyDescent="0.4"/>
    <row r="505" ht="12.75" customHeight="1" x14ac:dyDescent="0.4"/>
    <row r="506" ht="12.75" customHeight="1" x14ac:dyDescent="0.4"/>
    <row r="507" ht="12.75" customHeight="1" x14ac:dyDescent="0.4"/>
    <row r="508" ht="12.75" customHeight="1" x14ac:dyDescent="0.4"/>
    <row r="509" ht="12.75" customHeight="1" x14ac:dyDescent="0.4"/>
    <row r="510" ht="12.75" customHeight="1" x14ac:dyDescent="0.4"/>
    <row r="511" ht="12.75" customHeight="1" x14ac:dyDescent="0.4"/>
    <row r="512" ht="12.75" customHeight="1" x14ac:dyDescent="0.4"/>
    <row r="513" ht="12.75" customHeight="1" x14ac:dyDescent="0.4"/>
    <row r="514" ht="12.75" customHeight="1" x14ac:dyDescent="0.4"/>
    <row r="515" ht="12.75" customHeight="1" x14ac:dyDescent="0.4"/>
    <row r="516" ht="12.75" customHeight="1" x14ac:dyDescent="0.4"/>
    <row r="517" ht="12.75" customHeight="1" x14ac:dyDescent="0.4"/>
    <row r="518" ht="12.75" customHeight="1" x14ac:dyDescent="0.4"/>
    <row r="519" ht="12.75" customHeight="1" x14ac:dyDescent="0.4"/>
    <row r="520" ht="12.75" customHeight="1" x14ac:dyDescent="0.4"/>
    <row r="521" ht="12.75" customHeight="1" x14ac:dyDescent="0.4"/>
    <row r="522" ht="12.75" customHeight="1" x14ac:dyDescent="0.4"/>
    <row r="523" ht="12.75" customHeight="1" x14ac:dyDescent="0.4"/>
    <row r="524" ht="12.75" customHeight="1" x14ac:dyDescent="0.4"/>
    <row r="525" ht="12.75" customHeight="1" x14ac:dyDescent="0.4"/>
    <row r="526" ht="12.75" customHeight="1" x14ac:dyDescent="0.4"/>
    <row r="527" ht="12.75" customHeight="1" x14ac:dyDescent="0.4"/>
    <row r="528" ht="12.75" customHeight="1" x14ac:dyDescent="0.4"/>
    <row r="529" ht="12.75" customHeight="1" x14ac:dyDescent="0.4"/>
    <row r="530" ht="12.75" customHeight="1" x14ac:dyDescent="0.4"/>
    <row r="531" ht="12.75" customHeight="1" x14ac:dyDescent="0.4"/>
    <row r="532" ht="12.75" customHeight="1" x14ac:dyDescent="0.4"/>
    <row r="533" ht="12.75" customHeight="1" x14ac:dyDescent="0.4"/>
    <row r="534" ht="12.75" customHeight="1" x14ac:dyDescent="0.4"/>
    <row r="535" ht="12.75" customHeight="1" x14ac:dyDescent="0.4"/>
    <row r="536" ht="12.75" customHeight="1" x14ac:dyDescent="0.4"/>
    <row r="537" ht="12.75" customHeight="1" x14ac:dyDescent="0.4"/>
    <row r="538" ht="12.75" customHeight="1" x14ac:dyDescent="0.4"/>
    <row r="539" ht="12.75" customHeight="1" x14ac:dyDescent="0.4"/>
    <row r="540" ht="12.75" customHeight="1" x14ac:dyDescent="0.4"/>
    <row r="541" ht="12.75" customHeight="1" x14ac:dyDescent="0.4"/>
    <row r="542" ht="12.75" customHeight="1" x14ac:dyDescent="0.4"/>
    <row r="543" ht="12.75" customHeight="1" x14ac:dyDescent="0.4"/>
    <row r="544" ht="12.75" customHeight="1" x14ac:dyDescent="0.4"/>
    <row r="545" ht="12.75" customHeight="1" x14ac:dyDescent="0.4"/>
    <row r="546" ht="12.75" customHeight="1" x14ac:dyDescent="0.4"/>
    <row r="547" ht="12.75" customHeight="1" x14ac:dyDescent="0.4"/>
    <row r="548" ht="12.75" customHeight="1" x14ac:dyDescent="0.4"/>
    <row r="549" ht="12.75" customHeight="1" x14ac:dyDescent="0.4"/>
    <row r="550" ht="12.75" customHeight="1" x14ac:dyDescent="0.4"/>
    <row r="551" ht="12.75" customHeight="1" x14ac:dyDescent="0.4"/>
    <row r="552" ht="12.75" customHeight="1" x14ac:dyDescent="0.4"/>
    <row r="553" ht="12.75" customHeight="1" x14ac:dyDescent="0.4"/>
    <row r="554" ht="12.75" customHeight="1" x14ac:dyDescent="0.4"/>
    <row r="555" ht="12.75" customHeight="1" x14ac:dyDescent="0.4"/>
    <row r="556" ht="12.75" customHeight="1" x14ac:dyDescent="0.4"/>
    <row r="557" ht="12.75" customHeight="1" x14ac:dyDescent="0.4"/>
    <row r="558" ht="12.75" customHeight="1" x14ac:dyDescent="0.4"/>
    <row r="559" ht="12.75" customHeight="1" x14ac:dyDescent="0.4"/>
    <row r="560" ht="12.75" customHeight="1" x14ac:dyDescent="0.4"/>
    <row r="561" ht="12.75" customHeight="1" x14ac:dyDescent="0.4"/>
    <row r="562" ht="12.75" customHeight="1" x14ac:dyDescent="0.4"/>
    <row r="563" ht="12.75" customHeight="1" x14ac:dyDescent="0.4"/>
    <row r="564" ht="12.75" customHeight="1" x14ac:dyDescent="0.4"/>
    <row r="565" ht="12.75" customHeight="1" x14ac:dyDescent="0.4"/>
    <row r="566" ht="12.75" customHeight="1" x14ac:dyDescent="0.4"/>
    <row r="567" ht="12.75" customHeight="1" x14ac:dyDescent="0.4"/>
    <row r="568" ht="12.75" customHeight="1" x14ac:dyDescent="0.4"/>
    <row r="569" ht="12.75" customHeight="1" x14ac:dyDescent="0.4"/>
    <row r="570" ht="12.75" customHeight="1" x14ac:dyDescent="0.4"/>
    <row r="571" ht="12.75" customHeight="1" x14ac:dyDescent="0.4"/>
    <row r="572" ht="12.75" customHeight="1" x14ac:dyDescent="0.4"/>
    <row r="573" ht="12.75" customHeight="1" x14ac:dyDescent="0.4"/>
    <row r="574" ht="12.75" customHeight="1" x14ac:dyDescent="0.4"/>
    <row r="575" ht="12.75" customHeight="1" x14ac:dyDescent="0.4"/>
    <row r="576" ht="12.75" customHeight="1" x14ac:dyDescent="0.4"/>
    <row r="577" ht="12.75" customHeight="1" x14ac:dyDescent="0.4"/>
    <row r="578" ht="12.75" customHeight="1" x14ac:dyDescent="0.4"/>
    <row r="579" ht="12.75" customHeight="1" x14ac:dyDescent="0.4"/>
    <row r="580" ht="12.75" customHeight="1" x14ac:dyDescent="0.4"/>
    <row r="581" ht="12.75" customHeight="1" x14ac:dyDescent="0.4"/>
    <row r="582" ht="12.75" customHeight="1" x14ac:dyDescent="0.4"/>
    <row r="583" ht="12.75" customHeight="1" x14ac:dyDescent="0.4"/>
    <row r="584" ht="12.75" customHeight="1" x14ac:dyDescent="0.4"/>
    <row r="585" ht="12.75" customHeight="1" x14ac:dyDescent="0.4"/>
    <row r="586" ht="12.75" customHeight="1" x14ac:dyDescent="0.4"/>
    <row r="587" ht="12.75" customHeight="1" x14ac:dyDescent="0.4"/>
    <row r="588" ht="12.75" customHeight="1" x14ac:dyDescent="0.4"/>
    <row r="589" ht="12.75" customHeight="1" x14ac:dyDescent="0.4"/>
    <row r="590" ht="12.75" customHeight="1" x14ac:dyDescent="0.4"/>
    <row r="591" ht="12.75" customHeight="1" x14ac:dyDescent="0.4"/>
    <row r="592" ht="12.75" customHeight="1" x14ac:dyDescent="0.4"/>
    <row r="593" ht="12.75" customHeight="1" x14ac:dyDescent="0.4"/>
    <row r="594" ht="12.75" customHeight="1" x14ac:dyDescent="0.4"/>
    <row r="595" ht="12.75" customHeight="1" x14ac:dyDescent="0.4"/>
    <row r="596" ht="12.75" customHeight="1" x14ac:dyDescent="0.4"/>
    <row r="597" ht="12.75" customHeight="1" x14ac:dyDescent="0.4"/>
    <row r="598" ht="12.75" customHeight="1" x14ac:dyDescent="0.4"/>
    <row r="599" ht="12.75" customHeight="1" x14ac:dyDescent="0.4"/>
    <row r="600" ht="12.75" customHeight="1" x14ac:dyDescent="0.4"/>
    <row r="601" ht="12.75" customHeight="1" x14ac:dyDescent="0.4"/>
    <row r="602" ht="12.75" customHeight="1" x14ac:dyDescent="0.4"/>
    <row r="603" ht="12.75" customHeight="1" x14ac:dyDescent="0.4"/>
    <row r="604" ht="12.75" customHeight="1" x14ac:dyDescent="0.4"/>
    <row r="605" ht="12.75" customHeight="1" x14ac:dyDescent="0.4"/>
    <row r="606" ht="12.75" customHeight="1" x14ac:dyDescent="0.4"/>
    <row r="607" ht="12.75" customHeight="1" x14ac:dyDescent="0.4"/>
    <row r="608" ht="12.75" customHeight="1" x14ac:dyDescent="0.4"/>
    <row r="609" ht="12.75" customHeight="1" x14ac:dyDescent="0.4"/>
    <row r="610" ht="12.75" customHeight="1" x14ac:dyDescent="0.4"/>
    <row r="611" ht="12.75" customHeight="1" x14ac:dyDescent="0.4"/>
    <row r="612" ht="12.75" customHeight="1" x14ac:dyDescent="0.4"/>
    <row r="613" ht="12.75" customHeight="1" x14ac:dyDescent="0.4"/>
    <row r="614" ht="12.75" customHeight="1" x14ac:dyDescent="0.4"/>
    <row r="615" ht="12.75" customHeight="1" x14ac:dyDescent="0.4"/>
    <row r="616" ht="12.75" customHeight="1" x14ac:dyDescent="0.4"/>
    <row r="617" ht="12.75" customHeight="1" x14ac:dyDescent="0.4"/>
    <row r="618" ht="12.75" customHeight="1" x14ac:dyDescent="0.4"/>
    <row r="619" ht="12.75" customHeight="1" x14ac:dyDescent="0.4"/>
    <row r="620" ht="12.75" customHeight="1" x14ac:dyDescent="0.4"/>
    <row r="621" ht="12.75" customHeight="1" x14ac:dyDescent="0.4"/>
    <row r="622" ht="12.75" customHeight="1" x14ac:dyDescent="0.4"/>
    <row r="623" ht="12.75" customHeight="1" x14ac:dyDescent="0.4"/>
    <row r="624" ht="12.75" customHeight="1" x14ac:dyDescent="0.4"/>
    <row r="625" ht="12.75" customHeight="1" x14ac:dyDescent="0.4"/>
    <row r="626" ht="12.75" customHeight="1" x14ac:dyDescent="0.4"/>
    <row r="627" ht="12.75" customHeight="1" x14ac:dyDescent="0.4"/>
    <row r="628" ht="12.75" customHeight="1" x14ac:dyDescent="0.4"/>
    <row r="629" ht="12.75" customHeight="1" x14ac:dyDescent="0.4"/>
    <row r="630" ht="12.75" customHeight="1" x14ac:dyDescent="0.4"/>
    <row r="631" ht="12.75" customHeight="1" x14ac:dyDescent="0.4"/>
    <row r="632" ht="12.75" customHeight="1" x14ac:dyDescent="0.4"/>
    <row r="633" ht="12.75" customHeight="1" x14ac:dyDescent="0.4"/>
    <row r="634" ht="12.75" customHeight="1" x14ac:dyDescent="0.4"/>
    <row r="635" ht="12.75" customHeight="1" x14ac:dyDescent="0.4"/>
    <row r="636" ht="12.75" customHeight="1" x14ac:dyDescent="0.4"/>
    <row r="637" ht="12.75" customHeight="1" x14ac:dyDescent="0.4"/>
    <row r="638" ht="12.75" customHeight="1" x14ac:dyDescent="0.4"/>
    <row r="639" ht="12.75" customHeight="1" x14ac:dyDescent="0.4"/>
    <row r="640" ht="12.75" customHeight="1" x14ac:dyDescent="0.4"/>
    <row r="641" ht="12.75" customHeight="1" x14ac:dyDescent="0.4"/>
    <row r="642" ht="12.75" customHeight="1" x14ac:dyDescent="0.4"/>
    <row r="643" ht="12.75" customHeight="1" x14ac:dyDescent="0.4"/>
    <row r="644" ht="12.75" customHeight="1" x14ac:dyDescent="0.4"/>
    <row r="645" ht="12.75" customHeight="1" x14ac:dyDescent="0.4"/>
    <row r="646" ht="12.75" customHeight="1" x14ac:dyDescent="0.4"/>
    <row r="647" ht="12.75" customHeight="1" x14ac:dyDescent="0.4"/>
    <row r="648" ht="12.75" customHeight="1" x14ac:dyDescent="0.4"/>
    <row r="649" ht="12.75" customHeight="1" x14ac:dyDescent="0.4"/>
    <row r="650" ht="12.75" customHeight="1" x14ac:dyDescent="0.4"/>
    <row r="651" ht="12.75" customHeight="1" x14ac:dyDescent="0.4"/>
    <row r="652" ht="12.75" customHeight="1" x14ac:dyDescent="0.4"/>
    <row r="653" ht="12.75" customHeight="1" x14ac:dyDescent="0.4"/>
    <row r="654" ht="12.75" customHeight="1" x14ac:dyDescent="0.4"/>
    <row r="655" ht="12.75" customHeight="1" x14ac:dyDescent="0.4"/>
    <row r="656" ht="12.75" customHeight="1" x14ac:dyDescent="0.4"/>
    <row r="657" ht="12.75" customHeight="1" x14ac:dyDescent="0.4"/>
    <row r="658" ht="12.75" customHeight="1" x14ac:dyDescent="0.4"/>
    <row r="659" ht="12.75" customHeight="1" x14ac:dyDescent="0.4"/>
    <row r="660" ht="12.75" customHeight="1" x14ac:dyDescent="0.4"/>
    <row r="661" ht="12.75" customHeight="1" x14ac:dyDescent="0.4"/>
    <row r="662" ht="12.75" customHeight="1" x14ac:dyDescent="0.4"/>
    <row r="663" ht="12.75" customHeight="1" x14ac:dyDescent="0.4"/>
    <row r="664" ht="12.75" customHeight="1" x14ac:dyDescent="0.4"/>
    <row r="665" ht="12.75" customHeight="1" x14ac:dyDescent="0.4"/>
    <row r="666" ht="12.75" customHeight="1" x14ac:dyDescent="0.4"/>
    <row r="667" ht="12.75" customHeight="1" x14ac:dyDescent="0.4"/>
    <row r="668" ht="12.75" customHeight="1" x14ac:dyDescent="0.4"/>
    <row r="669" ht="12.75" customHeight="1" x14ac:dyDescent="0.4"/>
    <row r="670" ht="12.75" customHeight="1" x14ac:dyDescent="0.4"/>
    <row r="671" ht="12.75" customHeight="1" x14ac:dyDescent="0.4"/>
    <row r="672" ht="12.75" customHeight="1" x14ac:dyDescent="0.4"/>
    <row r="673" ht="12.75" customHeight="1" x14ac:dyDescent="0.4"/>
    <row r="674" ht="12.75" customHeight="1" x14ac:dyDescent="0.4"/>
    <row r="675" ht="12.75" customHeight="1" x14ac:dyDescent="0.4"/>
    <row r="676" ht="12.75" customHeight="1" x14ac:dyDescent="0.4"/>
    <row r="677" ht="12.75" customHeight="1" x14ac:dyDescent="0.4"/>
    <row r="678" ht="12.75" customHeight="1" x14ac:dyDescent="0.4"/>
    <row r="679" ht="12.75" customHeight="1" x14ac:dyDescent="0.4"/>
    <row r="680" ht="12.75" customHeight="1" x14ac:dyDescent="0.4"/>
    <row r="681" ht="12.75" customHeight="1" x14ac:dyDescent="0.4"/>
    <row r="682" ht="12.75" customHeight="1" x14ac:dyDescent="0.4"/>
    <row r="683" ht="12.75" customHeight="1" x14ac:dyDescent="0.4"/>
    <row r="684" ht="12.75" customHeight="1" x14ac:dyDescent="0.4"/>
    <row r="685" ht="12.75" customHeight="1" x14ac:dyDescent="0.4"/>
    <row r="686" ht="12.75" customHeight="1" x14ac:dyDescent="0.4"/>
    <row r="687" ht="12.75" customHeight="1" x14ac:dyDescent="0.4"/>
    <row r="688" ht="12.75" customHeight="1" x14ac:dyDescent="0.4"/>
    <row r="689" ht="12.75" customHeight="1" x14ac:dyDescent="0.4"/>
    <row r="690" ht="12.75" customHeight="1" x14ac:dyDescent="0.4"/>
    <row r="691" ht="12.75" customHeight="1" x14ac:dyDescent="0.4"/>
    <row r="692" ht="12.75" customHeight="1" x14ac:dyDescent="0.4"/>
    <row r="693" ht="12.75" customHeight="1" x14ac:dyDescent="0.4"/>
    <row r="694" ht="12.75" customHeight="1" x14ac:dyDescent="0.4"/>
    <row r="695" ht="12.75" customHeight="1" x14ac:dyDescent="0.4"/>
    <row r="696" ht="12.75" customHeight="1" x14ac:dyDescent="0.4"/>
    <row r="697" ht="12.75" customHeight="1" x14ac:dyDescent="0.4"/>
    <row r="698" ht="12.75" customHeight="1" x14ac:dyDescent="0.4"/>
    <row r="699" ht="12.75" customHeight="1" x14ac:dyDescent="0.4"/>
    <row r="700" ht="12.75" customHeight="1" x14ac:dyDescent="0.4"/>
    <row r="701" ht="12.75" customHeight="1" x14ac:dyDescent="0.4"/>
    <row r="702" ht="12.75" customHeight="1" x14ac:dyDescent="0.4"/>
    <row r="703" ht="12.75" customHeight="1" x14ac:dyDescent="0.4"/>
    <row r="704" ht="12.75" customHeight="1" x14ac:dyDescent="0.4"/>
    <row r="705" ht="12.75" customHeight="1" x14ac:dyDescent="0.4"/>
    <row r="706" ht="12.75" customHeight="1" x14ac:dyDescent="0.4"/>
    <row r="707" ht="12.75" customHeight="1" x14ac:dyDescent="0.4"/>
    <row r="708" ht="12.75" customHeight="1" x14ac:dyDescent="0.4"/>
    <row r="709" ht="12.75" customHeight="1" x14ac:dyDescent="0.4"/>
    <row r="710" ht="12.75" customHeight="1" x14ac:dyDescent="0.4"/>
    <row r="711" ht="12.75" customHeight="1" x14ac:dyDescent="0.4"/>
    <row r="712" ht="12.75" customHeight="1" x14ac:dyDescent="0.4"/>
    <row r="713" ht="12.75" customHeight="1" x14ac:dyDescent="0.4"/>
    <row r="714" ht="12.75" customHeight="1" x14ac:dyDescent="0.4"/>
    <row r="715" ht="12.75" customHeight="1" x14ac:dyDescent="0.4"/>
    <row r="716" ht="12.75" customHeight="1" x14ac:dyDescent="0.4"/>
    <row r="717" ht="12.75" customHeight="1" x14ac:dyDescent="0.4"/>
    <row r="718" ht="12.75" customHeight="1" x14ac:dyDescent="0.4"/>
    <row r="719" ht="12.75" customHeight="1" x14ac:dyDescent="0.4"/>
    <row r="720" ht="12.75" customHeight="1" x14ac:dyDescent="0.4"/>
    <row r="721" ht="12.75" customHeight="1" x14ac:dyDescent="0.4"/>
    <row r="722" ht="12.75" customHeight="1" x14ac:dyDescent="0.4"/>
    <row r="723" ht="12.75" customHeight="1" x14ac:dyDescent="0.4"/>
    <row r="724" ht="12.75" customHeight="1" x14ac:dyDescent="0.4"/>
    <row r="725" ht="12.75" customHeight="1" x14ac:dyDescent="0.4"/>
    <row r="726" ht="12.75" customHeight="1" x14ac:dyDescent="0.4"/>
    <row r="727" ht="12.75" customHeight="1" x14ac:dyDescent="0.4"/>
    <row r="728" ht="12.75" customHeight="1" x14ac:dyDescent="0.4"/>
    <row r="729" ht="12.75" customHeight="1" x14ac:dyDescent="0.4"/>
    <row r="730" ht="12.75" customHeight="1" x14ac:dyDescent="0.4"/>
    <row r="731" ht="12.75" customHeight="1" x14ac:dyDescent="0.4"/>
    <row r="732" ht="12.75" customHeight="1" x14ac:dyDescent="0.4"/>
    <row r="733" ht="12.75" customHeight="1" x14ac:dyDescent="0.4"/>
    <row r="734" ht="12.75" customHeight="1" x14ac:dyDescent="0.4"/>
    <row r="735" ht="12.75" customHeight="1" x14ac:dyDescent="0.4"/>
    <row r="736" ht="12.75" customHeight="1" x14ac:dyDescent="0.4"/>
    <row r="737" ht="12.75" customHeight="1" x14ac:dyDescent="0.4"/>
    <row r="738" ht="12.75" customHeight="1" x14ac:dyDescent="0.4"/>
    <row r="739" ht="12.75" customHeight="1" x14ac:dyDescent="0.4"/>
    <row r="740" ht="12.75" customHeight="1" x14ac:dyDescent="0.4"/>
    <row r="741" ht="12.75" customHeight="1" x14ac:dyDescent="0.4"/>
    <row r="742" ht="12.75" customHeight="1" x14ac:dyDescent="0.4"/>
    <row r="743" ht="12.75" customHeight="1" x14ac:dyDescent="0.4"/>
    <row r="744" ht="12.75" customHeight="1" x14ac:dyDescent="0.4"/>
    <row r="745" ht="12.75" customHeight="1" x14ac:dyDescent="0.4"/>
    <row r="746" ht="12.75" customHeight="1" x14ac:dyDescent="0.4"/>
    <row r="747" ht="12.75" customHeight="1" x14ac:dyDescent="0.4"/>
    <row r="748" ht="12.75" customHeight="1" x14ac:dyDescent="0.4"/>
    <row r="749" ht="12.75" customHeight="1" x14ac:dyDescent="0.4"/>
    <row r="750" ht="12.75" customHeight="1" x14ac:dyDescent="0.4"/>
    <row r="751" ht="12.75" customHeight="1" x14ac:dyDescent="0.4"/>
    <row r="752" ht="12.75" customHeight="1" x14ac:dyDescent="0.4"/>
    <row r="753" ht="12.75" customHeight="1" x14ac:dyDescent="0.4"/>
    <row r="754" ht="12.75" customHeight="1" x14ac:dyDescent="0.4"/>
    <row r="755" ht="12.75" customHeight="1" x14ac:dyDescent="0.4"/>
    <row r="756" ht="12.75" customHeight="1" x14ac:dyDescent="0.4"/>
    <row r="757" ht="12.75" customHeight="1" x14ac:dyDescent="0.4"/>
    <row r="758" ht="12.75" customHeight="1" x14ac:dyDescent="0.4"/>
    <row r="759" ht="12.75" customHeight="1" x14ac:dyDescent="0.4"/>
    <row r="760" ht="12.75" customHeight="1" x14ac:dyDescent="0.4"/>
    <row r="761" ht="12.75" customHeight="1" x14ac:dyDescent="0.4"/>
    <row r="762" ht="12.75" customHeight="1" x14ac:dyDescent="0.4"/>
    <row r="763" ht="12.75" customHeight="1" x14ac:dyDescent="0.4"/>
    <row r="764" ht="12.75" customHeight="1" x14ac:dyDescent="0.4"/>
    <row r="765" ht="12.75" customHeight="1" x14ac:dyDescent="0.4"/>
    <row r="766" ht="12.75" customHeight="1" x14ac:dyDescent="0.4"/>
    <row r="767" ht="12.75" customHeight="1" x14ac:dyDescent="0.4"/>
    <row r="768" ht="12.75" customHeight="1" x14ac:dyDescent="0.4"/>
    <row r="769" ht="12.75" customHeight="1" x14ac:dyDescent="0.4"/>
    <row r="770" ht="12.75" customHeight="1" x14ac:dyDescent="0.4"/>
    <row r="771" ht="12.75" customHeight="1" x14ac:dyDescent="0.4"/>
    <row r="772" ht="12.75" customHeight="1" x14ac:dyDescent="0.4"/>
    <row r="773" ht="12.75" customHeight="1" x14ac:dyDescent="0.4"/>
    <row r="774" ht="12.75" customHeight="1" x14ac:dyDescent="0.4"/>
    <row r="775" ht="12.75" customHeight="1" x14ac:dyDescent="0.4"/>
    <row r="776" ht="12.75" customHeight="1" x14ac:dyDescent="0.4"/>
    <row r="777" ht="12.75" customHeight="1" x14ac:dyDescent="0.4"/>
    <row r="778" ht="12.75" customHeight="1" x14ac:dyDescent="0.4"/>
    <row r="779" ht="12.75" customHeight="1" x14ac:dyDescent="0.4"/>
    <row r="780" ht="12.75" customHeight="1" x14ac:dyDescent="0.4"/>
    <row r="781" ht="12.75" customHeight="1" x14ac:dyDescent="0.4"/>
    <row r="782" ht="12.75" customHeight="1" x14ac:dyDescent="0.4"/>
    <row r="783" ht="12.75" customHeight="1" x14ac:dyDescent="0.4"/>
    <row r="784" ht="12.75" customHeight="1" x14ac:dyDescent="0.4"/>
    <row r="785" ht="12.75" customHeight="1" x14ac:dyDescent="0.4"/>
    <row r="786" ht="12.75" customHeight="1" x14ac:dyDescent="0.4"/>
    <row r="787" ht="12.75" customHeight="1" x14ac:dyDescent="0.4"/>
    <row r="788" ht="12.75" customHeight="1" x14ac:dyDescent="0.4"/>
    <row r="789" ht="12.75" customHeight="1" x14ac:dyDescent="0.4"/>
    <row r="790" ht="12.75" customHeight="1" x14ac:dyDescent="0.4"/>
    <row r="791" ht="12.75" customHeight="1" x14ac:dyDescent="0.4"/>
    <row r="792" ht="12.75" customHeight="1" x14ac:dyDescent="0.4"/>
    <row r="793" ht="12.75" customHeight="1" x14ac:dyDescent="0.4"/>
    <row r="794" ht="12.75" customHeight="1" x14ac:dyDescent="0.4"/>
    <row r="795" ht="12.75" customHeight="1" x14ac:dyDescent="0.4"/>
    <row r="796" ht="12.75" customHeight="1" x14ac:dyDescent="0.4"/>
    <row r="797" ht="12.75" customHeight="1" x14ac:dyDescent="0.4"/>
    <row r="798" ht="12.75" customHeight="1" x14ac:dyDescent="0.4"/>
    <row r="799" ht="12.75" customHeight="1" x14ac:dyDescent="0.4"/>
    <row r="800" ht="12.75" customHeight="1" x14ac:dyDescent="0.4"/>
    <row r="801" ht="12.75" customHeight="1" x14ac:dyDescent="0.4"/>
    <row r="802" ht="12.75" customHeight="1" x14ac:dyDescent="0.4"/>
    <row r="803" ht="12.75" customHeight="1" x14ac:dyDescent="0.4"/>
    <row r="804" ht="12.75" customHeight="1" x14ac:dyDescent="0.4"/>
    <row r="805" ht="12.75" customHeight="1" x14ac:dyDescent="0.4"/>
    <row r="806" ht="12.75" customHeight="1" x14ac:dyDescent="0.4"/>
    <row r="807" ht="12.75" customHeight="1" x14ac:dyDescent="0.4"/>
    <row r="808" ht="12.75" customHeight="1" x14ac:dyDescent="0.4"/>
    <row r="809" ht="12.75" customHeight="1" x14ac:dyDescent="0.4"/>
    <row r="810" ht="12.75" customHeight="1" x14ac:dyDescent="0.4"/>
    <row r="811" ht="12.75" customHeight="1" x14ac:dyDescent="0.4"/>
    <row r="812" ht="12.75" customHeight="1" x14ac:dyDescent="0.4"/>
    <row r="813" ht="12.75" customHeight="1" x14ac:dyDescent="0.4"/>
    <row r="814" ht="12.75" customHeight="1" x14ac:dyDescent="0.4"/>
    <row r="815" ht="12.75" customHeight="1" x14ac:dyDescent="0.4"/>
    <row r="816" ht="12.75" customHeight="1" x14ac:dyDescent="0.4"/>
    <row r="817" ht="12.75" customHeight="1" x14ac:dyDescent="0.4"/>
    <row r="818" ht="12.75" customHeight="1" x14ac:dyDescent="0.4"/>
    <row r="819" ht="12.75" customHeight="1" x14ac:dyDescent="0.4"/>
    <row r="820" ht="12.75" customHeight="1" x14ac:dyDescent="0.4"/>
    <row r="821" ht="12.75" customHeight="1" x14ac:dyDescent="0.4"/>
    <row r="822" ht="12.75" customHeight="1" x14ac:dyDescent="0.4"/>
    <row r="823" ht="12.75" customHeight="1" x14ac:dyDescent="0.4"/>
    <row r="824" ht="12.75" customHeight="1" x14ac:dyDescent="0.4"/>
    <row r="825" ht="12.75" customHeight="1" x14ac:dyDescent="0.4"/>
    <row r="826" ht="12.75" customHeight="1" x14ac:dyDescent="0.4"/>
    <row r="827" ht="12.75" customHeight="1" x14ac:dyDescent="0.4"/>
    <row r="828" ht="12.75" customHeight="1" x14ac:dyDescent="0.4"/>
    <row r="829" ht="12.75" customHeight="1" x14ac:dyDescent="0.4"/>
    <row r="830" ht="12.75" customHeight="1" x14ac:dyDescent="0.4"/>
    <row r="831" ht="12.75" customHeight="1" x14ac:dyDescent="0.4"/>
    <row r="832" ht="12.75" customHeight="1" x14ac:dyDescent="0.4"/>
    <row r="833" ht="12.75" customHeight="1" x14ac:dyDescent="0.4"/>
    <row r="834" ht="12.75" customHeight="1" x14ac:dyDescent="0.4"/>
    <row r="835" ht="12.75" customHeight="1" x14ac:dyDescent="0.4"/>
    <row r="836" ht="12.75" customHeight="1" x14ac:dyDescent="0.4"/>
    <row r="837" ht="12.75" customHeight="1" x14ac:dyDescent="0.4"/>
    <row r="838" ht="12.75" customHeight="1" x14ac:dyDescent="0.4"/>
    <row r="839" ht="12.75" customHeight="1" x14ac:dyDescent="0.4"/>
    <row r="840" ht="12.75" customHeight="1" x14ac:dyDescent="0.4"/>
    <row r="841" ht="12.75" customHeight="1" x14ac:dyDescent="0.4"/>
    <row r="842" ht="12.75" customHeight="1" x14ac:dyDescent="0.4"/>
    <row r="843" ht="12.75" customHeight="1" x14ac:dyDescent="0.4"/>
    <row r="844" ht="12.75" customHeight="1" x14ac:dyDescent="0.4"/>
    <row r="845" ht="12.75" customHeight="1" x14ac:dyDescent="0.4"/>
    <row r="846" ht="12.75" customHeight="1" x14ac:dyDescent="0.4"/>
    <row r="847" ht="12.75" customHeight="1" x14ac:dyDescent="0.4"/>
    <row r="848" ht="12.75" customHeight="1" x14ac:dyDescent="0.4"/>
    <row r="849" ht="12.75" customHeight="1" x14ac:dyDescent="0.4"/>
    <row r="850" ht="12.75" customHeight="1" x14ac:dyDescent="0.4"/>
    <row r="851" ht="12.75" customHeight="1" x14ac:dyDescent="0.4"/>
    <row r="852" ht="12.75" customHeight="1" x14ac:dyDescent="0.4"/>
    <row r="853" ht="12.75" customHeight="1" x14ac:dyDescent="0.4"/>
    <row r="854" ht="12.75" customHeight="1" x14ac:dyDescent="0.4"/>
    <row r="855" ht="12.75" customHeight="1" x14ac:dyDescent="0.4"/>
    <row r="856" ht="12.75" customHeight="1" x14ac:dyDescent="0.4"/>
    <row r="857" ht="12.75" customHeight="1" x14ac:dyDescent="0.4"/>
    <row r="858" ht="12.75" customHeight="1" x14ac:dyDescent="0.4"/>
    <row r="859" ht="12.75" customHeight="1" x14ac:dyDescent="0.4"/>
    <row r="860" ht="12.75" customHeight="1" x14ac:dyDescent="0.4"/>
    <row r="861" ht="12.75" customHeight="1" x14ac:dyDescent="0.4"/>
    <row r="862" ht="12.75" customHeight="1" x14ac:dyDescent="0.4"/>
    <row r="863" ht="12.75" customHeight="1" x14ac:dyDescent="0.4"/>
    <row r="864" ht="12.75" customHeight="1" x14ac:dyDescent="0.4"/>
    <row r="865" ht="12.75" customHeight="1" x14ac:dyDescent="0.4"/>
    <row r="866" ht="12.75" customHeight="1" x14ac:dyDescent="0.4"/>
    <row r="867" ht="12.75" customHeight="1" x14ac:dyDescent="0.4"/>
    <row r="868" ht="12.75" customHeight="1" x14ac:dyDescent="0.4"/>
    <row r="869" ht="12.75" customHeight="1" x14ac:dyDescent="0.4"/>
    <row r="870" ht="12.75" customHeight="1" x14ac:dyDescent="0.4"/>
    <row r="871" ht="12.75" customHeight="1" x14ac:dyDescent="0.4"/>
    <row r="872" ht="12.75" customHeight="1" x14ac:dyDescent="0.4"/>
    <row r="873" ht="12.75" customHeight="1" x14ac:dyDescent="0.4"/>
    <row r="874" ht="12.75" customHeight="1" x14ac:dyDescent="0.4"/>
    <row r="875" ht="12.75" customHeight="1" x14ac:dyDescent="0.4"/>
    <row r="876" ht="12.75" customHeight="1" x14ac:dyDescent="0.4"/>
    <row r="877" ht="12.75" customHeight="1" x14ac:dyDescent="0.4"/>
    <row r="878" ht="12.75" customHeight="1" x14ac:dyDescent="0.4"/>
    <row r="879" ht="12.75" customHeight="1" x14ac:dyDescent="0.4"/>
    <row r="880" ht="12.75" customHeight="1" x14ac:dyDescent="0.4"/>
    <row r="881" ht="12.75" customHeight="1" x14ac:dyDescent="0.4"/>
    <row r="882" ht="12.75" customHeight="1" x14ac:dyDescent="0.4"/>
    <row r="883" ht="12.75" customHeight="1" x14ac:dyDescent="0.4"/>
    <row r="884" ht="12.75" customHeight="1" x14ac:dyDescent="0.4"/>
    <row r="885" ht="12.75" customHeight="1" x14ac:dyDescent="0.4"/>
    <row r="886" ht="12.75" customHeight="1" x14ac:dyDescent="0.4"/>
    <row r="887" ht="12.75" customHeight="1" x14ac:dyDescent="0.4"/>
    <row r="888" ht="12.75" customHeight="1" x14ac:dyDescent="0.4"/>
    <row r="889" ht="12.75" customHeight="1" x14ac:dyDescent="0.4"/>
    <row r="890" ht="12.75" customHeight="1" x14ac:dyDescent="0.4"/>
    <row r="891" ht="12.75" customHeight="1" x14ac:dyDescent="0.4"/>
    <row r="892" ht="12.75" customHeight="1" x14ac:dyDescent="0.4"/>
    <row r="893" ht="12.75" customHeight="1" x14ac:dyDescent="0.4"/>
    <row r="894" ht="12.75" customHeight="1" x14ac:dyDescent="0.4"/>
    <row r="895" ht="12.75" customHeight="1" x14ac:dyDescent="0.4"/>
    <row r="896" ht="12.75" customHeight="1" x14ac:dyDescent="0.4"/>
    <row r="897" ht="12.75" customHeight="1" x14ac:dyDescent="0.4"/>
    <row r="898" ht="12.75" customHeight="1" x14ac:dyDescent="0.4"/>
    <row r="899" ht="12.75" customHeight="1" x14ac:dyDescent="0.4"/>
    <row r="900" ht="12.75" customHeight="1" x14ac:dyDescent="0.4"/>
    <row r="901" ht="12.75" customHeight="1" x14ac:dyDescent="0.4"/>
    <row r="902" ht="12.75" customHeight="1" x14ac:dyDescent="0.4"/>
    <row r="903" ht="12.75" customHeight="1" x14ac:dyDescent="0.4"/>
    <row r="904" ht="12.75" customHeight="1" x14ac:dyDescent="0.4"/>
    <row r="905" ht="12.75" customHeight="1" x14ac:dyDescent="0.4"/>
    <row r="906" ht="12.75" customHeight="1" x14ac:dyDescent="0.4"/>
    <row r="907" ht="12.75" customHeight="1" x14ac:dyDescent="0.4"/>
    <row r="908" ht="12.75" customHeight="1" x14ac:dyDescent="0.4"/>
    <row r="909" ht="12.75" customHeight="1" x14ac:dyDescent="0.4"/>
    <row r="910" ht="12.75" customHeight="1" x14ac:dyDescent="0.4"/>
    <row r="911" ht="12.75" customHeight="1" x14ac:dyDescent="0.4"/>
    <row r="912" ht="12.75" customHeight="1" x14ac:dyDescent="0.4"/>
    <row r="913" ht="12.75" customHeight="1" x14ac:dyDescent="0.4"/>
    <row r="914" ht="12.75" customHeight="1" x14ac:dyDescent="0.4"/>
    <row r="915" ht="12.75" customHeight="1" x14ac:dyDescent="0.4"/>
    <row r="916" ht="12.75" customHeight="1" x14ac:dyDescent="0.4"/>
    <row r="917" ht="12.75" customHeight="1" x14ac:dyDescent="0.4"/>
    <row r="918" ht="12.75" customHeight="1" x14ac:dyDescent="0.4"/>
    <row r="919" ht="12.75" customHeight="1" x14ac:dyDescent="0.4"/>
    <row r="920" ht="12.75" customHeight="1" x14ac:dyDescent="0.4"/>
    <row r="921" ht="12.75" customHeight="1" x14ac:dyDescent="0.4"/>
    <row r="922" ht="12.75" customHeight="1" x14ac:dyDescent="0.4"/>
    <row r="923" ht="12.75" customHeight="1" x14ac:dyDescent="0.4"/>
    <row r="924" ht="12.75" customHeight="1" x14ac:dyDescent="0.4"/>
    <row r="925" ht="12.75" customHeight="1" x14ac:dyDescent="0.4"/>
    <row r="926" ht="12.75" customHeight="1" x14ac:dyDescent="0.4"/>
    <row r="927" ht="12.75" customHeight="1" x14ac:dyDescent="0.4"/>
    <row r="928" ht="12.75" customHeight="1" x14ac:dyDescent="0.4"/>
    <row r="929" ht="12.75" customHeight="1" x14ac:dyDescent="0.4"/>
    <row r="930" ht="12.75" customHeight="1" x14ac:dyDescent="0.4"/>
    <row r="931" ht="12.75" customHeight="1" x14ac:dyDescent="0.4"/>
    <row r="932" ht="12.75" customHeight="1" x14ac:dyDescent="0.4"/>
    <row r="933" ht="12.75" customHeight="1" x14ac:dyDescent="0.4"/>
    <row r="934" ht="12.75" customHeight="1" x14ac:dyDescent="0.4"/>
    <row r="935" ht="12.75" customHeight="1" x14ac:dyDescent="0.4"/>
    <row r="936" ht="12.75" customHeight="1" x14ac:dyDescent="0.4"/>
    <row r="937" ht="12.75" customHeight="1" x14ac:dyDescent="0.4"/>
    <row r="938" ht="12.75" customHeight="1" x14ac:dyDescent="0.4"/>
    <row r="939" ht="12.75" customHeight="1" x14ac:dyDescent="0.4"/>
    <row r="940" ht="12.75" customHeight="1" x14ac:dyDescent="0.4"/>
    <row r="941" ht="12.75" customHeight="1" x14ac:dyDescent="0.4"/>
    <row r="942" ht="12.75" customHeight="1" x14ac:dyDescent="0.4"/>
    <row r="943" ht="12.75" customHeight="1" x14ac:dyDescent="0.4"/>
    <row r="944" ht="12.75" customHeight="1" x14ac:dyDescent="0.4"/>
    <row r="945" ht="12.75" customHeight="1" x14ac:dyDescent="0.4"/>
    <row r="946" ht="12.75" customHeight="1" x14ac:dyDescent="0.4"/>
    <row r="947" ht="12.75" customHeight="1" x14ac:dyDescent="0.4"/>
    <row r="948" ht="12.75" customHeight="1" x14ac:dyDescent="0.4"/>
    <row r="949" ht="12.75" customHeight="1" x14ac:dyDescent="0.4"/>
    <row r="950" ht="12.75" customHeight="1" x14ac:dyDescent="0.4"/>
    <row r="951" ht="12.75" customHeight="1" x14ac:dyDescent="0.4"/>
    <row r="952" ht="12.75" customHeight="1" x14ac:dyDescent="0.4"/>
    <row r="953" ht="12.75" customHeight="1" x14ac:dyDescent="0.4"/>
    <row r="954" ht="12.75" customHeight="1" x14ac:dyDescent="0.4"/>
    <row r="955" ht="12.75" customHeight="1" x14ac:dyDescent="0.4"/>
    <row r="956" ht="12.75" customHeight="1" x14ac:dyDescent="0.4"/>
    <row r="957" ht="12.75" customHeight="1" x14ac:dyDescent="0.4"/>
    <row r="958" ht="12.75" customHeight="1" x14ac:dyDescent="0.4"/>
    <row r="959" ht="12.75" customHeight="1" x14ac:dyDescent="0.4"/>
    <row r="960" ht="12.75" customHeight="1" x14ac:dyDescent="0.4"/>
    <row r="961" ht="12.75" customHeight="1" x14ac:dyDescent="0.4"/>
    <row r="962" ht="12.75" customHeight="1" x14ac:dyDescent="0.4"/>
    <row r="963" ht="12.75" customHeight="1" x14ac:dyDescent="0.4"/>
    <row r="964" ht="12.75" customHeight="1" x14ac:dyDescent="0.4"/>
    <row r="965" ht="12.75" customHeight="1" x14ac:dyDescent="0.4"/>
    <row r="966" ht="12.75" customHeight="1" x14ac:dyDescent="0.4"/>
    <row r="967" ht="12.75" customHeight="1" x14ac:dyDescent="0.4"/>
    <row r="968" ht="12.75" customHeight="1" x14ac:dyDescent="0.4"/>
    <row r="969" ht="12.75" customHeight="1" x14ac:dyDescent="0.4"/>
    <row r="970" ht="12.75" customHeight="1" x14ac:dyDescent="0.4"/>
    <row r="971" ht="12.75" customHeight="1" x14ac:dyDescent="0.4"/>
    <row r="972" ht="12.75" customHeight="1" x14ac:dyDescent="0.4"/>
    <row r="973" ht="12.75" customHeight="1" x14ac:dyDescent="0.4"/>
    <row r="974" ht="12.75" customHeight="1" x14ac:dyDescent="0.4"/>
    <row r="975" ht="12.75" customHeight="1" x14ac:dyDescent="0.4"/>
    <row r="976" ht="12.75" customHeight="1" x14ac:dyDescent="0.4"/>
    <row r="977" ht="12.75" customHeight="1" x14ac:dyDescent="0.4"/>
    <row r="978" ht="12.75" customHeight="1" x14ac:dyDescent="0.4"/>
    <row r="979" ht="12.75" customHeight="1" x14ac:dyDescent="0.4"/>
    <row r="980" ht="12.75" customHeight="1" x14ac:dyDescent="0.4"/>
    <row r="981" ht="12.75" customHeight="1" x14ac:dyDescent="0.4"/>
    <row r="982" ht="12.75" customHeight="1" x14ac:dyDescent="0.4"/>
    <row r="983" ht="12.75" customHeight="1" x14ac:dyDescent="0.4"/>
    <row r="984" ht="12.75" customHeight="1" x14ac:dyDescent="0.4"/>
    <row r="985" ht="12.75" customHeight="1" x14ac:dyDescent="0.4"/>
    <row r="986" ht="12.75" customHeight="1" x14ac:dyDescent="0.4"/>
    <row r="987" ht="12.75" customHeight="1" x14ac:dyDescent="0.4"/>
    <row r="988" ht="12.75" customHeight="1" x14ac:dyDescent="0.4"/>
    <row r="989" ht="12.75" customHeight="1" x14ac:dyDescent="0.4"/>
    <row r="990" ht="12.75" customHeight="1" x14ac:dyDescent="0.4"/>
    <row r="991" ht="12.75" customHeight="1" x14ac:dyDescent="0.4"/>
    <row r="992" ht="12.75" customHeight="1" x14ac:dyDescent="0.4"/>
    <row r="993" ht="12.75" customHeight="1" x14ac:dyDescent="0.4"/>
    <row r="994" ht="12.75" customHeight="1" x14ac:dyDescent="0.4"/>
    <row r="995" ht="12.75" customHeight="1" x14ac:dyDescent="0.4"/>
    <row r="996" ht="12.75" customHeight="1" x14ac:dyDescent="0.4"/>
    <row r="997" ht="12.75" customHeight="1" x14ac:dyDescent="0.4"/>
    <row r="998" ht="12.75" customHeight="1" x14ac:dyDescent="0.4"/>
    <row r="999" ht="12.75" customHeight="1" x14ac:dyDescent="0.4"/>
    <row r="1000" ht="12.75" customHeight="1" x14ac:dyDescent="0.4"/>
  </sheetData>
  <autoFilter ref="A3:E3" xr:uid="{00000000-0001-0000-0500-000000000000}">
    <sortState xmlns:xlrd2="http://schemas.microsoft.com/office/spreadsheetml/2017/richdata2" ref="A4:E26">
      <sortCondition ref="C3"/>
    </sortState>
  </autoFilter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tabSelected="1" workbookViewId="0">
      <selection activeCell="I10" sqref="I10"/>
    </sheetView>
  </sheetViews>
  <sheetFormatPr defaultColWidth="14.42578125" defaultRowHeight="15" customHeight="1" x14ac:dyDescent="0.4"/>
  <cols>
    <col min="1" max="1" width="10.140625" customWidth="1"/>
    <col min="2" max="2" width="12.140625" customWidth="1"/>
    <col min="3" max="3" width="11.85546875" customWidth="1"/>
    <col min="4" max="4" width="7" customWidth="1"/>
    <col min="5" max="5" width="17.5703125" customWidth="1"/>
    <col min="6" max="6" width="8.640625" customWidth="1"/>
    <col min="7" max="7" width="11.35546875" customWidth="1"/>
    <col min="8" max="8" width="20.85546875" customWidth="1"/>
    <col min="9" max="9" width="29.35546875" customWidth="1"/>
    <col min="10" max="26" width="8.640625" customWidth="1"/>
  </cols>
  <sheetData>
    <row r="1" spans="1:9" ht="12.75" customHeight="1" x14ac:dyDescent="0.4">
      <c r="A1" s="54" t="s">
        <v>196</v>
      </c>
    </row>
    <row r="2" spans="1:9" ht="12.75" customHeight="1" x14ac:dyDescent="0.4">
      <c r="A2" s="54"/>
    </row>
    <row r="3" spans="1:9" ht="12.75" customHeight="1" x14ac:dyDescent="0.4">
      <c r="A3" s="34"/>
    </row>
    <row r="4" spans="1:9" ht="12.75" customHeight="1" x14ac:dyDescent="0.4">
      <c r="A4" s="34"/>
      <c r="E4" s="47" t="s">
        <v>197</v>
      </c>
      <c r="F4" s="55"/>
      <c r="G4" s="2"/>
    </row>
    <row r="5" spans="1:9" ht="12.75" customHeight="1" x14ac:dyDescent="0.4">
      <c r="A5" s="34"/>
      <c r="E5" s="2"/>
      <c r="F5" s="2"/>
      <c r="G5" s="2"/>
    </row>
    <row r="6" spans="1:9" ht="12.75" customHeight="1" x14ac:dyDescent="0.4">
      <c r="A6" s="34" t="s">
        <v>169</v>
      </c>
      <c r="B6" s="35" t="s">
        <v>170</v>
      </c>
      <c r="C6" s="35" t="s">
        <v>171</v>
      </c>
      <c r="D6" s="35" t="s">
        <v>172</v>
      </c>
      <c r="E6" s="47" t="s">
        <v>198</v>
      </c>
      <c r="F6" s="47" t="s">
        <v>76</v>
      </c>
      <c r="G6" s="47" t="s">
        <v>199</v>
      </c>
      <c r="H6" s="47" t="s">
        <v>200</v>
      </c>
      <c r="I6" s="47" t="s">
        <v>201</v>
      </c>
    </row>
    <row r="7" spans="1:9" ht="12.75" customHeight="1" x14ac:dyDescent="0.4">
      <c r="A7" s="34">
        <v>37622</v>
      </c>
      <c r="B7" s="35" t="s">
        <v>174</v>
      </c>
      <c r="C7" s="35" t="s">
        <v>175</v>
      </c>
      <c r="D7" s="35">
        <v>23</v>
      </c>
      <c r="E7">
        <f>YEAR(A7)</f>
        <v>2003</v>
      </c>
      <c r="F7">
        <f>MONTH(A7)</f>
        <v>1</v>
      </c>
      <c r="G7">
        <f>DAY(A7)</f>
        <v>1</v>
      </c>
      <c r="H7">
        <f>_xlfn.DAYS("27-2-24",A7)</f>
        <v>7727</v>
      </c>
      <c r="I7">
        <f>NETWORKDAYS("27-2-2024",A7)</f>
        <v>-5520</v>
      </c>
    </row>
    <row r="8" spans="1:9" ht="12.75" customHeight="1" x14ac:dyDescent="0.4">
      <c r="A8" s="34">
        <v>37261</v>
      </c>
      <c r="B8" s="35" t="s">
        <v>176</v>
      </c>
      <c r="C8" s="35" t="s">
        <v>177</v>
      </c>
      <c r="D8" s="35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t="shared" ref="H8:H29" si="3">_xlfn.DAYS("27-2-24",A8)</f>
        <v>8088</v>
      </c>
      <c r="I8">
        <f t="shared" ref="I8:I29" si="4">NETWORKDAYS("27-2-2024",A8)</f>
        <v>-5777</v>
      </c>
    </row>
    <row r="9" spans="1:9" ht="12.75" customHeight="1" x14ac:dyDescent="0.4">
      <c r="A9" s="34">
        <v>38718</v>
      </c>
      <c r="B9" s="35" t="s">
        <v>179</v>
      </c>
      <c r="C9" s="35" t="s">
        <v>180</v>
      </c>
      <c r="D9" s="35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si="3"/>
        <v>6631</v>
      </c>
      <c r="I9">
        <f>NETWORKDAYS("27-2-2024",A9)</f>
        <v>-4737</v>
      </c>
    </row>
    <row r="10" spans="1:9" ht="12.75" customHeight="1" x14ac:dyDescent="0.4">
      <c r="A10" s="34">
        <v>37634</v>
      </c>
      <c r="B10" s="35" t="s">
        <v>181</v>
      </c>
      <c r="C10" s="35" t="s">
        <v>182</v>
      </c>
      <c r="D10" s="35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si="3"/>
        <v>7715</v>
      </c>
      <c r="I10">
        <f t="shared" si="4"/>
        <v>-5512</v>
      </c>
    </row>
    <row r="11" spans="1:9" ht="12.75" customHeight="1" x14ac:dyDescent="0.4">
      <c r="A11" s="34">
        <v>37635</v>
      </c>
      <c r="B11" s="35" t="s">
        <v>176</v>
      </c>
      <c r="C11" s="35" t="s">
        <v>184</v>
      </c>
      <c r="D11" s="35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si="3"/>
        <v>7714</v>
      </c>
      <c r="I11">
        <f t="shared" si="4"/>
        <v>-5511</v>
      </c>
    </row>
    <row r="12" spans="1:9" ht="12.75" customHeight="1" x14ac:dyDescent="0.4">
      <c r="A12" s="34">
        <v>37642</v>
      </c>
      <c r="B12" s="35" t="s">
        <v>181</v>
      </c>
      <c r="C12" s="35" t="s">
        <v>186</v>
      </c>
      <c r="D12" s="35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si="3"/>
        <v>7707</v>
      </c>
      <c r="I12">
        <f t="shared" si="4"/>
        <v>-5506</v>
      </c>
    </row>
    <row r="13" spans="1:9" ht="12.75" customHeight="1" x14ac:dyDescent="0.4">
      <c r="A13" s="34">
        <v>37650</v>
      </c>
      <c r="B13" s="35" t="s">
        <v>176</v>
      </c>
      <c r="C13" s="35" t="s">
        <v>187</v>
      </c>
      <c r="D13" s="35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si="3"/>
        <v>7699</v>
      </c>
      <c r="I13">
        <f t="shared" si="4"/>
        <v>-5500</v>
      </c>
    </row>
    <row r="14" spans="1:9" ht="12.75" customHeight="1" x14ac:dyDescent="0.4">
      <c r="A14" s="34">
        <v>37653</v>
      </c>
      <c r="B14" s="35" t="s">
        <v>178</v>
      </c>
      <c r="C14" s="35" t="s">
        <v>188</v>
      </c>
      <c r="D14" s="35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si="3"/>
        <v>7696</v>
      </c>
      <c r="I14">
        <f t="shared" si="4"/>
        <v>-5497</v>
      </c>
    </row>
    <row r="15" spans="1:9" ht="12.75" customHeight="1" x14ac:dyDescent="0.4">
      <c r="A15" s="34">
        <v>37657</v>
      </c>
      <c r="B15" s="35" t="s">
        <v>181</v>
      </c>
      <c r="C15" s="35" t="s">
        <v>186</v>
      </c>
      <c r="D15" s="35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si="3"/>
        <v>7692</v>
      </c>
      <c r="I15">
        <f t="shared" si="4"/>
        <v>-5495</v>
      </c>
    </row>
    <row r="16" spans="1:9" ht="12.75" customHeight="1" x14ac:dyDescent="0.4">
      <c r="A16" s="34">
        <v>37658</v>
      </c>
      <c r="B16" s="35" t="s">
        <v>174</v>
      </c>
      <c r="C16" s="35" t="s">
        <v>175</v>
      </c>
      <c r="D16" s="35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si="3"/>
        <v>7691</v>
      </c>
      <c r="I16">
        <f t="shared" si="4"/>
        <v>-5494</v>
      </c>
    </row>
    <row r="17" spans="1:9" ht="12.75" customHeight="1" x14ac:dyDescent="0.4">
      <c r="A17" s="34">
        <v>37663</v>
      </c>
      <c r="B17" s="35" t="s">
        <v>185</v>
      </c>
      <c r="C17" s="35" t="s">
        <v>189</v>
      </c>
      <c r="D17" s="35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si="3"/>
        <v>7686</v>
      </c>
      <c r="I17">
        <f t="shared" si="4"/>
        <v>-5491</v>
      </c>
    </row>
    <row r="18" spans="1:9" ht="12.75" customHeight="1" x14ac:dyDescent="0.4">
      <c r="A18" s="34">
        <v>37666</v>
      </c>
      <c r="B18" s="35" t="s">
        <v>183</v>
      </c>
      <c r="C18" s="35" t="s">
        <v>190</v>
      </c>
      <c r="D18" s="35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si="3"/>
        <v>7683</v>
      </c>
      <c r="I18">
        <f t="shared" si="4"/>
        <v>-5488</v>
      </c>
    </row>
    <row r="19" spans="1:9" ht="12.75" customHeight="1" x14ac:dyDescent="0.4">
      <c r="A19" s="34">
        <v>38402</v>
      </c>
      <c r="B19" s="35" t="s">
        <v>183</v>
      </c>
      <c r="C19" s="35" t="s">
        <v>191</v>
      </c>
      <c r="D19" s="35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si="3"/>
        <v>6947</v>
      </c>
      <c r="I19">
        <f t="shared" si="4"/>
        <v>-4962</v>
      </c>
    </row>
    <row r="20" spans="1:9" ht="12.75" customHeight="1" x14ac:dyDescent="0.4">
      <c r="A20" s="34">
        <v>37673</v>
      </c>
      <c r="B20" s="35" t="s">
        <v>181</v>
      </c>
      <c r="C20" s="35" t="s">
        <v>186</v>
      </c>
      <c r="D20" s="35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si="3"/>
        <v>7676</v>
      </c>
      <c r="I20">
        <f t="shared" si="4"/>
        <v>-5483</v>
      </c>
    </row>
    <row r="21" spans="1:9" ht="12.75" customHeight="1" x14ac:dyDescent="0.4">
      <c r="A21" s="34">
        <v>37675</v>
      </c>
      <c r="B21" s="35" t="s">
        <v>174</v>
      </c>
      <c r="C21" s="35" t="s">
        <v>192</v>
      </c>
      <c r="D21" s="35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si="3"/>
        <v>7674</v>
      </c>
      <c r="I21">
        <f t="shared" si="4"/>
        <v>-5482</v>
      </c>
    </row>
    <row r="22" spans="1:9" ht="12.75" customHeight="1" x14ac:dyDescent="0.4">
      <c r="A22" s="34">
        <v>37678</v>
      </c>
      <c r="B22" s="35" t="s">
        <v>181</v>
      </c>
      <c r="C22" s="35" t="s">
        <v>186</v>
      </c>
      <c r="D22" s="35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si="3"/>
        <v>7671</v>
      </c>
      <c r="I22">
        <f t="shared" si="4"/>
        <v>-5480</v>
      </c>
    </row>
    <row r="23" spans="1:9" ht="12.75" customHeight="1" x14ac:dyDescent="0.4">
      <c r="A23" s="34">
        <v>38048</v>
      </c>
      <c r="B23" s="35" t="s">
        <v>178</v>
      </c>
      <c r="C23" s="35" t="s">
        <v>193</v>
      </c>
      <c r="D23" s="35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si="3"/>
        <v>7301</v>
      </c>
      <c r="I23">
        <f t="shared" si="4"/>
        <v>-5216</v>
      </c>
    </row>
    <row r="24" spans="1:9" ht="12.75" customHeight="1" x14ac:dyDescent="0.4">
      <c r="A24" s="34">
        <v>37685</v>
      </c>
      <c r="B24" s="35" t="s">
        <v>181</v>
      </c>
      <c r="C24" s="35" t="s">
        <v>186</v>
      </c>
      <c r="D24" s="35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si="3"/>
        <v>7664</v>
      </c>
      <c r="I24">
        <f t="shared" si="4"/>
        <v>-5475</v>
      </c>
    </row>
    <row r="25" spans="1:9" ht="12.75" customHeight="1" x14ac:dyDescent="0.4">
      <c r="A25" s="34">
        <v>37690</v>
      </c>
      <c r="B25" s="35" t="s">
        <v>174</v>
      </c>
      <c r="C25" s="35" t="s">
        <v>175</v>
      </c>
      <c r="D25" s="35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si="3"/>
        <v>7659</v>
      </c>
      <c r="I25">
        <f t="shared" si="4"/>
        <v>-5472</v>
      </c>
    </row>
    <row r="26" spans="1:9" ht="12.75" customHeight="1" x14ac:dyDescent="0.4">
      <c r="A26" s="34">
        <v>37695</v>
      </c>
      <c r="B26" s="35" t="s">
        <v>185</v>
      </c>
      <c r="C26" s="35" t="s">
        <v>189</v>
      </c>
      <c r="D26" s="35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si="3"/>
        <v>7654</v>
      </c>
      <c r="I26">
        <f t="shared" si="4"/>
        <v>-5467</v>
      </c>
    </row>
    <row r="27" spans="1:9" ht="12.75" customHeight="1" x14ac:dyDescent="0.4">
      <c r="A27" s="34">
        <v>38065</v>
      </c>
      <c r="B27" s="35" t="s">
        <v>183</v>
      </c>
      <c r="C27" s="35" t="s">
        <v>194</v>
      </c>
      <c r="D27" s="35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si="3"/>
        <v>7284</v>
      </c>
      <c r="I27">
        <f t="shared" si="4"/>
        <v>-5203</v>
      </c>
    </row>
    <row r="28" spans="1:9" ht="12.75" customHeight="1" x14ac:dyDescent="0.4">
      <c r="A28" s="34">
        <v>39528</v>
      </c>
      <c r="B28" s="35" t="s">
        <v>183</v>
      </c>
      <c r="C28" s="35" t="s">
        <v>195</v>
      </c>
      <c r="D28" s="35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si="3"/>
        <v>5821</v>
      </c>
      <c r="I28">
        <f t="shared" si="4"/>
        <v>-4158</v>
      </c>
    </row>
    <row r="29" spans="1:9" ht="12.75" customHeight="1" x14ac:dyDescent="0.4">
      <c r="A29" s="34">
        <v>37705</v>
      </c>
      <c r="B29" s="35" t="s">
        <v>181</v>
      </c>
      <c r="C29" s="35" t="s">
        <v>186</v>
      </c>
      <c r="D29" s="35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si="3"/>
        <v>7644</v>
      </c>
      <c r="I29">
        <f t="shared" si="4"/>
        <v>-5461</v>
      </c>
    </row>
    <row r="30" spans="1:9" ht="12.75" customHeight="1" x14ac:dyDescent="0.4">
      <c r="A30" s="34"/>
    </row>
    <row r="31" spans="1:9" ht="12.75" customHeight="1" x14ac:dyDescent="0.4">
      <c r="A31" s="34"/>
    </row>
    <row r="32" spans="1:9" ht="12.75" customHeight="1" x14ac:dyDescent="0.4">
      <c r="A32" s="34"/>
    </row>
    <row r="33" spans="1:1" ht="12.75" customHeight="1" x14ac:dyDescent="0.4">
      <c r="A33" s="34"/>
    </row>
    <row r="34" spans="1:1" ht="12.75" customHeight="1" x14ac:dyDescent="0.4">
      <c r="A34" s="34"/>
    </row>
    <row r="35" spans="1:1" ht="12.75" customHeight="1" x14ac:dyDescent="0.4">
      <c r="A35" s="34"/>
    </row>
    <row r="36" spans="1:1" ht="12.75" customHeight="1" x14ac:dyDescent="0.4">
      <c r="A36" s="34"/>
    </row>
    <row r="37" spans="1:1" ht="12.75" customHeight="1" x14ac:dyDescent="0.4">
      <c r="A37" s="34"/>
    </row>
    <row r="38" spans="1:1" ht="12.75" customHeight="1" x14ac:dyDescent="0.4">
      <c r="A38" s="34"/>
    </row>
    <row r="39" spans="1:1" ht="12.75" customHeight="1" x14ac:dyDescent="0.4">
      <c r="A39" s="34"/>
    </row>
    <row r="40" spans="1:1" ht="12.75" customHeight="1" x14ac:dyDescent="0.4">
      <c r="A40" s="34"/>
    </row>
    <row r="41" spans="1:1" ht="12.75" customHeight="1" x14ac:dyDescent="0.4">
      <c r="A41" s="34"/>
    </row>
    <row r="42" spans="1:1" ht="12.75" customHeight="1" x14ac:dyDescent="0.4">
      <c r="A42" s="34"/>
    </row>
    <row r="43" spans="1:1" ht="12.75" customHeight="1" x14ac:dyDescent="0.4">
      <c r="A43" s="34"/>
    </row>
    <row r="44" spans="1:1" ht="12.75" customHeight="1" x14ac:dyDescent="0.4">
      <c r="A44" s="34"/>
    </row>
    <row r="45" spans="1:1" ht="12.75" customHeight="1" x14ac:dyDescent="0.4">
      <c r="A45" s="34"/>
    </row>
    <row r="46" spans="1:1" ht="12.75" customHeight="1" x14ac:dyDescent="0.4">
      <c r="A46" s="34"/>
    </row>
    <row r="47" spans="1:1" ht="12.75" customHeight="1" x14ac:dyDescent="0.4">
      <c r="A47" s="34"/>
    </row>
    <row r="48" spans="1:1" ht="12.75" customHeight="1" x14ac:dyDescent="0.4">
      <c r="A48" s="34"/>
    </row>
    <row r="49" spans="1:1" ht="12.75" customHeight="1" x14ac:dyDescent="0.4">
      <c r="A49" s="34"/>
    </row>
    <row r="50" spans="1:1" ht="12.75" customHeight="1" x14ac:dyDescent="0.4">
      <c r="A50" s="34"/>
    </row>
    <row r="51" spans="1:1" ht="12.75" customHeight="1" x14ac:dyDescent="0.4">
      <c r="A51" s="34"/>
    </row>
    <row r="52" spans="1:1" ht="12.75" customHeight="1" x14ac:dyDescent="0.4">
      <c r="A52" s="34"/>
    </row>
    <row r="53" spans="1:1" ht="12.75" customHeight="1" x14ac:dyDescent="0.4">
      <c r="A53" s="34"/>
    </row>
    <row r="54" spans="1:1" ht="12.75" customHeight="1" x14ac:dyDescent="0.4">
      <c r="A54" s="34"/>
    </row>
    <row r="55" spans="1:1" ht="12.75" customHeight="1" x14ac:dyDescent="0.4">
      <c r="A55" s="34"/>
    </row>
    <row r="56" spans="1:1" ht="12.75" customHeight="1" x14ac:dyDescent="0.4">
      <c r="A56" s="34"/>
    </row>
    <row r="57" spans="1:1" ht="12.75" customHeight="1" x14ac:dyDescent="0.4">
      <c r="A57" s="34"/>
    </row>
    <row r="58" spans="1:1" ht="12.75" customHeight="1" x14ac:dyDescent="0.4">
      <c r="A58" s="34"/>
    </row>
    <row r="59" spans="1:1" ht="12.75" customHeight="1" x14ac:dyDescent="0.4">
      <c r="A59" s="34"/>
    </row>
    <row r="60" spans="1:1" ht="12.75" customHeight="1" x14ac:dyDescent="0.4">
      <c r="A60" s="34"/>
    </row>
    <row r="61" spans="1:1" ht="12.75" customHeight="1" x14ac:dyDescent="0.4">
      <c r="A61" s="34"/>
    </row>
    <row r="62" spans="1:1" ht="12.75" customHeight="1" x14ac:dyDescent="0.4">
      <c r="A62" s="34"/>
    </row>
    <row r="63" spans="1:1" ht="12.75" customHeight="1" x14ac:dyDescent="0.4">
      <c r="A63" s="34"/>
    </row>
    <row r="64" spans="1:1" ht="12.75" customHeight="1" x14ac:dyDescent="0.4">
      <c r="A64" s="34"/>
    </row>
    <row r="65" spans="1:1" ht="12.75" customHeight="1" x14ac:dyDescent="0.4">
      <c r="A65" s="34"/>
    </row>
    <row r="66" spans="1:1" ht="12.75" customHeight="1" x14ac:dyDescent="0.4">
      <c r="A66" s="34"/>
    </row>
    <row r="67" spans="1:1" ht="12.75" customHeight="1" x14ac:dyDescent="0.4">
      <c r="A67" s="34"/>
    </row>
    <row r="68" spans="1:1" ht="12.75" customHeight="1" x14ac:dyDescent="0.4">
      <c r="A68" s="34"/>
    </row>
    <row r="69" spans="1:1" ht="12.75" customHeight="1" x14ac:dyDescent="0.4">
      <c r="A69" s="34"/>
    </row>
    <row r="70" spans="1:1" ht="12.75" customHeight="1" x14ac:dyDescent="0.4">
      <c r="A70" s="34"/>
    </row>
    <row r="71" spans="1:1" ht="12.75" customHeight="1" x14ac:dyDescent="0.4">
      <c r="A71" s="34"/>
    </row>
    <row r="72" spans="1:1" ht="12.75" customHeight="1" x14ac:dyDescent="0.4">
      <c r="A72" s="34"/>
    </row>
    <row r="73" spans="1:1" ht="12.75" customHeight="1" x14ac:dyDescent="0.4">
      <c r="A73" s="34"/>
    </row>
    <row r="74" spans="1:1" ht="12.75" customHeight="1" x14ac:dyDescent="0.4">
      <c r="A74" s="34"/>
    </row>
    <row r="75" spans="1:1" ht="12.75" customHeight="1" x14ac:dyDescent="0.4">
      <c r="A75" s="34"/>
    </row>
    <row r="76" spans="1:1" ht="12.75" customHeight="1" x14ac:dyDescent="0.4">
      <c r="A76" s="34"/>
    </row>
    <row r="77" spans="1:1" ht="12.75" customHeight="1" x14ac:dyDescent="0.4">
      <c r="A77" s="34"/>
    </row>
    <row r="78" spans="1:1" ht="12.75" customHeight="1" x14ac:dyDescent="0.4">
      <c r="A78" s="34"/>
    </row>
    <row r="79" spans="1:1" ht="12.75" customHeight="1" x14ac:dyDescent="0.4">
      <c r="A79" s="34"/>
    </row>
    <row r="80" spans="1:1" ht="12.75" customHeight="1" x14ac:dyDescent="0.4">
      <c r="A80" s="34"/>
    </row>
    <row r="81" spans="1:1" ht="12.75" customHeight="1" x14ac:dyDescent="0.4">
      <c r="A81" s="34"/>
    </row>
    <row r="82" spans="1:1" ht="12.75" customHeight="1" x14ac:dyDescent="0.4">
      <c r="A82" s="34"/>
    </row>
    <row r="83" spans="1:1" ht="12.75" customHeight="1" x14ac:dyDescent="0.4">
      <c r="A83" s="34"/>
    </row>
    <row r="84" spans="1:1" ht="12.75" customHeight="1" x14ac:dyDescent="0.4">
      <c r="A84" s="34"/>
    </row>
    <row r="85" spans="1:1" ht="12.75" customHeight="1" x14ac:dyDescent="0.4">
      <c r="A85" s="34"/>
    </row>
    <row r="86" spans="1:1" ht="12.75" customHeight="1" x14ac:dyDescent="0.4">
      <c r="A86" s="34"/>
    </row>
    <row r="87" spans="1:1" ht="12.75" customHeight="1" x14ac:dyDescent="0.4">
      <c r="A87" s="34"/>
    </row>
    <row r="88" spans="1:1" ht="12.75" customHeight="1" x14ac:dyDescent="0.4">
      <c r="A88" s="34"/>
    </row>
    <row r="89" spans="1:1" ht="12.75" customHeight="1" x14ac:dyDescent="0.4">
      <c r="A89" s="34"/>
    </row>
    <row r="90" spans="1:1" ht="12.75" customHeight="1" x14ac:dyDescent="0.4">
      <c r="A90" s="34"/>
    </row>
    <row r="91" spans="1:1" ht="12.75" customHeight="1" x14ac:dyDescent="0.4">
      <c r="A91" s="34"/>
    </row>
    <row r="92" spans="1:1" ht="12.75" customHeight="1" x14ac:dyDescent="0.4">
      <c r="A92" s="34"/>
    </row>
    <row r="93" spans="1:1" ht="12.75" customHeight="1" x14ac:dyDescent="0.4">
      <c r="A93" s="34"/>
    </row>
    <row r="94" spans="1:1" ht="12.75" customHeight="1" x14ac:dyDescent="0.4">
      <c r="A94" s="34"/>
    </row>
    <row r="95" spans="1:1" ht="12.75" customHeight="1" x14ac:dyDescent="0.4">
      <c r="A95" s="34"/>
    </row>
    <row r="96" spans="1:1" ht="12.75" customHeight="1" x14ac:dyDescent="0.4">
      <c r="A96" s="34"/>
    </row>
    <row r="97" spans="1:1" ht="12.75" customHeight="1" x14ac:dyDescent="0.4">
      <c r="A97" s="34"/>
    </row>
    <row r="98" spans="1:1" ht="12.75" customHeight="1" x14ac:dyDescent="0.4">
      <c r="A98" s="34"/>
    </row>
    <row r="99" spans="1:1" ht="12.75" customHeight="1" x14ac:dyDescent="0.4">
      <c r="A99" s="34"/>
    </row>
    <row r="100" spans="1:1" ht="12.75" customHeight="1" x14ac:dyDescent="0.4">
      <c r="A100" s="34"/>
    </row>
    <row r="101" spans="1:1" ht="12.75" customHeight="1" x14ac:dyDescent="0.4">
      <c r="A101" s="34"/>
    </row>
    <row r="102" spans="1:1" ht="12.75" customHeight="1" x14ac:dyDescent="0.4">
      <c r="A102" s="34"/>
    </row>
    <row r="103" spans="1:1" ht="12.75" customHeight="1" x14ac:dyDescent="0.4">
      <c r="A103" s="34"/>
    </row>
    <row r="104" spans="1:1" ht="12.75" customHeight="1" x14ac:dyDescent="0.4">
      <c r="A104" s="34"/>
    </row>
    <row r="105" spans="1:1" ht="12.75" customHeight="1" x14ac:dyDescent="0.4">
      <c r="A105" s="34"/>
    </row>
    <row r="106" spans="1:1" ht="12.75" customHeight="1" x14ac:dyDescent="0.4">
      <c r="A106" s="34"/>
    </row>
    <row r="107" spans="1:1" ht="12.75" customHeight="1" x14ac:dyDescent="0.4">
      <c r="A107" s="34"/>
    </row>
    <row r="108" spans="1:1" ht="12.75" customHeight="1" x14ac:dyDescent="0.4">
      <c r="A108" s="34"/>
    </row>
    <row r="109" spans="1:1" ht="12.75" customHeight="1" x14ac:dyDescent="0.4">
      <c r="A109" s="34"/>
    </row>
    <row r="110" spans="1:1" ht="12.75" customHeight="1" x14ac:dyDescent="0.4">
      <c r="A110" s="34"/>
    </row>
    <row r="111" spans="1:1" ht="12.75" customHeight="1" x14ac:dyDescent="0.4">
      <c r="A111" s="34"/>
    </row>
    <row r="112" spans="1:1" ht="12.75" customHeight="1" x14ac:dyDescent="0.4">
      <c r="A112" s="34"/>
    </row>
    <row r="113" spans="1:1" ht="12.75" customHeight="1" x14ac:dyDescent="0.4">
      <c r="A113" s="34"/>
    </row>
    <row r="114" spans="1:1" ht="12.75" customHeight="1" x14ac:dyDescent="0.4">
      <c r="A114" s="34"/>
    </row>
    <row r="115" spans="1:1" ht="12.75" customHeight="1" x14ac:dyDescent="0.4">
      <c r="A115" s="34"/>
    </row>
    <row r="116" spans="1:1" ht="12.75" customHeight="1" x14ac:dyDescent="0.4">
      <c r="A116" s="34"/>
    </row>
    <row r="117" spans="1:1" ht="12.75" customHeight="1" x14ac:dyDescent="0.4">
      <c r="A117" s="34"/>
    </row>
    <row r="118" spans="1:1" ht="12.75" customHeight="1" x14ac:dyDescent="0.4">
      <c r="A118" s="34"/>
    </row>
    <row r="119" spans="1:1" ht="12.75" customHeight="1" x14ac:dyDescent="0.4">
      <c r="A119" s="34"/>
    </row>
    <row r="120" spans="1:1" ht="12.75" customHeight="1" x14ac:dyDescent="0.4">
      <c r="A120" s="34"/>
    </row>
    <row r="121" spans="1:1" ht="12.75" customHeight="1" x14ac:dyDescent="0.4">
      <c r="A121" s="34"/>
    </row>
    <row r="122" spans="1:1" ht="12.75" customHeight="1" x14ac:dyDescent="0.4">
      <c r="A122" s="34"/>
    </row>
    <row r="123" spans="1:1" ht="12.75" customHeight="1" x14ac:dyDescent="0.4">
      <c r="A123" s="34"/>
    </row>
    <row r="124" spans="1:1" ht="12.75" customHeight="1" x14ac:dyDescent="0.4">
      <c r="A124" s="34"/>
    </row>
    <row r="125" spans="1:1" ht="12.75" customHeight="1" x14ac:dyDescent="0.4">
      <c r="A125" s="34"/>
    </row>
    <row r="126" spans="1:1" ht="12.75" customHeight="1" x14ac:dyDescent="0.4">
      <c r="A126" s="34"/>
    </row>
    <row r="127" spans="1:1" ht="12.75" customHeight="1" x14ac:dyDescent="0.4">
      <c r="A127" s="34"/>
    </row>
    <row r="128" spans="1:1" ht="12.75" customHeight="1" x14ac:dyDescent="0.4">
      <c r="A128" s="34"/>
    </row>
    <row r="129" spans="1:1" ht="12.75" customHeight="1" x14ac:dyDescent="0.4">
      <c r="A129" s="34"/>
    </row>
    <row r="130" spans="1:1" ht="12.75" customHeight="1" x14ac:dyDescent="0.4">
      <c r="A130" s="34"/>
    </row>
    <row r="131" spans="1:1" ht="12.75" customHeight="1" x14ac:dyDescent="0.4">
      <c r="A131" s="34"/>
    </row>
    <row r="132" spans="1:1" ht="12.75" customHeight="1" x14ac:dyDescent="0.4">
      <c r="A132" s="34"/>
    </row>
    <row r="133" spans="1:1" ht="12.75" customHeight="1" x14ac:dyDescent="0.4">
      <c r="A133" s="34"/>
    </row>
    <row r="134" spans="1:1" ht="12.75" customHeight="1" x14ac:dyDescent="0.4">
      <c r="A134" s="34"/>
    </row>
    <row r="135" spans="1:1" ht="12.75" customHeight="1" x14ac:dyDescent="0.4">
      <c r="A135" s="34"/>
    </row>
    <row r="136" spans="1:1" ht="12.75" customHeight="1" x14ac:dyDescent="0.4">
      <c r="A136" s="34"/>
    </row>
    <row r="137" spans="1:1" ht="12.75" customHeight="1" x14ac:dyDescent="0.4">
      <c r="A137" s="34"/>
    </row>
    <row r="138" spans="1:1" ht="12.75" customHeight="1" x14ac:dyDescent="0.4">
      <c r="A138" s="34"/>
    </row>
    <row r="139" spans="1:1" ht="12.75" customHeight="1" x14ac:dyDescent="0.4">
      <c r="A139" s="34"/>
    </row>
    <row r="140" spans="1:1" ht="12.75" customHeight="1" x14ac:dyDescent="0.4">
      <c r="A140" s="34"/>
    </row>
    <row r="141" spans="1:1" ht="12.75" customHeight="1" x14ac:dyDescent="0.4">
      <c r="A141" s="34"/>
    </row>
    <row r="142" spans="1:1" ht="12.75" customHeight="1" x14ac:dyDescent="0.4">
      <c r="A142" s="34"/>
    </row>
    <row r="143" spans="1:1" ht="12.75" customHeight="1" x14ac:dyDescent="0.4">
      <c r="A143" s="34"/>
    </row>
    <row r="144" spans="1:1" ht="12.75" customHeight="1" x14ac:dyDescent="0.4">
      <c r="A144" s="34"/>
    </row>
    <row r="145" spans="1:1" ht="12.75" customHeight="1" x14ac:dyDescent="0.4">
      <c r="A145" s="34"/>
    </row>
    <row r="146" spans="1:1" ht="12.75" customHeight="1" x14ac:dyDescent="0.4">
      <c r="A146" s="34"/>
    </row>
    <row r="147" spans="1:1" ht="12.75" customHeight="1" x14ac:dyDescent="0.4">
      <c r="A147" s="34"/>
    </row>
    <row r="148" spans="1:1" ht="12.75" customHeight="1" x14ac:dyDescent="0.4">
      <c r="A148" s="34"/>
    </row>
    <row r="149" spans="1:1" ht="12.75" customHeight="1" x14ac:dyDescent="0.4">
      <c r="A149" s="34"/>
    </row>
    <row r="150" spans="1:1" ht="12.75" customHeight="1" x14ac:dyDescent="0.4">
      <c r="A150" s="34"/>
    </row>
    <row r="151" spans="1:1" ht="12.75" customHeight="1" x14ac:dyDescent="0.4">
      <c r="A151" s="34"/>
    </row>
    <row r="152" spans="1:1" ht="12.75" customHeight="1" x14ac:dyDescent="0.4">
      <c r="A152" s="34"/>
    </row>
    <row r="153" spans="1:1" ht="12.75" customHeight="1" x14ac:dyDescent="0.4">
      <c r="A153" s="34"/>
    </row>
    <row r="154" spans="1:1" ht="12.75" customHeight="1" x14ac:dyDescent="0.4">
      <c r="A154" s="34"/>
    </row>
    <row r="155" spans="1:1" ht="12.75" customHeight="1" x14ac:dyDescent="0.4">
      <c r="A155" s="34"/>
    </row>
    <row r="156" spans="1:1" ht="12.75" customHeight="1" x14ac:dyDescent="0.4">
      <c r="A156" s="34"/>
    </row>
    <row r="157" spans="1:1" ht="12.75" customHeight="1" x14ac:dyDescent="0.4">
      <c r="A157" s="34"/>
    </row>
    <row r="158" spans="1:1" ht="12.75" customHeight="1" x14ac:dyDescent="0.4">
      <c r="A158" s="34"/>
    </row>
    <row r="159" spans="1:1" ht="12.75" customHeight="1" x14ac:dyDescent="0.4">
      <c r="A159" s="34"/>
    </row>
    <row r="160" spans="1:1" ht="12.75" customHeight="1" x14ac:dyDescent="0.4">
      <c r="A160" s="34"/>
    </row>
    <row r="161" spans="1:1" ht="12.75" customHeight="1" x14ac:dyDescent="0.4">
      <c r="A161" s="34"/>
    </row>
    <row r="162" spans="1:1" ht="12.75" customHeight="1" x14ac:dyDescent="0.4">
      <c r="A162" s="34"/>
    </row>
    <row r="163" spans="1:1" ht="12.75" customHeight="1" x14ac:dyDescent="0.4">
      <c r="A163" s="34"/>
    </row>
    <row r="164" spans="1:1" ht="12.75" customHeight="1" x14ac:dyDescent="0.4">
      <c r="A164" s="34"/>
    </row>
    <row r="165" spans="1:1" ht="12.75" customHeight="1" x14ac:dyDescent="0.4">
      <c r="A165" s="34"/>
    </row>
    <row r="166" spans="1:1" ht="12.75" customHeight="1" x14ac:dyDescent="0.4">
      <c r="A166" s="34"/>
    </row>
    <row r="167" spans="1:1" ht="12.75" customHeight="1" x14ac:dyDescent="0.4">
      <c r="A167" s="34"/>
    </row>
    <row r="168" spans="1:1" ht="12.75" customHeight="1" x14ac:dyDescent="0.4">
      <c r="A168" s="34"/>
    </row>
    <row r="169" spans="1:1" ht="12.75" customHeight="1" x14ac:dyDescent="0.4">
      <c r="A169" s="34"/>
    </row>
    <row r="170" spans="1:1" ht="12.75" customHeight="1" x14ac:dyDescent="0.4">
      <c r="A170" s="34"/>
    </row>
    <row r="171" spans="1:1" ht="12.75" customHeight="1" x14ac:dyDescent="0.4">
      <c r="A171" s="34"/>
    </row>
    <row r="172" spans="1:1" ht="12.75" customHeight="1" x14ac:dyDescent="0.4">
      <c r="A172" s="34"/>
    </row>
    <row r="173" spans="1:1" ht="12.75" customHeight="1" x14ac:dyDescent="0.4">
      <c r="A173" s="34"/>
    </row>
    <row r="174" spans="1:1" ht="12.75" customHeight="1" x14ac:dyDescent="0.4">
      <c r="A174" s="34"/>
    </row>
    <row r="175" spans="1:1" ht="12.75" customHeight="1" x14ac:dyDescent="0.4">
      <c r="A175" s="34"/>
    </row>
    <row r="176" spans="1:1" ht="12.75" customHeight="1" x14ac:dyDescent="0.4">
      <c r="A176" s="34"/>
    </row>
    <row r="177" spans="1:1" ht="12.75" customHeight="1" x14ac:dyDescent="0.4">
      <c r="A177" s="34"/>
    </row>
    <row r="178" spans="1:1" ht="12.75" customHeight="1" x14ac:dyDescent="0.4">
      <c r="A178" s="34"/>
    </row>
    <row r="179" spans="1:1" ht="12.75" customHeight="1" x14ac:dyDescent="0.4">
      <c r="A179" s="34"/>
    </row>
    <row r="180" spans="1:1" ht="12.75" customHeight="1" x14ac:dyDescent="0.4">
      <c r="A180" s="34"/>
    </row>
    <row r="181" spans="1:1" ht="12.75" customHeight="1" x14ac:dyDescent="0.4">
      <c r="A181" s="34"/>
    </row>
    <row r="182" spans="1:1" ht="12.75" customHeight="1" x14ac:dyDescent="0.4">
      <c r="A182" s="34"/>
    </row>
    <row r="183" spans="1:1" ht="12.75" customHeight="1" x14ac:dyDescent="0.4">
      <c r="A183" s="34"/>
    </row>
    <row r="184" spans="1:1" ht="12.75" customHeight="1" x14ac:dyDescent="0.4">
      <c r="A184" s="34"/>
    </row>
    <row r="185" spans="1:1" ht="12.75" customHeight="1" x14ac:dyDescent="0.4">
      <c r="A185" s="34"/>
    </row>
    <row r="186" spans="1:1" ht="12.75" customHeight="1" x14ac:dyDescent="0.4">
      <c r="A186" s="34"/>
    </row>
    <row r="187" spans="1:1" ht="12.75" customHeight="1" x14ac:dyDescent="0.4">
      <c r="A187" s="34"/>
    </row>
    <row r="188" spans="1:1" ht="12.75" customHeight="1" x14ac:dyDescent="0.4">
      <c r="A188" s="34"/>
    </row>
    <row r="189" spans="1:1" ht="12.75" customHeight="1" x14ac:dyDescent="0.4">
      <c r="A189" s="34"/>
    </row>
    <row r="190" spans="1:1" ht="12.75" customHeight="1" x14ac:dyDescent="0.4">
      <c r="A190" s="34"/>
    </row>
    <row r="191" spans="1:1" ht="12.75" customHeight="1" x14ac:dyDescent="0.4">
      <c r="A191" s="34"/>
    </row>
    <row r="192" spans="1:1" ht="12.75" customHeight="1" x14ac:dyDescent="0.4">
      <c r="A192" s="34"/>
    </row>
    <row r="193" spans="1:1" ht="12.75" customHeight="1" x14ac:dyDescent="0.4">
      <c r="A193" s="34"/>
    </row>
    <row r="194" spans="1:1" ht="12.75" customHeight="1" x14ac:dyDescent="0.4">
      <c r="A194" s="34"/>
    </row>
    <row r="195" spans="1:1" ht="12.75" customHeight="1" x14ac:dyDescent="0.4">
      <c r="A195" s="34"/>
    </row>
    <row r="196" spans="1:1" ht="12.75" customHeight="1" x14ac:dyDescent="0.4">
      <c r="A196" s="34"/>
    </row>
    <row r="197" spans="1:1" ht="12.75" customHeight="1" x14ac:dyDescent="0.4">
      <c r="A197" s="34"/>
    </row>
    <row r="198" spans="1:1" ht="12.75" customHeight="1" x14ac:dyDescent="0.4">
      <c r="A198" s="34"/>
    </row>
    <row r="199" spans="1:1" ht="12.75" customHeight="1" x14ac:dyDescent="0.4">
      <c r="A199" s="34"/>
    </row>
    <row r="200" spans="1:1" ht="12.75" customHeight="1" x14ac:dyDescent="0.4">
      <c r="A200" s="34"/>
    </row>
    <row r="201" spans="1:1" ht="12.75" customHeight="1" x14ac:dyDescent="0.4">
      <c r="A201" s="34"/>
    </row>
    <row r="202" spans="1:1" ht="12.75" customHeight="1" x14ac:dyDescent="0.4">
      <c r="A202" s="34"/>
    </row>
    <row r="203" spans="1:1" ht="12.75" customHeight="1" x14ac:dyDescent="0.4">
      <c r="A203" s="34"/>
    </row>
    <row r="204" spans="1:1" ht="12.75" customHeight="1" x14ac:dyDescent="0.4">
      <c r="A204" s="34"/>
    </row>
    <row r="205" spans="1:1" ht="12.75" customHeight="1" x14ac:dyDescent="0.4">
      <c r="A205" s="34"/>
    </row>
    <row r="206" spans="1:1" ht="12.75" customHeight="1" x14ac:dyDescent="0.4">
      <c r="A206" s="34"/>
    </row>
    <row r="207" spans="1:1" ht="12.75" customHeight="1" x14ac:dyDescent="0.4">
      <c r="A207" s="34"/>
    </row>
    <row r="208" spans="1:1" ht="12.75" customHeight="1" x14ac:dyDescent="0.4">
      <c r="A208" s="34"/>
    </row>
    <row r="209" spans="1:1" ht="12.75" customHeight="1" x14ac:dyDescent="0.4">
      <c r="A209" s="34"/>
    </row>
    <row r="210" spans="1:1" ht="12.75" customHeight="1" x14ac:dyDescent="0.4">
      <c r="A210" s="34"/>
    </row>
    <row r="211" spans="1:1" ht="12.75" customHeight="1" x14ac:dyDescent="0.4">
      <c r="A211" s="34"/>
    </row>
    <row r="212" spans="1:1" ht="12.75" customHeight="1" x14ac:dyDescent="0.4">
      <c r="A212" s="34"/>
    </row>
    <row r="213" spans="1:1" ht="12.75" customHeight="1" x14ac:dyDescent="0.4">
      <c r="A213" s="34"/>
    </row>
    <row r="214" spans="1:1" ht="12.75" customHeight="1" x14ac:dyDescent="0.4">
      <c r="A214" s="34"/>
    </row>
    <row r="215" spans="1:1" ht="12.75" customHeight="1" x14ac:dyDescent="0.4">
      <c r="A215" s="34"/>
    </row>
    <row r="216" spans="1:1" ht="12.75" customHeight="1" x14ac:dyDescent="0.4">
      <c r="A216" s="34"/>
    </row>
    <row r="217" spans="1:1" ht="12.75" customHeight="1" x14ac:dyDescent="0.4">
      <c r="A217" s="34"/>
    </row>
    <row r="218" spans="1:1" ht="12.75" customHeight="1" x14ac:dyDescent="0.4">
      <c r="A218" s="34"/>
    </row>
    <row r="219" spans="1:1" ht="12.75" customHeight="1" x14ac:dyDescent="0.4">
      <c r="A219" s="34"/>
    </row>
    <row r="220" spans="1:1" ht="12.75" customHeight="1" x14ac:dyDescent="0.4">
      <c r="A220" s="34"/>
    </row>
    <row r="221" spans="1:1" ht="12.75" customHeight="1" x14ac:dyDescent="0.4">
      <c r="A221" s="34"/>
    </row>
    <row r="222" spans="1:1" ht="12.75" customHeight="1" x14ac:dyDescent="0.4">
      <c r="A222" s="34"/>
    </row>
    <row r="223" spans="1:1" ht="12.75" customHeight="1" x14ac:dyDescent="0.4">
      <c r="A223" s="34"/>
    </row>
    <row r="224" spans="1:1" ht="12.75" customHeight="1" x14ac:dyDescent="0.4">
      <c r="A224" s="34"/>
    </row>
    <row r="225" spans="1:1" ht="12.75" customHeight="1" x14ac:dyDescent="0.4">
      <c r="A225" s="34"/>
    </row>
    <row r="226" spans="1:1" ht="12.75" customHeight="1" x14ac:dyDescent="0.4">
      <c r="A226" s="34"/>
    </row>
    <row r="227" spans="1:1" ht="12.75" customHeight="1" x14ac:dyDescent="0.4">
      <c r="A227" s="34"/>
    </row>
    <row r="228" spans="1:1" ht="12.75" customHeight="1" x14ac:dyDescent="0.4">
      <c r="A228" s="34"/>
    </row>
    <row r="229" spans="1:1" ht="12.75" customHeight="1" x14ac:dyDescent="0.4">
      <c r="A229" s="34"/>
    </row>
    <row r="230" spans="1:1" ht="12.75" customHeight="1" x14ac:dyDescent="0.4">
      <c r="A230" s="34"/>
    </row>
    <row r="231" spans="1:1" ht="12.75" customHeight="1" x14ac:dyDescent="0.4">
      <c r="A231" s="34"/>
    </row>
    <row r="232" spans="1:1" ht="12.75" customHeight="1" x14ac:dyDescent="0.4">
      <c r="A232" s="34"/>
    </row>
    <row r="233" spans="1:1" ht="12.75" customHeight="1" x14ac:dyDescent="0.4">
      <c r="A233" s="34"/>
    </row>
    <row r="234" spans="1:1" ht="12.75" customHeight="1" x14ac:dyDescent="0.4">
      <c r="A234" s="34"/>
    </row>
    <row r="235" spans="1:1" ht="12.75" customHeight="1" x14ac:dyDescent="0.4">
      <c r="A235" s="34"/>
    </row>
    <row r="236" spans="1:1" ht="12.75" customHeight="1" x14ac:dyDescent="0.4">
      <c r="A236" s="34"/>
    </row>
    <row r="237" spans="1:1" ht="12.75" customHeight="1" x14ac:dyDescent="0.4">
      <c r="A237" s="34"/>
    </row>
    <row r="238" spans="1:1" ht="12.75" customHeight="1" x14ac:dyDescent="0.4">
      <c r="A238" s="34"/>
    </row>
    <row r="239" spans="1:1" ht="12.75" customHeight="1" x14ac:dyDescent="0.4">
      <c r="A239" s="34"/>
    </row>
    <row r="240" spans="1:1" ht="12.75" customHeight="1" x14ac:dyDescent="0.4">
      <c r="A240" s="34"/>
    </row>
    <row r="241" spans="1:1" ht="12.75" customHeight="1" x14ac:dyDescent="0.4">
      <c r="A241" s="34"/>
    </row>
    <row r="242" spans="1:1" ht="12.75" customHeight="1" x14ac:dyDescent="0.4">
      <c r="A242" s="34"/>
    </row>
    <row r="243" spans="1:1" ht="12.75" customHeight="1" x14ac:dyDescent="0.4">
      <c r="A243" s="34"/>
    </row>
    <row r="244" spans="1:1" ht="12.75" customHeight="1" x14ac:dyDescent="0.4">
      <c r="A244" s="34"/>
    </row>
    <row r="245" spans="1:1" ht="12.75" customHeight="1" x14ac:dyDescent="0.4">
      <c r="A245" s="34"/>
    </row>
    <row r="246" spans="1:1" ht="12.75" customHeight="1" x14ac:dyDescent="0.4">
      <c r="A246" s="34"/>
    </row>
    <row r="247" spans="1:1" ht="12.75" customHeight="1" x14ac:dyDescent="0.4">
      <c r="A247" s="34"/>
    </row>
    <row r="248" spans="1:1" ht="12.75" customHeight="1" x14ac:dyDescent="0.4">
      <c r="A248" s="34"/>
    </row>
    <row r="249" spans="1:1" ht="12.75" customHeight="1" x14ac:dyDescent="0.4">
      <c r="A249" s="34"/>
    </row>
    <row r="250" spans="1:1" ht="12.75" customHeight="1" x14ac:dyDescent="0.4">
      <c r="A250" s="34"/>
    </row>
    <row r="251" spans="1:1" ht="12.75" customHeight="1" x14ac:dyDescent="0.4">
      <c r="A251" s="34"/>
    </row>
    <row r="252" spans="1:1" ht="12.75" customHeight="1" x14ac:dyDescent="0.4">
      <c r="A252" s="34"/>
    </row>
    <row r="253" spans="1:1" ht="12.75" customHeight="1" x14ac:dyDescent="0.4">
      <c r="A253" s="34"/>
    </row>
    <row r="254" spans="1:1" ht="12.75" customHeight="1" x14ac:dyDescent="0.4">
      <c r="A254" s="34"/>
    </row>
    <row r="255" spans="1:1" ht="12.75" customHeight="1" x14ac:dyDescent="0.4">
      <c r="A255" s="34"/>
    </row>
    <row r="256" spans="1:1" ht="12.75" customHeight="1" x14ac:dyDescent="0.4">
      <c r="A256" s="34"/>
    </row>
    <row r="257" spans="1:1" ht="12.75" customHeight="1" x14ac:dyDescent="0.4">
      <c r="A257" s="34"/>
    </row>
    <row r="258" spans="1:1" ht="12.75" customHeight="1" x14ac:dyDescent="0.4">
      <c r="A258" s="34"/>
    </row>
    <row r="259" spans="1:1" ht="12.75" customHeight="1" x14ac:dyDescent="0.4">
      <c r="A259" s="34"/>
    </row>
    <row r="260" spans="1:1" ht="12.75" customHeight="1" x14ac:dyDescent="0.4">
      <c r="A260" s="34"/>
    </row>
    <row r="261" spans="1:1" ht="12.75" customHeight="1" x14ac:dyDescent="0.4">
      <c r="A261" s="34"/>
    </row>
    <row r="262" spans="1:1" ht="12.75" customHeight="1" x14ac:dyDescent="0.4">
      <c r="A262" s="34"/>
    </row>
    <row r="263" spans="1:1" ht="12.75" customHeight="1" x14ac:dyDescent="0.4">
      <c r="A263" s="34"/>
    </row>
    <row r="264" spans="1:1" ht="12.75" customHeight="1" x14ac:dyDescent="0.4">
      <c r="A264" s="34"/>
    </row>
    <row r="265" spans="1:1" ht="12.75" customHeight="1" x14ac:dyDescent="0.4">
      <c r="A265" s="34"/>
    </row>
    <row r="266" spans="1:1" ht="12.75" customHeight="1" x14ac:dyDescent="0.4">
      <c r="A266" s="34"/>
    </row>
    <row r="267" spans="1:1" ht="12.75" customHeight="1" x14ac:dyDescent="0.4">
      <c r="A267" s="34"/>
    </row>
    <row r="268" spans="1:1" ht="12.75" customHeight="1" x14ac:dyDescent="0.4">
      <c r="A268" s="34"/>
    </row>
    <row r="269" spans="1:1" ht="12.75" customHeight="1" x14ac:dyDescent="0.4">
      <c r="A269" s="34"/>
    </row>
    <row r="270" spans="1:1" ht="12.75" customHeight="1" x14ac:dyDescent="0.4">
      <c r="A270" s="34"/>
    </row>
    <row r="271" spans="1:1" ht="12.75" customHeight="1" x14ac:dyDescent="0.4">
      <c r="A271" s="34"/>
    </row>
    <row r="272" spans="1:1" ht="12.75" customHeight="1" x14ac:dyDescent="0.4">
      <c r="A272" s="34"/>
    </row>
    <row r="273" spans="1:1" ht="12.75" customHeight="1" x14ac:dyDescent="0.4">
      <c r="A273" s="34"/>
    </row>
    <row r="274" spans="1:1" ht="12.75" customHeight="1" x14ac:dyDescent="0.4">
      <c r="A274" s="34"/>
    </row>
    <row r="275" spans="1:1" ht="12.75" customHeight="1" x14ac:dyDescent="0.4">
      <c r="A275" s="34"/>
    </row>
    <row r="276" spans="1:1" ht="12.75" customHeight="1" x14ac:dyDescent="0.4">
      <c r="A276" s="34"/>
    </row>
    <row r="277" spans="1:1" ht="12.75" customHeight="1" x14ac:dyDescent="0.4">
      <c r="A277" s="34"/>
    </row>
    <row r="278" spans="1:1" ht="12.75" customHeight="1" x14ac:dyDescent="0.4">
      <c r="A278" s="34"/>
    </row>
    <row r="279" spans="1:1" ht="12.75" customHeight="1" x14ac:dyDescent="0.4">
      <c r="A279" s="34"/>
    </row>
    <row r="280" spans="1:1" ht="12.75" customHeight="1" x14ac:dyDescent="0.4">
      <c r="A280" s="34"/>
    </row>
    <row r="281" spans="1:1" ht="12.75" customHeight="1" x14ac:dyDescent="0.4">
      <c r="A281" s="34"/>
    </row>
    <row r="282" spans="1:1" ht="12.75" customHeight="1" x14ac:dyDescent="0.4">
      <c r="A282" s="34"/>
    </row>
    <row r="283" spans="1:1" ht="12.75" customHeight="1" x14ac:dyDescent="0.4">
      <c r="A283" s="34"/>
    </row>
    <row r="284" spans="1:1" ht="12.75" customHeight="1" x14ac:dyDescent="0.4">
      <c r="A284" s="34"/>
    </row>
    <row r="285" spans="1:1" ht="12.75" customHeight="1" x14ac:dyDescent="0.4">
      <c r="A285" s="34"/>
    </row>
    <row r="286" spans="1:1" ht="12.75" customHeight="1" x14ac:dyDescent="0.4">
      <c r="A286" s="34"/>
    </row>
    <row r="287" spans="1:1" ht="12.75" customHeight="1" x14ac:dyDescent="0.4">
      <c r="A287" s="34"/>
    </row>
    <row r="288" spans="1:1" ht="12.75" customHeight="1" x14ac:dyDescent="0.4">
      <c r="A288" s="34"/>
    </row>
    <row r="289" spans="1:1" ht="12.75" customHeight="1" x14ac:dyDescent="0.4">
      <c r="A289" s="34"/>
    </row>
    <row r="290" spans="1:1" ht="12.75" customHeight="1" x14ac:dyDescent="0.4">
      <c r="A290" s="34"/>
    </row>
    <row r="291" spans="1:1" ht="12.75" customHeight="1" x14ac:dyDescent="0.4">
      <c r="A291" s="34"/>
    </row>
    <row r="292" spans="1:1" ht="12.75" customHeight="1" x14ac:dyDescent="0.4">
      <c r="A292" s="34"/>
    </row>
    <row r="293" spans="1:1" ht="12.75" customHeight="1" x14ac:dyDescent="0.4">
      <c r="A293" s="34"/>
    </row>
    <row r="294" spans="1:1" ht="12.75" customHeight="1" x14ac:dyDescent="0.4">
      <c r="A294" s="34"/>
    </row>
    <row r="295" spans="1:1" ht="12.75" customHeight="1" x14ac:dyDescent="0.4">
      <c r="A295" s="34"/>
    </row>
    <row r="296" spans="1:1" ht="12.75" customHeight="1" x14ac:dyDescent="0.4">
      <c r="A296" s="34"/>
    </row>
    <row r="297" spans="1:1" ht="12.75" customHeight="1" x14ac:dyDescent="0.4">
      <c r="A297" s="34"/>
    </row>
    <row r="298" spans="1:1" ht="12.75" customHeight="1" x14ac:dyDescent="0.4">
      <c r="A298" s="34"/>
    </row>
    <row r="299" spans="1:1" ht="12.75" customHeight="1" x14ac:dyDescent="0.4">
      <c r="A299" s="34"/>
    </row>
    <row r="300" spans="1:1" ht="12.75" customHeight="1" x14ac:dyDescent="0.4">
      <c r="A300" s="34"/>
    </row>
    <row r="301" spans="1:1" ht="12.75" customHeight="1" x14ac:dyDescent="0.4">
      <c r="A301" s="34"/>
    </row>
    <row r="302" spans="1:1" ht="12.75" customHeight="1" x14ac:dyDescent="0.4">
      <c r="A302" s="34"/>
    </row>
    <row r="303" spans="1:1" ht="12.75" customHeight="1" x14ac:dyDescent="0.4">
      <c r="A303" s="34"/>
    </row>
    <row r="304" spans="1:1" ht="12.75" customHeight="1" x14ac:dyDescent="0.4">
      <c r="A304" s="34"/>
    </row>
    <row r="305" spans="1:1" ht="12.75" customHeight="1" x14ac:dyDescent="0.4">
      <c r="A305" s="34"/>
    </row>
    <row r="306" spans="1:1" ht="12.75" customHeight="1" x14ac:dyDescent="0.4">
      <c r="A306" s="34"/>
    </row>
    <row r="307" spans="1:1" ht="12.75" customHeight="1" x14ac:dyDescent="0.4">
      <c r="A307" s="34"/>
    </row>
    <row r="308" spans="1:1" ht="12.75" customHeight="1" x14ac:dyDescent="0.4">
      <c r="A308" s="34"/>
    </row>
    <row r="309" spans="1:1" ht="12.75" customHeight="1" x14ac:dyDescent="0.4">
      <c r="A309" s="34"/>
    </row>
    <row r="310" spans="1:1" ht="12.75" customHeight="1" x14ac:dyDescent="0.4">
      <c r="A310" s="34"/>
    </row>
    <row r="311" spans="1:1" ht="12.75" customHeight="1" x14ac:dyDescent="0.4">
      <c r="A311" s="34"/>
    </row>
    <row r="312" spans="1:1" ht="12.75" customHeight="1" x14ac:dyDescent="0.4">
      <c r="A312" s="34"/>
    </row>
    <row r="313" spans="1:1" ht="12.75" customHeight="1" x14ac:dyDescent="0.4">
      <c r="A313" s="34"/>
    </row>
    <row r="314" spans="1:1" ht="12.75" customHeight="1" x14ac:dyDescent="0.4">
      <c r="A314" s="34"/>
    </row>
    <row r="315" spans="1:1" ht="12.75" customHeight="1" x14ac:dyDescent="0.4">
      <c r="A315" s="34"/>
    </row>
    <row r="316" spans="1:1" ht="12.75" customHeight="1" x14ac:dyDescent="0.4">
      <c r="A316" s="34"/>
    </row>
    <row r="317" spans="1:1" ht="12.75" customHeight="1" x14ac:dyDescent="0.4">
      <c r="A317" s="34"/>
    </row>
    <row r="318" spans="1:1" ht="12.75" customHeight="1" x14ac:dyDescent="0.4">
      <c r="A318" s="34"/>
    </row>
    <row r="319" spans="1:1" ht="12.75" customHeight="1" x14ac:dyDescent="0.4">
      <c r="A319" s="34"/>
    </row>
    <row r="320" spans="1:1" ht="12.75" customHeight="1" x14ac:dyDescent="0.4">
      <c r="A320" s="34"/>
    </row>
    <row r="321" spans="1:1" ht="12.75" customHeight="1" x14ac:dyDescent="0.4">
      <c r="A321" s="34"/>
    </row>
    <row r="322" spans="1:1" ht="12.75" customHeight="1" x14ac:dyDescent="0.4">
      <c r="A322" s="34"/>
    </row>
    <row r="323" spans="1:1" ht="12.75" customHeight="1" x14ac:dyDescent="0.4">
      <c r="A323" s="34"/>
    </row>
    <row r="324" spans="1:1" ht="12.75" customHeight="1" x14ac:dyDescent="0.4">
      <c r="A324" s="34"/>
    </row>
    <row r="325" spans="1:1" ht="12.75" customHeight="1" x14ac:dyDescent="0.4">
      <c r="A325" s="34"/>
    </row>
    <row r="326" spans="1:1" ht="12.75" customHeight="1" x14ac:dyDescent="0.4">
      <c r="A326" s="34"/>
    </row>
    <row r="327" spans="1:1" ht="12.75" customHeight="1" x14ac:dyDescent="0.4">
      <c r="A327" s="34"/>
    </row>
    <row r="328" spans="1:1" ht="12.75" customHeight="1" x14ac:dyDescent="0.4">
      <c r="A328" s="34"/>
    </row>
    <row r="329" spans="1:1" ht="12.75" customHeight="1" x14ac:dyDescent="0.4">
      <c r="A329" s="34"/>
    </row>
    <row r="330" spans="1:1" ht="12.75" customHeight="1" x14ac:dyDescent="0.4">
      <c r="A330" s="34"/>
    </row>
    <row r="331" spans="1:1" ht="12.75" customHeight="1" x14ac:dyDescent="0.4">
      <c r="A331" s="34"/>
    </row>
    <row r="332" spans="1:1" ht="12.75" customHeight="1" x14ac:dyDescent="0.4">
      <c r="A332" s="34"/>
    </row>
    <row r="333" spans="1:1" ht="12.75" customHeight="1" x14ac:dyDescent="0.4">
      <c r="A333" s="34"/>
    </row>
    <row r="334" spans="1:1" ht="12.75" customHeight="1" x14ac:dyDescent="0.4">
      <c r="A334" s="34"/>
    </row>
    <row r="335" spans="1:1" ht="12.75" customHeight="1" x14ac:dyDescent="0.4">
      <c r="A335" s="34"/>
    </row>
    <row r="336" spans="1:1" ht="12.75" customHeight="1" x14ac:dyDescent="0.4">
      <c r="A336" s="34"/>
    </row>
    <row r="337" spans="1:1" ht="12.75" customHeight="1" x14ac:dyDescent="0.4">
      <c r="A337" s="34"/>
    </row>
    <row r="338" spans="1:1" ht="12.75" customHeight="1" x14ac:dyDescent="0.4">
      <c r="A338" s="34"/>
    </row>
    <row r="339" spans="1:1" ht="12.75" customHeight="1" x14ac:dyDescent="0.4">
      <c r="A339" s="34"/>
    </row>
    <row r="340" spans="1:1" ht="12.75" customHeight="1" x14ac:dyDescent="0.4">
      <c r="A340" s="34"/>
    </row>
    <row r="341" spans="1:1" ht="12.75" customHeight="1" x14ac:dyDescent="0.4">
      <c r="A341" s="34"/>
    </row>
    <row r="342" spans="1:1" ht="12.75" customHeight="1" x14ac:dyDescent="0.4">
      <c r="A342" s="34"/>
    </row>
    <row r="343" spans="1:1" ht="12.75" customHeight="1" x14ac:dyDescent="0.4">
      <c r="A343" s="34"/>
    </row>
    <row r="344" spans="1:1" ht="12.75" customHeight="1" x14ac:dyDescent="0.4">
      <c r="A344" s="34"/>
    </row>
    <row r="345" spans="1:1" ht="12.75" customHeight="1" x14ac:dyDescent="0.4">
      <c r="A345" s="34"/>
    </row>
    <row r="346" spans="1:1" ht="12.75" customHeight="1" x14ac:dyDescent="0.4">
      <c r="A346" s="34"/>
    </row>
    <row r="347" spans="1:1" ht="12.75" customHeight="1" x14ac:dyDescent="0.4">
      <c r="A347" s="34"/>
    </row>
    <row r="348" spans="1:1" ht="12.75" customHeight="1" x14ac:dyDescent="0.4">
      <c r="A348" s="34"/>
    </row>
    <row r="349" spans="1:1" ht="12.75" customHeight="1" x14ac:dyDescent="0.4">
      <c r="A349" s="34"/>
    </row>
    <row r="350" spans="1:1" ht="12.75" customHeight="1" x14ac:dyDescent="0.4">
      <c r="A350" s="34"/>
    </row>
    <row r="351" spans="1:1" ht="12.75" customHeight="1" x14ac:dyDescent="0.4">
      <c r="A351" s="34"/>
    </row>
    <row r="352" spans="1:1" ht="12.75" customHeight="1" x14ac:dyDescent="0.4">
      <c r="A352" s="34"/>
    </row>
    <row r="353" spans="1:1" ht="12.75" customHeight="1" x14ac:dyDescent="0.4">
      <c r="A353" s="34"/>
    </row>
    <row r="354" spans="1:1" ht="12.75" customHeight="1" x14ac:dyDescent="0.4">
      <c r="A354" s="34"/>
    </row>
    <row r="355" spans="1:1" ht="12.75" customHeight="1" x14ac:dyDescent="0.4">
      <c r="A355" s="34"/>
    </row>
    <row r="356" spans="1:1" ht="12.75" customHeight="1" x14ac:dyDescent="0.4">
      <c r="A356" s="34"/>
    </row>
    <row r="357" spans="1:1" ht="12.75" customHeight="1" x14ac:dyDescent="0.4">
      <c r="A357" s="34"/>
    </row>
    <row r="358" spans="1:1" ht="12.75" customHeight="1" x14ac:dyDescent="0.4">
      <c r="A358" s="34"/>
    </row>
    <row r="359" spans="1:1" ht="12.75" customHeight="1" x14ac:dyDescent="0.4">
      <c r="A359" s="34"/>
    </row>
    <row r="360" spans="1:1" ht="12.75" customHeight="1" x14ac:dyDescent="0.4">
      <c r="A360" s="34"/>
    </row>
    <row r="361" spans="1:1" ht="12.75" customHeight="1" x14ac:dyDescent="0.4">
      <c r="A361" s="34"/>
    </row>
    <row r="362" spans="1:1" ht="12.75" customHeight="1" x14ac:dyDescent="0.4">
      <c r="A362" s="34"/>
    </row>
    <row r="363" spans="1:1" ht="12.75" customHeight="1" x14ac:dyDescent="0.4">
      <c r="A363" s="34"/>
    </row>
    <row r="364" spans="1:1" ht="12.75" customHeight="1" x14ac:dyDescent="0.4">
      <c r="A364" s="34"/>
    </row>
    <row r="365" spans="1:1" ht="12.75" customHeight="1" x14ac:dyDescent="0.4">
      <c r="A365" s="34"/>
    </row>
    <row r="366" spans="1:1" ht="12.75" customHeight="1" x14ac:dyDescent="0.4">
      <c r="A366" s="34"/>
    </row>
    <row r="367" spans="1:1" ht="12.75" customHeight="1" x14ac:dyDescent="0.4">
      <c r="A367" s="34"/>
    </row>
    <row r="368" spans="1:1" ht="12.75" customHeight="1" x14ac:dyDescent="0.4">
      <c r="A368" s="34"/>
    </row>
    <row r="369" spans="1:1" ht="12.75" customHeight="1" x14ac:dyDescent="0.4">
      <c r="A369" s="34"/>
    </row>
    <row r="370" spans="1:1" ht="12.75" customHeight="1" x14ac:dyDescent="0.4">
      <c r="A370" s="34"/>
    </row>
    <row r="371" spans="1:1" ht="12.75" customHeight="1" x14ac:dyDescent="0.4">
      <c r="A371" s="34"/>
    </row>
    <row r="372" spans="1:1" ht="12.75" customHeight="1" x14ac:dyDescent="0.4">
      <c r="A372" s="34"/>
    </row>
    <row r="373" spans="1:1" ht="12.75" customHeight="1" x14ac:dyDescent="0.4">
      <c r="A373" s="34"/>
    </row>
    <row r="374" spans="1:1" ht="12.75" customHeight="1" x14ac:dyDescent="0.4">
      <c r="A374" s="34"/>
    </row>
    <row r="375" spans="1:1" ht="12.75" customHeight="1" x14ac:dyDescent="0.4">
      <c r="A375" s="34"/>
    </row>
    <row r="376" spans="1:1" ht="12.75" customHeight="1" x14ac:dyDescent="0.4">
      <c r="A376" s="34"/>
    </row>
    <row r="377" spans="1:1" ht="12.75" customHeight="1" x14ac:dyDescent="0.4">
      <c r="A377" s="34"/>
    </row>
    <row r="378" spans="1:1" ht="12.75" customHeight="1" x14ac:dyDescent="0.4">
      <c r="A378" s="34"/>
    </row>
    <row r="379" spans="1:1" ht="12.75" customHeight="1" x14ac:dyDescent="0.4">
      <c r="A379" s="34"/>
    </row>
    <row r="380" spans="1:1" ht="12.75" customHeight="1" x14ac:dyDescent="0.4">
      <c r="A380" s="34"/>
    </row>
    <row r="381" spans="1:1" ht="12.75" customHeight="1" x14ac:dyDescent="0.4">
      <c r="A381" s="34"/>
    </row>
    <row r="382" spans="1:1" ht="12.75" customHeight="1" x14ac:dyDescent="0.4">
      <c r="A382" s="34"/>
    </row>
    <row r="383" spans="1:1" ht="12.75" customHeight="1" x14ac:dyDescent="0.4">
      <c r="A383" s="34"/>
    </row>
    <row r="384" spans="1:1" ht="12.75" customHeight="1" x14ac:dyDescent="0.4">
      <c r="A384" s="34"/>
    </row>
    <row r="385" spans="1:1" ht="12.75" customHeight="1" x14ac:dyDescent="0.4">
      <c r="A385" s="34"/>
    </row>
    <row r="386" spans="1:1" ht="12.75" customHeight="1" x14ac:dyDescent="0.4">
      <c r="A386" s="34"/>
    </row>
    <row r="387" spans="1:1" ht="12.75" customHeight="1" x14ac:dyDescent="0.4">
      <c r="A387" s="34"/>
    </row>
    <row r="388" spans="1:1" ht="12.75" customHeight="1" x14ac:dyDescent="0.4">
      <c r="A388" s="34"/>
    </row>
    <row r="389" spans="1:1" ht="12.75" customHeight="1" x14ac:dyDescent="0.4">
      <c r="A389" s="34"/>
    </row>
    <row r="390" spans="1:1" ht="12.75" customHeight="1" x14ac:dyDescent="0.4">
      <c r="A390" s="34"/>
    </row>
    <row r="391" spans="1:1" ht="12.75" customHeight="1" x14ac:dyDescent="0.4">
      <c r="A391" s="34"/>
    </row>
    <row r="392" spans="1:1" ht="12.75" customHeight="1" x14ac:dyDescent="0.4">
      <c r="A392" s="34"/>
    </row>
    <row r="393" spans="1:1" ht="12.75" customHeight="1" x14ac:dyDescent="0.4">
      <c r="A393" s="34"/>
    </row>
    <row r="394" spans="1:1" ht="12.75" customHeight="1" x14ac:dyDescent="0.4">
      <c r="A394" s="34"/>
    </row>
    <row r="395" spans="1:1" ht="12.75" customHeight="1" x14ac:dyDescent="0.4">
      <c r="A395" s="34"/>
    </row>
    <row r="396" spans="1:1" ht="12.75" customHeight="1" x14ac:dyDescent="0.4">
      <c r="A396" s="34"/>
    </row>
    <row r="397" spans="1:1" ht="12.75" customHeight="1" x14ac:dyDescent="0.4">
      <c r="A397" s="34"/>
    </row>
    <row r="398" spans="1:1" ht="12.75" customHeight="1" x14ac:dyDescent="0.4">
      <c r="A398" s="34"/>
    </row>
    <row r="399" spans="1:1" ht="12.75" customHeight="1" x14ac:dyDescent="0.4">
      <c r="A399" s="34"/>
    </row>
    <row r="400" spans="1:1" ht="12.75" customHeight="1" x14ac:dyDescent="0.4">
      <c r="A400" s="34"/>
    </row>
    <row r="401" spans="1:1" ht="12.75" customHeight="1" x14ac:dyDescent="0.4">
      <c r="A401" s="34"/>
    </row>
    <row r="402" spans="1:1" ht="12.75" customHeight="1" x14ac:dyDescent="0.4">
      <c r="A402" s="34"/>
    </row>
    <row r="403" spans="1:1" ht="12.75" customHeight="1" x14ac:dyDescent="0.4">
      <c r="A403" s="34"/>
    </row>
    <row r="404" spans="1:1" ht="12.75" customHeight="1" x14ac:dyDescent="0.4">
      <c r="A404" s="34"/>
    </row>
    <row r="405" spans="1:1" ht="12.75" customHeight="1" x14ac:dyDescent="0.4">
      <c r="A405" s="34"/>
    </row>
    <row r="406" spans="1:1" ht="12.75" customHeight="1" x14ac:dyDescent="0.4">
      <c r="A406" s="34"/>
    </row>
    <row r="407" spans="1:1" ht="12.75" customHeight="1" x14ac:dyDescent="0.4">
      <c r="A407" s="34"/>
    </row>
    <row r="408" spans="1:1" ht="12.75" customHeight="1" x14ac:dyDescent="0.4">
      <c r="A408" s="34"/>
    </row>
    <row r="409" spans="1:1" ht="12.75" customHeight="1" x14ac:dyDescent="0.4">
      <c r="A409" s="34"/>
    </row>
    <row r="410" spans="1:1" ht="12.75" customHeight="1" x14ac:dyDescent="0.4">
      <c r="A410" s="34"/>
    </row>
    <row r="411" spans="1:1" ht="12.75" customHeight="1" x14ac:dyDescent="0.4">
      <c r="A411" s="34"/>
    </row>
    <row r="412" spans="1:1" ht="12.75" customHeight="1" x14ac:dyDescent="0.4">
      <c r="A412" s="34"/>
    </row>
    <row r="413" spans="1:1" ht="12.75" customHeight="1" x14ac:dyDescent="0.4">
      <c r="A413" s="34"/>
    </row>
    <row r="414" spans="1:1" ht="12.75" customHeight="1" x14ac:dyDescent="0.4">
      <c r="A414" s="34"/>
    </row>
    <row r="415" spans="1:1" ht="12.75" customHeight="1" x14ac:dyDescent="0.4">
      <c r="A415" s="34"/>
    </row>
    <row r="416" spans="1:1" ht="12.75" customHeight="1" x14ac:dyDescent="0.4">
      <c r="A416" s="34"/>
    </row>
    <row r="417" spans="1:1" ht="12.75" customHeight="1" x14ac:dyDescent="0.4">
      <c r="A417" s="34"/>
    </row>
    <row r="418" spans="1:1" ht="12.75" customHeight="1" x14ac:dyDescent="0.4">
      <c r="A418" s="34"/>
    </row>
    <row r="419" spans="1:1" ht="12.75" customHeight="1" x14ac:dyDescent="0.4">
      <c r="A419" s="34"/>
    </row>
    <row r="420" spans="1:1" ht="12.75" customHeight="1" x14ac:dyDescent="0.4">
      <c r="A420" s="34"/>
    </row>
    <row r="421" spans="1:1" ht="12.75" customHeight="1" x14ac:dyDescent="0.4">
      <c r="A421" s="34"/>
    </row>
    <row r="422" spans="1:1" ht="12.75" customHeight="1" x14ac:dyDescent="0.4">
      <c r="A422" s="34"/>
    </row>
    <row r="423" spans="1:1" ht="12.75" customHeight="1" x14ac:dyDescent="0.4">
      <c r="A423" s="34"/>
    </row>
    <row r="424" spans="1:1" ht="12.75" customHeight="1" x14ac:dyDescent="0.4">
      <c r="A424" s="34"/>
    </row>
    <row r="425" spans="1:1" ht="12.75" customHeight="1" x14ac:dyDescent="0.4">
      <c r="A425" s="34"/>
    </row>
    <row r="426" spans="1:1" ht="12.75" customHeight="1" x14ac:dyDescent="0.4">
      <c r="A426" s="34"/>
    </row>
    <row r="427" spans="1:1" ht="12.75" customHeight="1" x14ac:dyDescent="0.4">
      <c r="A427" s="34"/>
    </row>
    <row r="428" spans="1:1" ht="12.75" customHeight="1" x14ac:dyDescent="0.4">
      <c r="A428" s="34"/>
    </row>
    <row r="429" spans="1:1" ht="12.75" customHeight="1" x14ac:dyDescent="0.4">
      <c r="A429" s="34"/>
    </row>
    <row r="430" spans="1:1" ht="12.75" customHeight="1" x14ac:dyDescent="0.4">
      <c r="A430" s="34"/>
    </row>
    <row r="431" spans="1:1" ht="12.75" customHeight="1" x14ac:dyDescent="0.4">
      <c r="A431" s="34"/>
    </row>
    <row r="432" spans="1:1" ht="12.75" customHeight="1" x14ac:dyDescent="0.4">
      <c r="A432" s="34"/>
    </row>
    <row r="433" spans="1:1" ht="12.75" customHeight="1" x14ac:dyDescent="0.4">
      <c r="A433" s="34"/>
    </row>
    <row r="434" spans="1:1" ht="12.75" customHeight="1" x14ac:dyDescent="0.4">
      <c r="A434" s="34"/>
    </row>
    <row r="435" spans="1:1" ht="12.75" customHeight="1" x14ac:dyDescent="0.4">
      <c r="A435" s="34"/>
    </row>
    <row r="436" spans="1:1" ht="12.75" customHeight="1" x14ac:dyDescent="0.4">
      <c r="A436" s="34"/>
    </row>
    <row r="437" spans="1:1" ht="12.75" customHeight="1" x14ac:dyDescent="0.4">
      <c r="A437" s="34"/>
    </row>
    <row r="438" spans="1:1" ht="12.75" customHeight="1" x14ac:dyDescent="0.4">
      <c r="A438" s="34"/>
    </row>
    <row r="439" spans="1:1" ht="12.75" customHeight="1" x14ac:dyDescent="0.4">
      <c r="A439" s="34"/>
    </row>
    <row r="440" spans="1:1" ht="12.75" customHeight="1" x14ac:dyDescent="0.4">
      <c r="A440" s="34"/>
    </row>
    <row r="441" spans="1:1" ht="12.75" customHeight="1" x14ac:dyDescent="0.4">
      <c r="A441" s="34"/>
    </row>
    <row r="442" spans="1:1" ht="12.75" customHeight="1" x14ac:dyDescent="0.4">
      <c r="A442" s="34"/>
    </row>
    <row r="443" spans="1:1" ht="12.75" customHeight="1" x14ac:dyDescent="0.4">
      <c r="A443" s="34"/>
    </row>
    <row r="444" spans="1:1" ht="12.75" customHeight="1" x14ac:dyDescent="0.4">
      <c r="A444" s="34"/>
    </row>
    <row r="445" spans="1:1" ht="12.75" customHeight="1" x14ac:dyDescent="0.4">
      <c r="A445" s="34"/>
    </row>
    <row r="446" spans="1:1" ht="12.75" customHeight="1" x14ac:dyDescent="0.4">
      <c r="A446" s="34"/>
    </row>
    <row r="447" spans="1:1" ht="12.75" customHeight="1" x14ac:dyDescent="0.4">
      <c r="A447" s="34"/>
    </row>
    <row r="448" spans="1:1" ht="12.75" customHeight="1" x14ac:dyDescent="0.4">
      <c r="A448" s="34"/>
    </row>
    <row r="449" spans="1:1" ht="12.75" customHeight="1" x14ac:dyDescent="0.4">
      <c r="A449" s="34"/>
    </row>
    <row r="450" spans="1:1" ht="12.75" customHeight="1" x14ac:dyDescent="0.4">
      <c r="A450" s="34"/>
    </row>
    <row r="451" spans="1:1" ht="12.75" customHeight="1" x14ac:dyDescent="0.4">
      <c r="A451" s="34"/>
    </row>
    <row r="452" spans="1:1" ht="12.75" customHeight="1" x14ac:dyDescent="0.4">
      <c r="A452" s="34"/>
    </row>
    <row r="453" spans="1:1" ht="12.75" customHeight="1" x14ac:dyDescent="0.4">
      <c r="A453" s="34"/>
    </row>
    <row r="454" spans="1:1" ht="12.75" customHeight="1" x14ac:dyDescent="0.4">
      <c r="A454" s="34"/>
    </row>
    <row r="455" spans="1:1" ht="12.75" customHeight="1" x14ac:dyDescent="0.4">
      <c r="A455" s="34"/>
    </row>
    <row r="456" spans="1:1" ht="12.75" customHeight="1" x14ac:dyDescent="0.4">
      <c r="A456" s="34"/>
    </row>
    <row r="457" spans="1:1" ht="12.75" customHeight="1" x14ac:dyDescent="0.4">
      <c r="A457" s="34"/>
    </row>
    <row r="458" spans="1:1" ht="12.75" customHeight="1" x14ac:dyDescent="0.4">
      <c r="A458" s="34"/>
    </row>
    <row r="459" spans="1:1" ht="12.75" customHeight="1" x14ac:dyDescent="0.4">
      <c r="A459" s="34"/>
    </row>
    <row r="460" spans="1:1" ht="12.75" customHeight="1" x14ac:dyDescent="0.4">
      <c r="A460" s="34"/>
    </row>
    <row r="461" spans="1:1" ht="12.75" customHeight="1" x14ac:dyDescent="0.4">
      <c r="A461" s="34"/>
    </row>
    <row r="462" spans="1:1" ht="12.75" customHeight="1" x14ac:dyDescent="0.4">
      <c r="A462" s="34"/>
    </row>
    <row r="463" spans="1:1" ht="12.75" customHeight="1" x14ac:dyDescent="0.4">
      <c r="A463" s="34"/>
    </row>
    <row r="464" spans="1:1" ht="12.75" customHeight="1" x14ac:dyDescent="0.4">
      <c r="A464" s="34"/>
    </row>
    <row r="465" spans="1:1" ht="12.75" customHeight="1" x14ac:dyDescent="0.4">
      <c r="A465" s="34"/>
    </row>
    <row r="466" spans="1:1" ht="12.75" customHeight="1" x14ac:dyDescent="0.4">
      <c r="A466" s="34"/>
    </row>
    <row r="467" spans="1:1" ht="12.75" customHeight="1" x14ac:dyDescent="0.4">
      <c r="A467" s="34"/>
    </row>
    <row r="468" spans="1:1" ht="12.75" customHeight="1" x14ac:dyDescent="0.4">
      <c r="A468" s="34"/>
    </row>
    <row r="469" spans="1:1" ht="12.75" customHeight="1" x14ac:dyDescent="0.4">
      <c r="A469" s="34"/>
    </row>
    <row r="470" spans="1:1" ht="12.75" customHeight="1" x14ac:dyDescent="0.4">
      <c r="A470" s="34"/>
    </row>
    <row r="471" spans="1:1" ht="12.75" customHeight="1" x14ac:dyDescent="0.4">
      <c r="A471" s="34"/>
    </row>
    <row r="472" spans="1:1" ht="12.75" customHeight="1" x14ac:dyDescent="0.4">
      <c r="A472" s="34"/>
    </row>
    <row r="473" spans="1:1" ht="12.75" customHeight="1" x14ac:dyDescent="0.4">
      <c r="A473" s="34"/>
    </row>
    <row r="474" spans="1:1" ht="12.75" customHeight="1" x14ac:dyDescent="0.4">
      <c r="A474" s="34"/>
    </row>
    <row r="475" spans="1:1" ht="12.75" customHeight="1" x14ac:dyDescent="0.4">
      <c r="A475" s="34"/>
    </row>
    <row r="476" spans="1:1" ht="12.75" customHeight="1" x14ac:dyDescent="0.4">
      <c r="A476" s="34"/>
    </row>
    <row r="477" spans="1:1" ht="12.75" customHeight="1" x14ac:dyDescent="0.4">
      <c r="A477" s="34"/>
    </row>
    <row r="478" spans="1:1" ht="12.75" customHeight="1" x14ac:dyDescent="0.4">
      <c r="A478" s="34"/>
    </row>
    <row r="479" spans="1:1" ht="12.75" customHeight="1" x14ac:dyDescent="0.4">
      <c r="A479" s="34"/>
    </row>
    <row r="480" spans="1:1" ht="12.75" customHeight="1" x14ac:dyDescent="0.4">
      <c r="A480" s="34"/>
    </row>
    <row r="481" spans="1:1" ht="12.75" customHeight="1" x14ac:dyDescent="0.4">
      <c r="A481" s="34"/>
    </row>
    <row r="482" spans="1:1" ht="12.75" customHeight="1" x14ac:dyDescent="0.4">
      <c r="A482" s="34"/>
    </row>
    <row r="483" spans="1:1" ht="12.75" customHeight="1" x14ac:dyDescent="0.4">
      <c r="A483" s="34"/>
    </row>
    <row r="484" spans="1:1" ht="12.75" customHeight="1" x14ac:dyDescent="0.4">
      <c r="A484" s="34"/>
    </row>
    <row r="485" spans="1:1" ht="12.75" customHeight="1" x14ac:dyDescent="0.4">
      <c r="A485" s="34"/>
    </row>
    <row r="486" spans="1:1" ht="12.75" customHeight="1" x14ac:dyDescent="0.4">
      <c r="A486" s="34"/>
    </row>
    <row r="487" spans="1:1" ht="12.75" customHeight="1" x14ac:dyDescent="0.4">
      <c r="A487" s="34"/>
    </row>
    <row r="488" spans="1:1" ht="12.75" customHeight="1" x14ac:dyDescent="0.4">
      <c r="A488" s="34"/>
    </row>
    <row r="489" spans="1:1" ht="12.75" customHeight="1" x14ac:dyDescent="0.4">
      <c r="A489" s="34"/>
    </row>
    <row r="490" spans="1:1" ht="12.75" customHeight="1" x14ac:dyDescent="0.4">
      <c r="A490" s="34"/>
    </row>
    <row r="491" spans="1:1" ht="12.75" customHeight="1" x14ac:dyDescent="0.4">
      <c r="A491" s="34"/>
    </row>
    <row r="492" spans="1:1" ht="12.75" customHeight="1" x14ac:dyDescent="0.4">
      <c r="A492" s="34"/>
    </row>
    <row r="493" spans="1:1" ht="12.75" customHeight="1" x14ac:dyDescent="0.4">
      <c r="A493" s="34"/>
    </row>
    <row r="494" spans="1:1" ht="12.75" customHeight="1" x14ac:dyDescent="0.4">
      <c r="A494" s="34"/>
    </row>
    <row r="495" spans="1:1" ht="12.75" customHeight="1" x14ac:dyDescent="0.4">
      <c r="A495" s="34"/>
    </row>
    <row r="496" spans="1:1" ht="12.75" customHeight="1" x14ac:dyDescent="0.4">
      <c r="A496" s="34"/>
    </row>
    <row r="497" spans="1:1" ht="12.75" customHeight="1" x14ac:dyDescent="0.4">
      <c r="A497" s="34"/>
    </row>
    <row r="498" spans="1:1" ht="12.75" customHeight="1" x14ac:dyDescent="0.4">
      <c r="A498" s="34"/>
    </row>
    <row r="499" spans="1:1" ht="12.75" customHeight="1" x14ac:dyDescent="0.4">
      <c r="A499" s="34"/>
    </row>
    <row r="500" spans="1:1" ht="12.75" customHeight="1" x14ac:dyDescent="0.4">
      <c r="A500" s="34"/>
    </row>
    <row r="501" spans="1:1" ht="12.75" customHeight="1" x14ac:dyDescent="0.4">
      <c r="A501" s="34"/>
    </row>
    <row r="502" spans="1:1" ht="12.75" customHeight="1" x14ac:dyDescent="0.4">
      <c r="A502" s="34"/>
    </row>
    <row r="503" spans="1:1" ht="12.75" customHeight="1" x14ac:dyDescent="0.4">
      <c r="A503" s="34"/>
    </row>
    <row r="504" spans="1:1" ht="12.75" customHeight="1" x14ac:dyDescent="0.4">
      <c r="A504" s="34"/>
    </row>
    <row r="505" spans="1:1" ht="12.75" customHeight="1" x14ac:dyDescent="0.4">
      <c r="A505" s="34"/>
    </row>
    <row r="506" spans="1:1" ht="12.75" customHeight="1" x14ac:dyDescent="0.4">
      <c r="A506" s="34"/>
    </row>
    <row r="507" spans="1:1" ht="12.75" customHeight="1" x14ac:dyDescent="0.4">
      <c r="A507" s="34"/>
    </row>
    <row r="508" spans="1:1" ht="12.75" customHeight="1" x14ac:dyDescent="0.4">
      <c r="A508" s="34"/>
    </row>
    <row r="509" spans="1:1" ht="12.75" customHeight="1" x14ac:dyDescent="0.4">
      <c r="A509" s="34"/>
    </row>
    <row r="510" spans="1:1" ht="12.75" customHeight="1" x14ac:dyDescent="0.4">
      <c r="A510" s="34"/>
    </row>
    <row r="511" spans="1:1" ht="12.75" customHeight="1" x14ac:dyDescent="0.4">
      <c r="A511" s="34"/>
    </row>
    <row r="512" spans="1:1" ht="12.75" customHeight="1" x14ac:dyDescent="0.4">
      <c r="A512" s="34"/>
    </row>
    <row r="513" spans="1:1" ht="12.75" customHeight="1" x14ac:dyDescent="0.4">
      <c r="A513" s="34"/>
    </row>
    <row r="514" spans="1:1" ht="12.75" customHeight="1" x14ac:dyDescent="0.4">
      <c r="A514" s="34"/>
    </row>
    <row r="515" spans="1:1" ht="12.75" customHeight="1" x14ac:dyDescent="0.4">
      <c r="A515" s="34"/>
    </row>
    <row r="516" spans="1:1" ht="12.75" customHeight="1" x14ac:dyDescent="0.4">
      <c r="A516" s="34"/>
    </row>
    <row r="517" spans="1:1" ht="12.75" customHeight="1" x14ac:dyDescent="0.4">
      <c r="A517" s="34"/>
    </row>
    <row r="518" spans="1:1" ht="12.75" customHeight="1" x14ac:dyDescent="0.4">
      <c r="A518" s="34"/>
    </row>
    <row r="519" spans="1:1" ht="12.75" customHeight="1" x14ac:dyDescent="0.4">
      <c r="A519" s="34"/>
    </row>
    <row r="520" spans="1:1" ht="12.75" customHeight="1" x14ac:dyDescent="0.4">
      <c r="A520" s="34"/>
    </row>
    <row r="521" spans="1:1" ht="12.75" customHeight="1" x14ac:dyDescent="0.4">
      <c r="A521" s="34"/>
    </row>
    <row r="522" spans="1:1" ht="12.75" customHeight="1" x14ac:dyDescent="0.4">
      <c r="A522" s="34"/>
    </row>
    <row r="523" spans="1:1" ht="12.75" customHeight="1" x14ac:dyDescent="0.4">
      <c r="A523" s="34"/>
    </row>
    <row r="524" spans="1:1" ht="12.75" customHeight="1" x14ac:dyDescent="0.4">
      <c r="A524" s="34"/>
    </row>
    <row r="525" spans="1:1" ht="12.75" customHeight="1" x14ac:dyDescent="0.4">
      <c r="A525" s="34"/>
    </row>
    <row r="526" spans="1:1" ht="12.75" customHeight="1" x14ac:dyDescent="0.4">
      <c r="A526" s="34"/>
    </row>
    <row r="527" spans="1:1" ht="12.75" customHeight="1" x14ac:dyDescent="0.4">
      <c r="A527" s="34"/>
    </row>
    <row r="528" spans="1:1" ht="12.75" customHeight="1" x14ac:dyDescent="0.4">
      <c r="A528" s="34"/>
    </row>
    <row r="529" spans="1:1" ht="12.75" customHeight="1" x14ac:dyDescent="0.4">
      <c r="A529" s="34"/>
    </row>
    <row r="530" spans="1:1" ht="12.75" customHeight="1" x14ac:dyDescent="0.4">
      <c r="A530" s="34"/>
    </row>
    <row r="531" spans="1:1" ht="12.75" customHeight="1" x14ac:dyDescent="0.4">
      <c r="A531" s="34"/>
    </row>
    <row r="532" spans="1:1" ht="12.75" customHeight="1" x14ac:dyDescent="0.4">
      <c r="A532" s="34"/>
    </row>
    <row r="533" spans="1:1" ht="12.75" customHeight="1" x14ac:dyDescent="0.4">
      <c r="A533" s="34"/>
    </row>
    <row r="534" spans="1:1" ht="12.75" customHeight="1" x14ac:dyDescent="0.4">
      <c r="A534" s="34"/>
    </row>
    <row r="535" spans="1:1" ht="12.75" customHeight="1" x14ac:dyDescent="0.4">
      <c r="A535" s="34"/>
    </row>
    <row r="536" spans="1:1" ht="12.75" customHeight="1" x14ac:dyDescent="0.4">
      <c r="A536" s="34"/>
    </row>
    <row r="537" spans="1:1" ht="12.75" customHeight="1" x14ac:dyDescent="0.4">
      <c r="A537" s="34"/>
    </row>
    <row r="538" spans="1:1" ht="12.75" customHeight="1" x14ac:dyDescent="0.4">
      <c r="A538" s="34"/>
    </row>
    <row r="539" spans="1:1" ht="12.75" customHeight="1" x14ac:dyDescent="0.4">
      <c r="A539" s="34"/>
    </row>
    <row r="540" spans="1:1" ht="12.75" customHeight="1" x14ac:dyDescent="0.4">
      <c r="A540" s="34"/>
    </row>
    <row r="541" spans="1:1" ht="12.75" customHeight="1" x14ac:dyDescent="0.4">
      <c r="A541" s="34"/>
    </row>
    <row r="542" spans="1:1" ht="12.75" customHeight="1" x14ac:dyDescent="0.4">
      <c r="A542" s="34"/>
    </row>
    <row r="543" spans="1:1" ht="12.75" customHeight="1" x14ac:dyDescent="0.4">
      <c r="A543" s="34"/>
    </row>
    <row r="544" spans="1:1" ht="12.75" customHeight="1" x14ac:dyDescent="0.4">
      <c r="A544" s="34"/>
    </row>
    <row r="545" spans="1:1" ht="12.75" customHeight="1" x14ac:dyDescent="0.4">
      <c r="A545" s="34"/>
    </row>
    <row r="546" spans="1:1" ht="12.75" customHeight="1" x14ac:dyDescent="0.4">
      <c r="A546" s="34"/>
    </row>
    <row r="547" spans="1:1" ht="12.75" customHeight="1" x14ac:dyDescent="0.4">
      <c r="A547" s="34"/>
    </row>
    <row r="548" spans="1:1" ht="12.75" customHeight="1" x14ac:dyDescent="0.4">
      <c r="A548" s="34"/>
    </row>
    <row r="549" spans="1:1" ht="12.75" customHeight="1" x14ac:dyDescent="0.4">
      <c r="A549" s="34"/>
    </row>
    <row r="550" spans="1:1" ht="12.75" customHeight="1" x14ac:dyDescent="0.4">
      <c r="A550" s="34"/>
    </row>
    <row r="551" spans="1:1" ht="12.75" customHeight="1" x14ac:dyDescent="0.4">
      <c r="A551" s="34"/>
    </row>
    <row r="552" spans="1:1" ht="12.75" customHeight="1" x14ac:dyDescent="0.4">
      <c r="A552" s="34"/>
    </row>
    <row r="553" spans="1:1" ht="12.75" customHeight="1" x14ac:dyDescent="0.4">
      <c r="A553" s="34"/>
    </row>
    <row r="554" spans="1:1" ht="12.75" customHeight="1" x14ac:dyDescent="0.4">
      <c r="A554" s="34"/>
    </row>
    <row r="555" spans="1:1" ht="12.75" customHeight="1" x14ac:dyDescent="0.4">
      <c r="A555" s="34"/>
    </row>
    <row r="556" spans="1:1" ht="12.75" customHeight="1" x14ac:dyDescent="0.4">
      <c r="A556" s="34"/>
    </row>
    <row r="557" spans="1:1" ht="12.75" customHeight="1" x14ac:dyDescent="0.4">
      <c r="A557" s="34"/>
    </row>
    <row r="558" spans="1:1" ht="12.75" customHeight="1" x14ac:dyDescent="0.4">
      <c r="A558" s="34"/>
    </row>
    <row r="559" spans="1:1" ht="12.75" customHeight="1" x14ac:dyDescent="0.4">
      <c r="A559" s="34"/>
    </row>
    <row r="560" spans="1:1" ht="12.75" customHeight="1" x14ac:dyDescent="0.4">
      <c r="A560" s="34"/>
    </row>
    <row r="561" spans="1:1" ht="12.75" customHeight="1" x14ac:dyDescent="0.4">
      <c r="A561" s="34"/>
    </row>
    <row r="562" spans="1:1" ht="12.75" customHeight="1" x14ac:dyDescent="0.4">
      <c r="A562" s="34"/>
    </row>
    <row r="563" spans="1:1" ht="12.75" customHeight="1" x14ac:dyDescent="0.4">
      <c r="A563" s="34"/>
    </row>
    <row r="564" spans="1:1" ht="12.75" customHeight="1" x14ac:dyDescent="0.4">
      <c r="A564" s="34"/>
    </row>
    <row r="565" spans="1:1" ht="12.75" customHeight="1" x14ac:dyDescent="0.4">
      <c r="A565" s="34"/>
    </row>
    <row r="566" spans="1:1" ht="12.75" customHeight="1" x14ac:dyDescent="0.4">
      <c r="A566" s="34"/>
    </row>
    <row r="567" spans="1:1" ht="12.75" customHeight="1" x14ac:dyDescent="0.4">
      <c r="A567" s="34"/>
    </row>
    <row r="568" spans="1:1" ht="12.75" customHeight="1" x14ac:dyDescent="0.4">
      <c r="A568" s="34"/>
    </row>
    <row r="569" spans="1:1" ht="12.75" customHeight="1" x14ac:dyDescent="0.4">
      <c r="A569" s="34"/>
    </row>
    <row r="570" spans="1:1" ht="12.75" customHeight="1" x14ac:dyDescent="0.4">
      <c r="A570" s="34"/>
    </row>
    <row r="571" spans="1:1" ht="12.75" customHeight="1" x14ac:dyDescent="0.4">
      <c r="A571" s="34"/>
    </row>
    <row r="572" spans="1:1" ht="12.75" customHeight="1" x14ac:dyDescent="0.4">
      <c r="A572" s="34"/>
    </row>
    <row r="573" spans="1:1" ht="12.75" customHeight="1" x14ac:dyDescent="0.4">
      <c r="A573" s="34"/>
    </row>
    <row r="574" spans="1:1" ht="12.75" customHeight="1" x14ac:dyDescent="0.4">
      <c r="A574" s="34"/>
    </row>
    <row r="575" spans="1:1" ht="12.75" customHeight="1" x14ac:dyDescent="0.4">
      <c r="A575" s="34"/>
    </row>
    <row r="576" spans="1:1" ht="12.75" customHeight="1" x14ac:dyDescent="0.4">
      <c r="A576" s="34"/>
    </row>
    <row r="577" spans="1:1" ht="12.75" customHeight="1" x14ac:dyDescent="0.4">
      <c r="A577" s="34"/>
    </row>
    <row r="578" spans="1:1" ht="12.75" customHeight="1" x14ac:dyDescent="0.4">
      <c r="A578" s="34"/>
    </row>
    <row r="579" spans="1:1" ht="12.75" customHeight="1" x14ac:dyDescent="0.4">
      <c r="A579" s="34"/>
    </row>
    <row r="580" spans="1:1" ht="12.75" customHeight="1" x14ac:dyDescent="0.4">
      <c r="A580" s="34"/>
    </row>
    <row r="581" spans="1:1" ht="12.75" customHeight="1" x14ac:dyDescent="0.4">
      <c r="A581" s="34"/>
    </row>
    <row r="582" spans="1:1" ht="12.75" customHeight="1" x14ac:dyDescent="0.4">
      <c r="A582" s="34"/>
    </row>
    <row r="583" spans="1:1" ht="12.75" customHeight="1" x14ac:dyDescent="0.4">
      <c r="A583" s="34"/>
    </row>
    <row r="584" spans="1:1" ht="12.75" customHeight="1" x14ac:dyDescent="0.4">
      <c r="A584" s="34"/>
    </row>
    <row r="585" spans="1:1" ht="12.75" customHeight="1" x14ac:dyDescent="0.4">
      <c r="A585" s="34"/>
    </row>
    <row r="586" spans="1:1" ht="12.75" customHeight="1" x14ac:dyDescent="0.4">
      <c r="A586" s="34"/>
    </row>
    <row r="587" spans="1:1" ht="12.75" customHeight="1" x14ac:dyDescent="0.4">
      <c r="A587" s="34"/>
    </row>
    <row r="588" spans="1:1" ht="12.75" customHeight="1" x14ac:dyDescent="0.4">
      <c r="A588" s="34"/>
    </row>
    <row r="589" spans="1:1" ht="12.75" customHeight="1" x14ac:dyDescent="0.4">
      <c r="A589" s="34"/>
    </row>
    <row r="590" spans="1:1" ht="12.75" customHeight="1" x14ac:dyDescent="0.4">
      <c r="A590" s="34"/>
    </row>
    <row r="591" spans="1:1" ht="12.75" customHeight="1" x14ac:dyDescent="0.4">
      <c r="A591" s="34"/>
    </row>
    <row r="592" spans="1:1" ht="12.75" customHeight="1" x14ac:dyDescent="0.4">
      <c r="A592" s="34"/>
    </row>
    <row r="593" spans="1:1" ht="12.75" customHeight="1" x14ac:dyDescent="0.4">
      <c r="A593" s="34"/>
    </row>
    <row r="594" spans="1:1" ht="12.75" customHeight="1" x14ac:dyDescent="0.4">
      <c r="A594" s="34"/>
    </row>
    <row r="595" spans="1:1" ht="12.75" customHeight="1" x14ac:dyDescent="0.4">
      <c r="A595" s="34"/>
    </row>
    <row r="596" spans="1:1" ht="12.75" customHeight="1" x14ac:dyDescent="0.4">
      <c r="A596" s="34"/>
    </row>
    <row r="597" spans="1:1" ht="12.75" customHeight="1" x14ac:dyDescent="0.4">
      <c r="A597" s="34"/>
    </row>
    <row r="598" spans="1:1" ht="12.75" customHeight="1" x14ac:dyDescent="0.4">
      <c r="A598" s="34"/>
    </row>
    <row r="599" spans="1:1" ht="12.75" customHeight="1" x14ac:dyDescent="0.4">
      <c r="A599" s="34"/>
    </row>
    <row r="600" spans="1:1" ht="12.75" customHeight="1" x14ac:dyDescent="0.4">
      <c r="A600" s="34"/>
    </row>
    <row r="601" spans="1:1" ht="12.75" customHeight="1" x14ac:dyDescent="0.4">
      <c r="A601" s="34"/>
    </row>
    <row r="602" spans="1:1" ht="12.75" customHeight="1" x14ac:dyDescent="0.4">
      <c r="A602" s="34"/>
    </row>
    <row r="603" spans="1:1" ht="12.75" customHeight="1" x14ac:dyDescent="0.4">
      <c r="A603" s="34"/>
    </row>
    <row r="604" spans="1:1" ht="12.75" customHeight="1" x14ac:dyDescent="0.4">
      <c r="A604" s="34"/>
    </row>
    <row r="605" spans="1:1" ht="12.75" customHeight="1" x14ac:dyDescent="0.4">
      <c r="A605" s="34"/>
    </row>
    <row r="606" spans="1:1" ht="12.75" customHeight="1" x14ac:dyDescent="0.4">
      <c r="A606" s="34"/>
    </row>
    <row r="607" spans="1:1" ht="12.75" customHeight="1" x14ac:dyDescent="0.4">
      <c r="A607" s="34"/>
    </row>
    <row r="608" spans="1:1" ht="12.75" customHeight="1" x14ac:dyDescent="0.4">
      <c r="A608" s="34"/>
    </row>
    <row r="609" spans="1:1" ht="12.75" customHeight="1" x14ac:dyDescent="0.4">
      <c r="A609" s="34"/>
    </row>
    <row r="610" spans="1:1" ht="12.75" customHeight="1" x14ac:dyDescent="0.4">
      <c r="A610" s="34"/>
    </row>
    <row r="611" spans="1:1" ht="12.75" customHeight="1" x14ac:dyDescent="0.4">
      <c r="A611" s="34"/>
    </row>
    <row r="612" spans="1:1" ht="12.75" customHeight="1" x14ac:dyDescent="0.4">
      <c r="A612" s="34"/>
    </row>
    <row r="613" spans="1:1" ht="12.75" customHeight="1" x14ac:dyDescent="0.4">
      <c r="A613" s="34"/>
    </row>
    <row r="614" spans="1:1" ht="12.75" customHeight="1" x14ac:dyDescent="0.4">
      <c r="A614" s="34"/>
    </row>
    <row r="615" spans="1:1" ht="12.75" customHeight="1" x14ac:dyDescent="0.4">
      <c r="A615" s="34"/>
    </row>
    <row r="616" spans="1:1" ht="12.75" customHeight="1" x14ac:dyDescent="0.4">
      <c r="A616" s="34"/>
    </row>
    <row r="617" spans="1:1" ht="12.75" customHeight="1" x14ac:dyDescent="0.4">
      <c r="A617" s="34"/>
    </row>
    <row r="618" spans="1:1" ht="12.75" customHeight="1" x14ac:dyDescent="0.4">
      <c r="A618" s="34"/>
    </row>
    <row r="619" spans="1:1" ht="12.75" customHeight="1" x14ac:dyDescent="0.4">
      <c r="A619" s="34"/>
    </row>
    <row r="620" spans="1:1" ht="12.75" customHeight="1" x14ac:dyDescent="0.4">
      <c r="A620" s="34"/>
    </row>
    <row r="621" spans="1:1" ht="12.75" customHeight="1" x14ac:dyDescent="0.4">
      <c r="A621" s="34"/>
    </row>
    <row r="622" spans="1:1" ht="12.75" customHeight="1" x14ac:dyDescent="0.4">
      <c r="A622" s="34"/>
    </row>
    <row r="623" spans="1:1" ht="12.75" customHeight="1" x14ac:dyDescent="0.4">
      <c r="A623" s="34"/>
    </row>
    <row r="624" spans="1:1" ht="12.75" customHeight="1" x14ac:dyDescent="0.4">
      <c r="A624" s="34"/>
    </row>
    <row r="625" spans="1:1" ht="12.75" customHeight="1" x14ac:dyDescent="0.4">
      <c r="A625" s="34"/>
    </row>
    <row r="626" spans="1:1" ht="12.75" customHeight="1" x14ac:dyDescent="0.4">
      <c r="A626" s="34"/>
    </row>
    <row r="627" spans="1:1" ht="12.75" customHeight="1" x14ac:dyDescent="0.4">
      <c r="A627" s="34"/>
    </row>
    <row r="628" spans="1:1" ht="12.75" customHeight="1" x14ac:dyDescent="0.4">
      <c r="A628" s="34"/>
    </row>
    <row r="629" spans="1:1" ht="12.75" customHeight="1" x14ac:dyDescent="0.4">
      <c r="A629" s="34"/>
    </row>
    <row r="630" spans="1:1" ht="12.75" customHeight="1" x14ac:dyDescent="0.4">
      <c r="A630" s="34"/>
    </row>
    <row r="631" spans="1:1" ht="12.75" customHeight="1" x14ac:dyDescent="0.4">
      <c r="A631" s="34"/>
    </row>
    <row r="632" spans="1:1" ht="12.75" customHeight="1" x14ac:dyDescent="0.4">
      <c r="A632" s="34"/>
    </row>
    <row r="633" spans="1:1" ht="12.75" customHeight="1" x14ac:dyDescent="0.4">
      <c r="A633" s="34"/>
    </row>
    <row r="634" spans="1:1" ht="12.75" customHeight="1" x14ac:dyDescent="0.4">
      <c r="A634" s="34"/>
    </row>
    <row r="635" spans="1:1" ht="12.75" customHeight="1" x14ac:dyDescent="0.4">
      <c r="A635" s="34"/>
    </row>
    <row r="636" spans="1:1" ht="12.75" customHeight="1" x14ac:dyDescent="0.4">
      <c r="A636" s="34"/>
    </row>
    <row r="637" spans="1:1" ht="12.75" customHeight="1" x14ac:dyDescent="0.4">
      <c r="A637" s="34"/>
    </row>
    <row r="638" spans="1:1" ht="12.75" customHeight="1" x14ac:dyDescent="0.4">
      <c r="A638" s="34"/>
    </row>
    <row r="639" spans="1:1" ht="12.75" customHeight="1" x14ac:dyDescent="0.4">
      <c r="A639" s="34"/>
    </row>
    <row r="640" spans="1:1" ht="12.75" customHeight="1" x14ac:dyDescent="0.4">
      <c r="A640" s="34"/>
    </row>
    <row r="641" spans="1:1" ht="12.75" customHeight="1" x14ac:dyDescent="0.4">
      <c r="A641" s="34"/>
    </row>
    <row r="642" spans="1:1" ht="12.75" customHeight="1" x14ac:dyDescent="0.4">
      <c r="A642" s="34"/>
    </row>
    <row r="643" spans="1:1" ht="12.75" customHeight="1" x14ac:dyDescent="0.4">
      <c r="A643" s="34"/>
    </row>
    <row r="644" spans="1:1" ht="12.75" customHeight="1" x14ac:dyDescent="0.4">
      <c r="A644" s="34"/>
    </row>
    <row r="645" spans="1:1" ht="12.75" customHeight="1" x14ac:dyDescent="0.4">
      <c r="A645" s="34"/>
    </row>
    <row r="646" spans="1:1" ht="12.75" customHeight="1" x14ac:dyDescent="0.4">
      <c r="A646" s="34"/>
    </row>
    <row r="647" spans="1:1" ht="12.75" customHeight="1" x14ac:dyDescent="0.4">
      <c r="A647" s="34"/>
    </row>
    <row r="648" spans="1:1" ht="12.75" customHeight="1" x14ac:dyDescent="0.4">
      <c r="A648" s="34"/>
    </row>
    <row r="649" spans="1:1" ht="12.75" customHeight="1" x14ac:dyDescent="0.4">
      <c r="A649" s="34"/>
    </row>
    <row r="650" spans="1:1" ht="12.75" customHeight="1" x14ac:dyDescent="0.4">
      <c r="A650" s="34"/>
    </row>
    <row r="651" spans="1:1" ht="12.75" customHeight="1" x14ac:dyDescent="0.4">
      <c r="A651" s="34"/>
    </row>
    <row r="652" spans="1:1" ht="12.75" customHeight="1" x14ac:dyDescent="0.4">
      <c r="A652" s="34"/>
    </row>
    <row r="653" spans="1:1" ht="12.75" customHeight="1" x14ac:dyDescent="0.4">
      <c r="A653" s="34"/>
    </row>
    <row r="654" spans="1:1" ht="12.75" customHeight="1" x14ac:dyDescent="0.4">
      <c r="A654" s="34"/>
    </row>
    <row r="655" spans="1:1" ht="12.75" customHeight="1" x14ac:dyDescent="0.4">
      <c r="A655" s="34"/>
    </row>
    <row r="656" spans="1:1" ht="12.75" customHeight="1" x14ac:dyDescent="0.4">
      <c r="A656" s="34"/>
    </row>
    <row r="657" spans="1:1" ht="12.75" customHeight="1" x14ac:dyDescent="0.4">
      <c r="A657" s="34"/>
    </row>
    <row r="658" spans="1:1" ht="12.75" customHeight="1" x14ac:dyDescent="0.4">
      <c r="A658" s="34"/>
    </row>
    <row r="659" spans="1:1" ht="12.75" customHeight="1" x14ac:dyDescent="0.4">
      <c r="A659" s="34"/>
    </row>
    <row r="660" spans="1:1" ht="12.75" customHeight="1" x14ac:dyDescent="0.4">
      <c r="A660" s="34"/>
    </row>
    <row r="661" spans="1:1" ht="12.75" customHeight="1" x14ac:dyDescent="0.4">
      <c r="A661" s="34"/>
    </row>
    <row r="662" spans="1:1" ht="12.75" customHeight="1" x14ac:dyDescent="0.4">
      <c r="A662" s="34"/>
    </row>
    <row r="663" spans="1:1" ht="12.75" customHeight="1" x14ac:dyDescent="0.4">
      <c r="A663" s="34"/>
    </row>
    <row r="664" spans="1:1" ht="12.75" customHeight="1" x14ac:dyDescent="0.4">
      <c r="A664" s="34"/>
    </row>
    <row r="665" spans="1:1" ht="12.75" customHeight="1" x14ac:dyDescent="0.4">
      <c r="A665" s="34"/>
    </row>
    <row r="666" spans="1:1" ht="12.75" customHeight="1" x14ac:dyDescent="0.4">
      <c r="A666" s="34"/>
    </row>
    <row r="667" spans="1:1" ht="12.75" customHeight="1" x14ac:dyDescent="0.4">
      <c r="A667" s="34"/>
    </row>
    <row r="668" spans="1:1" ht="12.75" customHeight="1" x14ac:dyDescent="0.4">
      <c r="A668" s="34"/>
    </row>
    <row r="669" spans="1:1" ht="12.75" customHeight="1" x14ac:dyDescent="0.4">
      <c r="A669" s="34"/>
    </row>
    <row r="670" spans="1:1" ht="12.75" customHeight="1" x14ac:dyDescent="0.4">
      <c r="A670" s="34"/>
    </row>
    <row r="671" spans="1:1" ht="12.75" customHeight="1" x14ac:dyDescent="0.4">
      <c r="A671" s="34"/>
    </row>
    <row r="672" spans="1:1" ht="12.75" customHeight="1" x14ac:dyDescent="0.4">
      <c r="A672" s="34"/>
    </row>
    <row r="673" spans="1:1" ht="12.75" customHeight="1" x14ac:dyDescent="0.4">
      <c r="A673" s="34"/>
    </row>
    <row r="674" spans="1:1" ht="12.75" customHeight="1" x14ac:dyDescent="0.4">
      <c r="A674" s="34"/>
    </row>
    <row r="675" spans="1:1" ht="12.75" customHeight="1" x14ac:dyDescent="0.4">
      <c r="A675" s="34"/>
    </row>
    <row r="676" spans="1:1" ht="12.75" customHeight="1" x14ac:dyDescent="0.4">
      <c r="A676" s="34"/>
    </row>
    <row r="677" spans="1:1" ht="12.75" customHeight="1" x14ac:dyDescent="0.4">
      <c r="A677" s="34"/>
    </row>
    <row r="678" spans="1:1" ht="12.75" customHeight="1" x14ac:dyDescent="0.4">
      <c r="A678" s="34"/>
    </row>
    <row r="679" spans="1:1" ht="12.75" customHeight="1" x14ac:dyDescent="0.4">
      <c r="A679" s="34"/>
    </row>
    <row r="680" spans="1:1" ht="12.75" customHeight="1" x14ac:dyDescent="0.4">
      <c r="A680" s="34"/>
    </row>
    <row r="681" spans="1:1" ht="12.75" customHeight="1" x14ac:dyDescent="0.4">
      <c r="A681" s="34"/>
    </row>
    <row r="682" spans="1:1" ht="12.75" customHeight="1" x14ac:dyDescent="0.4">
      <c r="A682" s="34"/>
    </row>
    <row r="683" spans="1:1" ht="12.75" customHeight="1" x14ac:dyDescent="0.4">
      <c r="A683" s="34"/>
    </row>
    <row r="684" spans="1:1" ht="12.75" customHeight="1" x14ac:dyDescent="0.4">
      <c r="A684" s="34"/>
    </row>
    <row r="685" spans="1:1" ht="12.75" customHeight="1" x14ac:dyDescent="0.4">
      <c r="A685" s="34"/>
    </row>
    <row r="686" spans="1:1" ht="12.75" customHeight="1" x14ac:dyDescent="0.4">
      <c r="A686" s="34"/>
    </row>
    <row r="687" spans="1:1" ht="12.75" customHeight="1" x14ac:dyDescent="0.4">
      <c r="A687" s="34"/>
    </row>
    <row r="688" spans="1:1" ht="12.75" customHeight="1" x14ac:dyDescent="0.4">
      <c r="A688" s="34"/>
    </row>
    <row r="689" spans="1:1" ht="12.75" customHeight="1" x14ac:dyDescent="0.4">
      <c r="A689" s="34"/>
    </row>
    <row r="690" spans="1:1" ht="12.75" customHeight="1" x14ac:dyDescent="0.4">
      <c r="A690" s="34"/>
    </row>
    <row r="691" spans="1:1" ht="12.75" customHeight="1" x14ac:dyDescent="0.4">
      <c r="A691" s="34"/>
    </row>
    <row r="692" spans="1:1" ht="12.75" customHeight="1" x14ac:dyDescent="0.4">
      <c r="A692" s="34"/>
    </row>
    <row r="693" spans="1:1" ht="12.75" customHeight="1" x14ac:dyDescent="0.4">
      <c r="A693" s="34"/>
    </row>
    <row r="694" spans="1:1" ht="12.75" customHeight="1" x14ac:dyDescent="0.4">
      <c r="A694" s="34"/>
    </row>
    <row r="695" spans="1:1" ht="12.75" customHeight="1" x14ac:dyDescent="0.4">
      <c r="A695" s="34"/>
    </row>
    <row r="696" spans="1:1" ht="12.75" customHeight="1" x14ac:dyDescent="0.4">
      <c r="A696" s="34"/>
    </row>
    <row r="697" spans="1:1" ht="12.75" customHeight="1" x14ac:dyDescent="0.4">
      <c r="A697" s="34"/>
    </row>
    <row r="698" spans="1:1" ht="12.75" customHeight="1" x14ac:dyDescent="0.4">
      <c r="A698" s="34"/>
    </row>
    <row r="699" spans="1:1" ht="12.75" customHeight="1" x14ac:dyDescent="0.4">
      <c r="A699" s="34"/>
    </row>
    <row r="700" spans="1:1" ht="12.75" customHeight="1" x14ac:dyDescent="0.4">
      <c r="A700" s="34"/>
    </row>
    <row r="701" spans="1:1" ht="12.75" customHeight="1" x14ac:dyDescent="0.4">
      <c r="A701" s="34"/>
    </row>
    <row r="702" spans="1:1" ht="12.75" customHeight="1" x14ac:dyDescent="0.4">
      <c r="A702" s="34"/>
    </row>
    <row r="703" spans="1:1" ht="12.75" customHeight="1" x14ac:dyDescent="0.4">
      <c r="A703" s="34"/>
    </row>
    <row r="704" spans="1:1" ht="12.75" customHeight="1" x14ac:dyDescent="0.4">
      <c r="A704" s="34"/>
    </row>
    <row r="705" spans="1:1" ht="12.75" customHeight="1" x14ac:dyDescent="0.4">
      <c r="A705" s="34"/>
    </row>
    <row r="706" spans="1:1" ht="12.75" customHeight="1" x14ac:dyDescent="0.4">
      <c r="A706" s="34"/>
    </row>
    <row r="707" spans="1:1" ht="12.75" customHeight="1" x14ac:dyDescent="0.4">
      <c r="A707" s="34"/>
    </row>
    <row r="708" spans="1:1" ht="12.75" customHeight="1" x14ac:dyDescent="0.4">
      <c r="A708" s="34"/>
    </row>
    <row r="709" spans="1:1" ht="12.75" customHeight="1" x14ac:dyDescent="0.4">
      <c r="A709" s="34"/>
    </row>
    <row r="710" spans="1:1" ht="12.75" customHeight="1" x14ac:dyDescent="0.4">
      <c r="A710" s="34"/>
    </row>
    <row r="711" spans="1:1" ht="12.75" customHeight="1" x14ac:dyDescent="0.4">
      <c r="A711" s="34"/>
    </row>
    <row r="712" spans="1:1" ht="12.75" customHeight="1" x14ac:dyDescent="0.4">
      <c r="A712" s="34"/>
    </row>
    <row r="713" spans="1:1" ht="12.75" customHeight="1" x14ac:dyDescent="0.4">
      <c r="A713" s="34"/>
    </row>
    <row r="714" spans="1:1" ht="12.75" customHeight="1" x14ac:dyDescent="0.4">
      <c r="A714" s="34"/>
    </row>
    <row r="715" spans="1:1" ht="12.75" customHeight="1" x14ac:dyDescent="0.4">
      <c r="A715" s="34"/>
    </row>
    <row r="716" spans="1:1" ht="12.75" customHeight="1" x14ac:dyDescent="0.4">
      <c r="A716" s="34"/>
    </row>
    <row r="717" spans="1:1" ht="12.75" customHeight="1" x14ac:dyDescent="0.4">
      <c r="A717" s="34"/>
    </row>
    <row r="718" spans="1:1" ht="12.75" customHeight="1" x14ac:dyDescent="0.4">
      <c r="A718" s="34"/>
    </row>
    <row r="719" spans="1:1" ht="12.75" customHeight="1" x14ac:dyDescent="0.4">
      <c r="A719" s="34"/>
    </row>
    <row r="720" spans="1:1" ht="12.75" customHeight="1" x14ac:dyDescent="0.4">
      <c r="A720" s="34"/>
    </row>
    <row r="721" spans="1:1" ht="12.75" customHeight="1" x14ac:dyDescent="0.4">
      <c r="A721" s="34"/>
    </row>
    <row r="722" spans="1:1" ht="12.75" customHeight="1" x14ac:dyDescent="0.4">
      <c r="A722" s="34"/>
    </row>
    <row r="723" spans="1:1" ht="12.75" customHeight="1" x14ac:dyDescent="0.4">
      <c r="A723" s="34"/>
    </row>
    <row r="724" spans="1:1" ht="12.75" customHeight="1" x14ac:dyDescent="0.4">
      <c r="A724" s="34"/>
    </row>
    <row r="725" spans="1:1" ht="12.75" customHeight="1" x14ac:dyDescent="0.4">
      <c r="A725" s="34"/>
    </row>
    <row r="726" spans="1:1" ht="12.75" customHeight="1" x14ac:dyDescent="0.4">
      <c r="A726" s="34"/>
    </row>
    <row r="727" spans="1:1" ht="12.75" customHeight="1" x14ac:dyDescent="0.4">
      <c r="A727" s="34"/>
    </row>
    <row r="728" spans="1:1" ht="12.75" customHeight="1" x14ac:dyDescent="0.4">
      <c r="A728" s="34"/>
    </row>
    <row r="729" spans="1:1" ht="12.75" customHeight="1" x14ac:dyDescent="0.4">
      <c r="A729" s="34"/>
    </row>
    <row r="730" spans="1:1" ht="12.75" customHeight="1" x14ac:dyDescent="0.4">
      <c r="A730" s="34"/>
    </row>
    <row r="731" spans="1:1" ht="12.75" customHeight="1" x14ac:dyDescent="0.4">
      <c r="A731" s="34"/>
    </row>
    <row r="732" spans="1:1" ht="12.75" customHeight="1" x14ac:dyDescent="0.4">
      <c r="A732" s="34"/>
    </row>
    <row r="733" spans="1:1" ht="12.75" customHeight="1" x14ac:dyDescent="0.4">
      <c r="A733" s="34"/>
    </row>
    <row r="734" spans="1:1" ht="12.75" customHeight="1" x14ac:dyDescent="0.4">
      <c r="A734" s="34"/>
    </row>
    <row r="735" spans="1:1" ht="12.75" customHeight="1" x14ac:dyDescent="0.4">
      <c r="A735" s="34"/>
    </row>
    <row r="736" spans="1:1" ht="12.75" customHeight="1" x14ac:dyDescent="0.4">
      <c r="A736" s="34"/>
    </row>
    <row r="737" spans="1:1" ht="12.75" customHeight="1" x14ac:dyDescent="0.4">
      <c r="A737" s="34"/>
    </row>
    <row r="738" spans="1:1" ht="12.75" customHeight="1" x14ac:dyDescent="0.4">
      <c r="A738" s="34"/>
    </row>
    <row r="739" spans="1:1" ht="12.75" customHeight="1" x14ac:dyDescent="0.4">
      <c r="A739" s="34"/>
    </row>
    <row r="740" spans="1:1" ht="12.75" customHeight="1" x14ac:dyDescent="0.4">
      <c r="A740" s="34"/>
    </row>
    <row r="741" spans="1:1" ht="12.75" customHeight="1" x14ac:dyDescent="0.4">
      <c r="A741" s="34"/>
    </row>
    <row r="742" spans="1:1" ht="12.75" customHeight="1" x14ac:dyDescent="0.4">
      <c r="A742" s="34"/>
    </row>
    <row r="743" spans="1:1" ht="12.75" customHeight="1" x14ac:dyDescent="0.4">
      <c r="A743" s="34"/>
    </row>
    <row r="744" spans="1:1" ht="12.75" customHeight="1" x14ac:dyDescent="0.4">
      <c r="A744" s="34"/>
    </row>
    <row r="745" spans="1:1" ht="12.75" customHeight="1" x14ac:dyDescent="0.4">
      <c r="A745" s="34"/>
    </row>
    <row r="746" spans="1:1" ht="12.75" customHeight="1" x14ac:dyDescent="0.4">
      <c r="A746" s="34"/>
    </row>
    <row r="747" spans="1:1" ht="12.75" customHeight="1" x14ac:dyDescent="0.4">
      <c r="A747" s="34"/>
    </row>
    <row r="748" spans="1:1" ht="12.75" customHeight="1" x14ac:dyDescent="0.4">
      <c r="A748" s="34"/>
    </row>
    <row r="749" spans="1:1" ht="12.75" customHeight="1" x14ac:dyDescent="0.4">
      <c r="A749" s="34"/>
    </row>
    <row r="750" spans="1:1" ht="12.75" customHeight="1" x14ac:dyDescent="0.4">
      <c r="A750" s="34"/>
    </row>
    <row r="751" spans="1:1" ht="12.75" customHeight="1" x14ac:dyDescent="0.4">
      <c r="A751" s="34"/>
    </row>
    <row r="752" spans="1:1" ht="12.75" customHeight="1" x14ac:dyDescent="0.4">
      <c r="A752" s="34"/>
    </row>
    <row r="753" spans="1:1" ht="12.75" customHeight="1" x14ac:dyDescent="0.4">
      <c r="A753" s="34"/>
    </row>
    <row r="754" spans="1:1" ht="12.75" customHeight="1" x14ac:dyDescent="0.4">
      <c r="A754" s="34"/>
    </row>
    <row r="755" spans="1:1" ht="12.75" customHeight="1" x14ac:dyDescent="0.4">
      <c r="A755" s="34"/>
    </row>
    <row r="756" spans="1:1" ht="12.75" customHeight="1" x14ac:dyDescent="0.4">
      <c r="A756" s="34"/>
    </row>
    <row r="757" spans="1:1" ht="12.75" customHeight="1" x14ac:dyDescent="0.4">
      <c r="A757" s="34"/>
    </row>
    <row r="758" spans="1:1" ht="12.75" customHeight="1" x14ac:dyDescent="0.4">
      <c r="A758" s="34"/>
    </row>
    <row r="759" spans="1:1" ht="12.75" customHeight="1" x14ac:dyDescent="0.4">
      <c r="A759" s="34"/>
    </row>
    <row r="760" spans="1:1" ht="12.75" customHeight="1" x14ac:dyDescent="0.4">
      <c r="A760" s="34"/>
    </row>
    <row r="761" spans="1:1" ht="12.75" customHeight="1" x14ac:dyDescent="0.4">
      <c r="A761" s="34"/>
    </row>
    <row r="762" spans="1:1" ht="12.75" customHeight="1" x14ac:dyDescent="0.4">
      <c r="A762" s="34"/>
    </row>
    <row r="763" spans="1:1" ht="12.75" customHeight="1" x14ac:dyDescent="0.4">
      <c r="A763" s="34"/>
    </row>
    <row r="764" spans="1:1" ht="12.75" customHeight="1" x14ac:dyDescent="0.4">
      <c r="A764" s="34"/>
    </row>
    <row r="765" spans="1:1" ht="12.75" customHeight="1" x14ac:dyDescent="0.4">
      <c r="A765" s="34"/>
    </row>
    <row r="766" spans="1:1" ht="12.75" customHeight="1" x14ac:dyDescent="0.4">
      <c r="A766" s="34"/>
    </row>
    <row r="767" spans="1:1" ht="12.75" customHeight="1" x14ac:dyDescent="0.4">
      <c r="A767" s="34"/>
    </row>
    <row r="768" spans="1:1" ht="12.75" customHeight="1" x14ac:dyDescent="0.4">
      <c r="A768" s="34"/>
    </row>
    <row r="769" spans="1:1" ht="12.75" customHeight="1" x14ac:dyDescent="0.4">
      <c r="A769" s="34"/>
    </row>
    <row r="770" spans="1:1" ht="12.75" customHeight="1" x14ac:dyDescent="0.4">
      <c r="A770" s="34"/>
    </row>
    <row r="771" spans="1:1" ht="12.75" customHeight="1" x14ac:dyDescent="0.4">
      <c r="A771" s="34"/>
    </row>
    <row r="772" spans="1:1" ht="12.75" customHeight="1" x14ac:dyDescent="0.4">
      <c r="A772" s="34"/>
    </row>
    <row r="773" spans="1:1" ht="12.75" customHeight="1" x14ac:dyDescent="0.4">
      <c r="A773" s="34"/>
    </row>
    <row r="774" spans="1:1" ht="12.75" customHeight="1" x14ac:dyDescent="0.4">
      <c r="A774" s="34"/>
    </row>
    <row r="775" spans="1:1" ht="12.75" customHeight="1" x14ac:dyDescent="0.4">
      <c r="A775" s="34"/>
    </row>
    <row r="776" spans="1:1" ht="12.75" customHeight="1" x14ac:dyDescent="0.4">
      <c r="A776" s="34"/>
    </row>
    <row r="777" spans="1:1" ht="12.75" customHeight="1" x14ac:dyDescent="0.4">
      <c r="A777" s="34"/>
    </row>
    <row r="778" spans="1:1" ht="12.75" customHeight="1" x14ac:dyDescent="0.4">
      <c r="A778" s="34"/>
    </row>
    <row r="779" spans="1:1" ht="12.75" customHeight="1" x14ac:dyDescent="0.4">
      <c r="A779" s="34"/>
    </row>
    <row r="780" spans="1:1" ht="12.75" customHeight="1" x14ac:dyDescent="0.4">
      <c r="A780" s="34"/>
    </row>
    <row r="781" spans="1:1" ht="12.75" customHeight="1" x14ac:dyDescent="0.4">
      <c r="A781" s="34"/>
    </row>
    <row r="782" spans="1:1" ht="12.75" customHeight="1" x14ac:dyDescent="0.4">
      <c r="A782" s="34"/>
    </row>
    <row r="783" spans="1:1" ht="12.75" customHeight="1" x14ac:dyDescent="0.4">
      <c r="A783" s="34"/>
    </row>
    <row r="784" spans="1:1" ht="12.75" customHeight="1" x14ac:dyDescent="0.4">
      <c r="A784" s="34"/>
    </row>
    <row r="785" spans="1:1" ht="12.75" customHeight="1" x14ac:dyDescent="0.4">
      <c r="A785" s="34"/>
    </row>
    <row r="786" spans="1:1" ht="12.75" customHeight="1" x14ac:dyDescent="0.4">
      <c r="A786" s="34"/>
    </row>
    <row r="787" spans="1:1" ht="12.75" customHeight="1" x14ac:dyDescent="0.4">
      <c r="A787" s="34"/>
    </row>
    <row r="788" spans="1:1" ht="12.75" customHeight="1" x14ac:dyDescent="0.4">
      <c r="A788" s="34"/>
    </row>
    <row r="789" spans="1:1" ht="12.75" customHeight="1" x14ac:dyDescent="0.4">
      <c r="A789" s="34"/>
    </row>
    <row r="790" spans="1:1" ht="12.75" customHeight="1" x14ac:dyDescent="0.4">
      <c r="A790" s="34"/>
    </row>
    <row r="791" spans="1:1" ht="12.75" customHeight="1" x14ac:dyDescent="0.4">
      <c r="A791" s="34"/>
    </row>
    <row r="792" spans="1:1" ht="12.75" customHeight="1" x14ac:dyDescent="0.4">
      <c r="A792" s="34"/>
    </row>
    <row r="793" spans="1:1" ht="12.75" customHeight="1" x14ac:dyDescent="0.4">
      <c r="A793" s="34"/>
    </row>
    <row r="794" spans="1:1" ht="12.75" customHeight="1" x14ac:dyDescent="0.4">
      <c r="A794" s="34"/>
    </row>
    <row r="795" spans="1:1" ht="12.75" customHeight="1" x14ac:dyDescent="0.4">
      <c r="A795" s="34"/>
    </row>
    <row r="796" spans="1:1" ht="12.75" customHeight="1" x14ac:dyDescent="0.4">
      <c r="A796" s="34"/>
    </row>
    <row r="797" spans="1:1" ht="12.75" customHeight="1" x14ac:dyDescent="0.4">
      <c r="A797" s="34"/>
    </row>
    <row r="798" spans="1:1" ht="12.75" customHeight="1" x14ac:dyDescent="0.4">
      <c r="A798" s="34"/>
    </row>
    <row r="799" spans="1:1" ht="12.75" customHeight="1" x14ac:dyDescent="0.4">
      <c r="A799" s="34"/>
    </row>
    <row r="800" spans="1:1" ht="12.75" customHeight="1" x14ac:dyDescent="0.4">
      <c r="A800" s="34"/>
    </row>
    <row r="801" spans="1:1" ht="12.75" customHeight="1" x14ac:dyDescent="0.4">
      <c r="A801" s="34"/>
    </row>
    <row r="802" spans="1:1" ht="12.75" customHeight="1" x14ac:dyDescent="0.4">
      <c r="A802" s="34"/>
    </row>
    <row r="803" spans="1:1" ht="12.75" customHeight="1" x14ac:dyDescent="0.4">
      <c r="A803" s="34"/>
    </row>
    <row r="804" spans="1:1" ht="12.75" customHeight="1" x14ac:dyDescent="0.4">
      <c r="A804" s="34"/>
    </row>
    <row r="805" spans="1:1" ht="12.75" customHeight="1" x14ac:dyDescent="0.4">
      <c r="A805" s="34"/>
    </row>
    <row r="806" spans="1:1" ht="12.75" customHeight="1" x14ac:dyDescent="0.4">
      <c r="A806" s="34"/>
    </row>
    <row r="807" spans="1:1" ht="12.75" customHeight="1" x14ac:dyDescent="0.4">
      <c r="A807" s="34"/>
    </row>
    <row r="808" spans="1:1" ht="12.75" customHeight="1" x14ac:dyDescent="0.4">
      <c r="A808" s="34"/>
    </row>
    <row r="809" spans="1:1" ht="12.75" customHeight="1" x14ac:dyDescent="0.4">
      <c r="A809" s="34"/>
    </row>
    <row r="810" spans="1:1" ht="12.75" customHeight="1" x14ac:dyDescent="0.4">
      <c r="A810" s="34"/>
    </row>
    <row r="811" spans="1:1" ht="12.75" customHeight="1" x14ac:dyDescent="0.4">
      <c r="A811" s="34"/>
    </row>
    <row r="812" spans="1:1" ht="12.75" customHeight="1" x14ac:dyDescent="0.4">
      <c r="A812" s="34"/>
    </row>
    <row r="813" spans="1:1" ht="12.75" customHeight="1" x14ac:dyDescent="0.4">
      <c r="A813" s="34"/>
    </row>
    <row r="814" spans="1:1" ht="12.75" customHeight="1" x14ac:dyDescent="0.4">
      <c r="A814" s="34"/>
    </row>
    <row r="815" spans="1:1" ht="12.75" customHeight="1" x14ac:dyDescent="0.4">
      <c r="A815" s="34"/>
    </row>
    <row r="816" spans="1:1" ht="12.75" customHeight="1" x14ac:dyDescent="0.4">
      <c r="A816" s="34"/>
    </row>
    <row r="817" spans="1:1" ht="12.75" customHeight="1" x14ac:dyDescent="0.4">
      <c r="A817" s="34"/>
    </row>
    <row r="818" spans="1:1" ht="12.75" customHeight="1" x14ac:dyDescent="0.4">
      <c r="A818" s="34"/>
    </row>
    <row r="819" spans="1:1" ht="12.75" customHeight="1" x14ac:dyDescent="0.4">
      <c r="A819" s="34"/>
    </row>
    <row r="820" spans="1:1" ht="12.75" customHeight="1" x14ac:dyDescent="0.4">
      <c r="A820" s="34"/>
    </row>
    <row r="821" spans="1:1" ht="12.75" customHeight="1" x14ac:dyDescent="0.4">
      <c r="A821" s="34"/>
    </row>
    <row r="822" spans="1:1" ht="12.75" customHeight="1" x14ac:dyDescent="0.4">
      <c r="A822" s="34"/>
    </row>
    <row r="823" spans="1:1" ht="12.75" customHeight="1" x14ac:dyDescent="0.4">
      <c r="A823" s="34"/>
    </row>
    <row r="824" spans="1:1" ht="12.75" customHeight="1" x14ac:dyDescent="0.4">
      <c r="A824" s="34"/>
    </row>
    <row r="825" spans="1:1" ht="12.75" customHeight="1" x14ac:dyDescent="0.4">
      <c r="A825" s="34"/>
    </row>
    <row r="826" spans="1:1" ht="12.75" customHeight="1" x14ac:dyDescent="0.4">
      <c r="A826" s="34"/>
    </row>
    <row r="827" spans="1:1" ht="12.75" customHeight="1" x14ac:dyDescent="0.4">
      <c r="A827" s="34"/>
    </row>
    <row r="828" spans="1:1" ht="12.75" customHeight="1" x14ac:dyDescent="0.4">
      <c r="A828" s="34"/>
    </row>
    <row r="829" spans="1:1" ht="12.75" customHeight="1" x14ac:dyDescent="0.4">
      <c r="A829" s="34"/>
    </row>
    <row r="830" spans="1:1" ht="12.75" customHeight="1" x14ac:dyDescent="0.4">
      <c r="A830" s="34"/>
    </row>
    <row r="831" spans="1:1" ht="12.75" customHeight="1" x14ac:dyDescent="0.4">
      <c r="A831" s="34"/>
    </row>
    <row r="832" spans="1:1" ht="12.75" customHeight="1" x14ac:dyDescent="0.4">
      <c r="A832" s="34"/>
    </row>
    <row r="833" spans="1:1" ht="12.75" customHeight="1" x14ac:dyDescent="0.4">
      <c r="A833" s="34"/>
    </row>
    <row r="834" spans="1:1" ht="12.75" customHeight="1" x14ac:dyDescent="0.4">
      <c r="A834" s="34"/>
    </row>
    <row r="835" spans="1:1" ht="12.75" customHeight="1" x14ac:dyDescent="0.4">
      <c r="A835" s="34"/>
    </row>
    <row r="836" spans="1:1" ht="12.75" customHeight="1" x14ac:dyDescent="0.4">
      <c r="A836" s="34"/>
    </row>
    <row r="837" spans="1:1" ht="12.75" customHeight="1" x14ac:dyDescent="0.4">
      <c r="A837" s="34"/>
    </row>
    <row r="838" spans="1:1" ht="12.75" customHeight="1" x14ac:dyDescent="0.4">
      <c r="A838" s="34"/>
    </row>
    <row r="839" spans="1:1" ht="12.75" customHeight="1" x14ac:dyDescent="0.4">
      <c r="A839" s="34"/>
    </row>
    <row r="840" spans="1:1" ht="12.75" customHeight="1" x14ac:dyDescent="0.4">
      <c r="A840" s="34"/>
    </row>
    <row r="841" spans="1:1" ht="12.75" customHeight="1" x14ac:dyDescent="0.4">
      <c r="A841" s="34"/>
    </row>
    <row r="842" spans="1:1" ht="12.75" customHeight="1" x14ac:dyDescent="0.4">
      <c r="A842" s="34"/>
    </row>
    <row r="843" spans="1:1" ht="12.75" customHeight="1" x14ac:dyDescent="0.4">
      <c r="A843" s="34"/>
    </row>
    <row r="844" spans="1:1" ht="12.75" customHeight="1" x14ac:dyDescent="0.4">
      <c r="A844" s="34"/>
    </row>
    <row r="845" spans="1:1" ht="12.75" customHeight="1" x14ac:dyDescent="0.4">
      <c r="A845" s="34"/>
    </row>
    <row r="846" spans="1:1" ht="12.75" customHeight="1" x14ac:dyDescent="0.4">
      <c r="A846" s="34"/>
    </row>
    <row r="847" spans="1:1" ht="12.75" customHeight="1" x14ac:dyDescent="0.4">
      <c r="A847" s="34"/>
    </row>
    <row r="848" spans="1:1" ht="12.75" customHeight="1" x14ac:dyDescent="0.4">
      <c r="A848" s="34"/>
    </row>
    <row r="849" spans="1:1" ht="12.75" customHeight="1" x14ac:dyDescent="0.4">
      <c r="A849" s="34"/>
    </row>
    <row r="850" spans="1:1" ht="12.75" customHeight="1" x14ac:dyDescent="0.4">
      <c r="A850" s="34"/>
    </row>
    <row r="851" spans="1:1" ht="12.75" customHeight="1" x14ac:dyDescent="0.4">
      <c r="A851" s="34"/>
    </row>
    <row r="852" spans="1:1" ht="12.75" customHeight="1" x14ac:dyDescent="0.4">
      <c r="A852" s="34"/>
    </row>
    <row r="853" spans="1:1" ht="12.75" customHeight="1" x14ac:dyDescent="0.4">
      <c r="A853" s="34"/>
    </row>
    <row r="854" spans="1:1" ht="12.75" customHeight="1" x14ac:dyDescent="0.4">
      <c r="A854" s="34"/>
    </row>
    <row r="855" spans="1:1" ht="12.75" customHeight="1" x14ac:dyDescent="0.4">
      <c r="A855" s="34"/>
    </row>
    <row r="856" spans="1:1" ht="12.75" customHeight="1" x14ac:dyDescent="0.4">
      <c r="A856" s="34"/>
    </row>
    <row r="857" spans="1:1" ht="12.75" customHeight="1" x14ac:dyDescent="0.4">
      <c r="A857" s="34"/>
    </row>
    <row r="858" spans="1:1" ht="12.75" customHeight="1" x14ac:dyDescent="0.4">
      <c r="A858" s="34"/>
    </row>
    <row r="859" spans="1:1" ht="12.75" customHeight="1" x14ac:dyDescent="0.4">
      <c r="A859" s="34"/>
    </row>
    <row r="860" spans="1:1" ht="12.75" customHeight="1" x14ac:dyDescent="0.4">
      <c r="A860" s="34"/>
    </row>
    <row r="861" spans="1:1" ht="12.75" customHeight="1" x14ac:dyDescent="0.4">
      <c r="A861" s="34"/>
    </row>
    <row r="862" spans="1:1" ht="12.75" customHeight="1" x14ac:dyDescent="0.4">
      <c r="A862" s="34"/>
    </row>
    <row r="863" spans="1:1" ht="12.75" customHeight="1" x14ac:dyDescent="0.4">
      <c r="A863" s="34"/>
    </row>
    <row r="864" spans="1:1" ht="12.75" customHeight="1" x14ac:dyDescent="0.4">
      <c r="A864" s="34"/>
    </row>
    <row r="865" spans="1:1" ht="12.75" customHeight="1" x14ac:dyDescent="0.4">
      <c r="A865" s="34"/>
    </row>
    <row r="866" spans="1:1" ht="12.75" customHeight="1" x14ac:dyDescent="0.4">
      <c r="A866" s="34"/>
    </row>
    <row r="867" spans="1:1" ht="12.75" customHeight="1" x14ac:dyDescent="0.4">
      <c r="A867" s="34"/>
    </row>
    <row r="868" spans="1:1" ht="12.75" customHeight="1" x14ac:dyDescent="0.4">
      <c r="A868" s="34"/>
    </row>
    <row r="869" spans="1:1" ht="12.75" customHeight="1" x14ac:dyDescent="0.4">
      <c r="A869" s="34"/>
    </row>
    <row r="870" spans="1:1" ht="12.75" customHeight="1" x14ac:dyDescent="0.4">
      <c r="A870" s="34"/>
    </row>
    <row r="871" spans="1:1" ht="12.75" customHeight="1" x14ac:dyDescent="0.4">
      <c r="A871" s="34"/>
    </row>
    <row r="872" spans="1:1" ht="12.75" customHeight="1" x14ac:dyDescent="0.4">
      <c r="A872" s="34"/>
    </row>
    <row r="873" spans="1:1" ht="12.75" customHeight="1" x14ac:dyDescent="0.4">
      <c r="A873" s="34"/>
    </row>
    <row r="874" spans="1:1" ht="12.75" customHeight="1" x14ac:dyDescent="0.4">
      <c r="A874" s="34"/>
    </row>
    <row r="875" spans="1:1" ht="12.75" customHeight="1" x14ac:dyDescent="0.4">
      <c r="A875" s="34"/>
    </row>
    <row r="876" spans="1:1" ht="12.75" customHeight="1" x14ac:dyDescent="0.4">
      <c r="A876" s="34"/>
    </row>
    <row r="877" spans="1:1" ht="12.75" customHeight="1" x14ac:dyDescent="0.4">
      <c r="A877" s="34"/>
    </row>
    <row r="878" spans="1:1" ht="12.75" customHeight="1" x14ac:dyDescent="0.4">
      <c r="A878" s="34"/>
    </row>
    <row r="879" spans="1:1" ht="12.75" customHeight="1" x14ac:dyDescent="0.4">
      <c r="A879" s="34"/>
    </row>
    <row r="880" spans="1:1" ht="12.75" customHeight="1" x14ac:dyDescent="0.4">
      <c r="A880" s="34"/>
    </row>
    <row r="881" spans="1:1" ht="12.75" customHeight="1" x14ac:dyDescent="0.4">
      <c r="A881" s="34"/>
    </row>
    <row r="882" spans="1:1" ht="12.75" customHeight="1" x14ac:dyDescent="0.4">
      <c r="A882" s="34"/>
    </row>
    <row r="883" spans="1:1" ht="12.75" customHeight="1" x14ac:dyDescent="0.4">
      <c r="A883" s="34"/>
    </row>
    <row r="884" spans="1:1" ht="12.75" customHeight="1" x14ac:dyDescent="0.4">
      <c r="A884" s="34"/>
    </row>
    <row r="885" spans="1:1" ht="12.75" customHeight="1" x14ac:dyDescent="0.4">
      <c r="A885" s="34"/>
    </row>
    <row r="886" spans="1:1" ht="12.75" customHeight="1" x14ac:dyDescent="0.4">
      <c r="A886" s="34"/>
    </row>
    <row r="887" spans="1:1" ht="12.75" customHeight="1" x14ac:dyDescent="0.4">
      <c r="A887" s="34"/>
    </row>
    <row r="888" spans="1:1" ht="12.75" customHeight="1" x14ac:dyDescent="0.4">
      <c r="A888" s="34"/>
    </row>
    <row r="889" spans="1:1" ht="12.75" customHeight="1" x14ac:dyDescent="0.4">
      <c r="A889" s="34"/>
    </row>
    <row r="890" spans="1:1" ht="12.75" customHeight="1" x14ac:dyDescent="0.4">
      <c r="A890" s="34"/>
    </row>
    <row r="891" spans="1:1" ht="12.75" customHeight="1" x14ac:dyDescent="0.4">
      <c r="A891" s="34"/>
    </row>
    <row r="892" spans="1:1" ht="12.75" customHeight="1" x14ac:dyDescent="0.4">
      <c r="A892" s="34"/>
    </row>
    <row r="893" spans="1:1" ht="12.75" customHeight="1" x14ac:dyDescent="0.4">
      <c r="A893" s="34"/>
    </row>
    <row r="894" spans="1:1" ht="12.75" customHeight="1" x14ac:dyDescent="0.4">
      <c r="A894" s="34"/>
    </row>
    <row r="895" spans="1:1" ht="12.75" customHeight="1" x14ac:dyDescent="0.4">
      <c r="A895" s="34"/>
    </row>
    <row r="896" spans="1:1" ht="12.75" customHeight="1" x14ac:dyDescent="0.4">
      <c r="A896" s="34"/>
    </row>
    <row r="897" spans="1:1" ht="12.75" customHeight="1" x14ac:dyDescent="0.4">
      <c r="A897" s="34"/>
    </row>
    <row r="898" spans="1:1" ht="12.75" customHeight="1" x14ac:dyDescent="0.4">
      <c r="A898" s="34"/>
    </row>
    <row r="899" spans="1:1" ht="12.75" customHeight="1" x14ac:dyDescent="0.4">
      <c r="A899" s="34"/>
    </row>
    <row r="900" spans="1:1" ht="12.75" customHeight="1" x14ac:dyDescent="0.4">
      <c r="A900" s="34"/>
    </row>
    <row r="901" spans="1:1" ht="12.75" customHeight="1" x14ac:dyDescent="0.4">
      <c r="A901" s="34"/>
    </row>
    <row r="902" spans="1:1" ht="12.75" customHeight="1" x14ac:dyDescent="0.4">
      <c r="A902" s="34"/>
    </row>
    <row r="903" spans="1:1" ht="12.75" customHeight="1" x14ac:dyDescent="0.4">
      <c r="A903" s="34"/>
    </row>
    <row r="904" spans="1:1" ht="12.75" customHeight="1" x14ac:dyDescent="0.4">
      <c r="A904" s="34"/>
    </row>
    <row r="905" spans="1:1" ht="12.75" customHeight="1" x14ac:dyDescent="0.4">
      <c r="A905" s="34"/>
    </row>
    <row r="906" spans="1:1" ht="12.75" customHeight="1" x14ac:dyDescent="0.4">
      <c r="A906" s="34"/>
    </row>
    <row r="907" spans="1:1" ht="12.75" customHeight="1" x14ac:dyDescent="0.4">
      <c r="A907" s="34"/>
    </row>
    <row r="908" spans="1:1" ht="12.75" customHeight="1" x14ac:dyDescent="0.4">
      <c r="A908" s="34"/>
    </row>
    <row r="909" spans="1:1" ht="12.75" customHeight="1" x14ac:dyDescent="0.4">
      <c r="A909" s="34"/>
    </row>
    <row r="910" spans="1:1" ht="12.75" customHeight="1" x14ac:dyDescent="0.4">
      <c r="A910" s="34"/>
    </row>
    <row r="911" spans="1:1" ht="12.75" customHeight="1" x14ac:dyDescent="0.4">
      <c r="A911" s="34"/>
    </row>
    <row r="912" spans="1:1" ht="12.75" customHeight="1" x14ac:dyDescent="0.4">
      <c r="A912" s="34"/>
    </row>
    <row r="913" spans="1:1" ht="12.75" customHeight="1" x14ac:dyDescent="0.4">
      <c r="A913" s="34"/>
    </row>
    <row r="914" spans="1:1" ht="12.75" customHeight="1" x14ac:dyDescent="0.4">
      <c r="A914" s="34"/>
    </row>
    <row r="915" spans="1:1" ht="12.75" customHeight="1" x14ac:dyDescent="0.4">
      <c r="A915" s="34"/>
    </row>
    <row r="916" spans="1:1" ht="12.75" customHeight="1" x14ac:dyDescent="0.4">
      <c r="A916" s="34"/>
    </row>
    <row r="917" spans="1:1" ht="12.75" customHeight="1" x14ac:dyDescent="0.4">
      <c r="A917" s="34"/>
    </row>
    <row r="918" spans="1:1" ht="12.75" customHeight="1" x14ac:dyDescent="0.4">
      <c r="A918" s="34"/>
    </row>
    <row r="919" spans="1:1" ht="12.75" customHeight="1" x14ac:dyDescent="0.4">
      <c r="A919" s="34"/>
    </row>
    <row r="920" spans="1:1" ht="12.75" customHeight="1" x14ac:dyDescent="0.4">
      <c r="A920" s="34"/>
    </row>
    <row r="921" spans="1:1" ht="12.75" customHeight="1" x14ac:dyDescent="0.4">
      <c r="A921" s="34"/>
    </row>
    <row r="922" spans="1:1" ht="12.75" customHeight="1" x14ac:dyDescent="0.4">
      <c r="A922" s="34"/>
    </row>
    <row r="923" spans="1:1" ht="12.75" customHeight="1" x14ac:dyDescent="0.4">
      <c r="A923" s="34"/>
    </row>
    <row r="924" spans="1:1" ht="12.75" customHeight="1" x14ac:dyDescent="0.4">
      <c r="A924" s="34"/>
    </row>
    <row r="925" spans="1:1" ht="12.75" customHeight="1" x14ac:dyDescent="0.4">
      <c r="A925" s="34"/>
    </row>
    <row r="926" spans="1:1" ht="12.75" customHeight="1" x14ac:dyDescent="0.4">
      <c r="A926" s="34"/>
    </row>
    <row r="927" spans="1:1" ht="12.75" customHeight="1" x14ac:dyDescent="0.4">
      <c r="A927" s="34"/>
    </row>
    <row r="928" spans="1:1" ht="12.75" customHeight="1" x14ac:dyDescent="0.4">
      <c r="A928" s="34"/>
    </row>
    <row r="929" spans="1:1" ht="12.75" customHeight="1" x14ac:dyDescent="0.4">
      <c r="A929" s="34"/>
    </row>
    <row r="930" spans="1:1" ht="12.75" customHeight="1" x14ac:dyDescent="0.4">
      <c r="A930" s="34"/>
    </row>
    <row r="931" spans="1:1" ht="12.75" customHeight="1" x14ac:dyDescent="0.4">
      <c r="A931" s="34"/>
    </row>
    <row r="932" spans="1:1" ht="12.75" customHeight="1" x14ac:dyDescent="0.4">
      <c r="A932" s="34"/>
    </row>
    <row r="933" spans="1:1" ht="12.75" customHeight="1" x14ac:dyDescent="0.4">
      <c r="A933" s="34"/>
    </row>
    <row r="934" spans="1:1" ht="12.75" customHeight="1" x14ac:dyDescent="0.4">
      <c r="A934" s="34"/>
    </row>
    <row r="935" spans="1:1" ht="12.75" customHeight="1" x14ac:dyDescent="0.4">
      <c r="A935" s="34"/>
    </row>
    <row r="936" spans="1:1" ht="12.75" customHeight="1" x14ac:dyDescent="0.4">
      <c r="A936" s="34"/>
    </row>
    <row r="937" spans="1:1" ht="12.75" customHeight="1" x14ac:dyDescent="0.4">
      <c r="A937" s="34"/>
    </row>
    <row r="938" spans="1:1" ht="12.75" customHeight="1" x14ac:dyDescent="0.4">
      <c r="A938" s="34"/>
    </row>
    <row r="939" spans="1:1" ht="12.75" customHeight="1" x14ac:dyDescent="0.4">
      <c r="A939" s="34"/>
    </row>
    <row r="940" spans="1:1" ht="12.75" customHeight="1" x14ac:dyDescent="0.4">
      <c r="A940" s="34"/>
    </row>
    <row r="941" spans="1:1" ht="12.75" customHeight="1" x14ac:dyDescent="0.4">
      <c r="A941" s="34"/>
    </row>
    <row r="942" spans="1:1" ht="12.75" customHeight="1" x14ac:dyDescent="0.4">
      <c r="A942" s="34"/>
    </row>
    <row r="943" spans="1:1" ht="12.75" customHeight="1" x14ac:dyDescent="0.4">
      <c r="A943" s="34"/>
    </row>
    <row r="944" spans="1:1" ht="12.75" customHeight="1" x14ac:dyDescent="0.4">
      <c r="A944" s="34"/>
    </row>
    <row r="945" spans="1:1" ht="12.75" customHeight="1" x14ac:dyDescent="0.4">
      <c r="A945" s="34"/>
    </row>
    <row r="946" spans="1:1" ht="12.75" customHeight="1" x14ac:dyDescent="0.4">
      <c r="A946" s="34"/>
    </row>
    <row r="947" spans="1:1" ht="12.75" customHeight="1" x14ac:dyDescent="0.4">
      <c r="A947" s="34"/>
    </row>
    <row r="948" spans="1:1" ht="12.75" customHeight="1" x14ac:dyDescent="0.4">
      <c r="A948" s="34"/>
    </row>
    <row r="949" spans="1:1" ht="12.75" customHeight="1" x14ac:dyDescent="0.4">
      <c r="A949" s="34"/>
    </row>
    <row r="950" spans="1:1" ht="12.75" customHeight="1" x14ac:dyDescent="0.4">
      <c r="A950" s="34"/>
    </row>
    <row r="951" spans="1:1" ht="12.75" customHeight="1" x14ac:dyDescent="0.4">
      <c r="A951" s="34"/>
    </row>
    <row r="952" spans="1:1" ht="12.75" customHeight="1" x14ac:dyDescent="0.4">
      <c r="A952" s="34"/>
    </row>
    <row r="953" spans="1:1" ht="12.75" customHeight="1" x14ac:dyDescent="0.4">
      <c r="A953" s="34"/>
    </row>
    <row r="954" spans="1:1" ht="12.75" customHeight="1" x14ac:dyDescent="0.4">
      <c r="A954" s="34"/>
    </row>
    <row r="955" spans="1:1" ht="12.75" customHeight="1" x14ac:dyDescent="0.4">
      <c r="A955" s="34"/>
    </row>
    <row r="956" spans="1:1" ht="12.75" customHeight="1" x14ac:dyDescent="0.4">
      <c r="A956" s="34"/>
    </row>
    <row r="957" spans="1:1" ht="12.75" customHeight="1" x14ac:dyDescent="0.4">
      <c r="A957" s="34"/>
    </row>
    <row r="958" spans="1:1" ht="12.75" customHeight="1" x14ac:dyDescent="0.4">
      <c r="A958" s="34"/>
    </row>
    <row r="959" spans="1:1" ht="12.75" customHeight="1" x14ac:dyDescent="0.4">
      <c r="A959" s="34"/>
    </row>
    <row r="960" spans="1:1" ht="12.75" customHeight="1" x14ac:dyDescent="0.4">
      <c r="A960" s="34"/>
    </row>
    <row r="961" spans="1:1" ht="12.75" customHeight="1" x14ac:dyDescent="0.4">
      <c r="A961" s="34"/>
    </row>
    <row r="962" spans="1:1" ht="12.75" customHeight="1" x14ac:dyDescent="0.4">
      <c r="A962" s="34"/>
    </row>
    <row r="963" spans="1:1" ht="12.75" customHeight="1" x14ac:dyDescent="0.4">
      <c r="A963" s="34"/>
    </row>
    <row r="964" spans="1:1" ht="12.75" customHeight="1" x14ac:dyDescent="0.4">
      <c r="A964" s="34"/>
    </row>
    <row r="965" spans="1:1" ht="12.75" customHeight="1" x14ac:dyDescent="0.4">
      <c r="A965" s="34"/>
    </row>
    <row r="966" spans="1:1" ht="12.75" customHeight="1" x14ac:dyDescent="0.4">
      <c r="A966" s="34"/>
    </row>
    <row r="967" spans="1:1" ht="12.75" customHeight="1" x14ac:dyDescent="0.4">
      <c r="A967" s="34"/>
    </row>
    <row r="968" spans="1:1" ht="12.75" customHeight="1" x14ac:dyDescent="0.4">
      <c r="A968" s="34"/>
    </row>
    <row r="969" spans="1:1" ht="12.75" customHeight="1" x14ac:dyDescent="0.4">
      <c r="A969" s="34"/>
    </row>
    <row r="970" spans="1:1" ht="12.75" customHeight="1" x14ac:dyDescent="0.4">
      <c r="A970" s="34"/>
    </row>
    <row r="971" spans="1:1" ht="12.75" customHeight="1" x14ac:dyDescent="0.4">
      <c r="A971" s="34"/>
    </row>
    <row r="972" spans="1:1" ht="12.75" customHeight="1" x14ac:dyDescent="0.4">
      <c r="A972" s="34"/>
    </row>
    <row r="973" spans="1:1" ht="12.75" customHeight="1" x14ac:dyDescent="0.4">
      <c r="A973" s="34"/>
    </row>
    <row r="974" spans="1:1" ht="12.75" customHeight="1" x14ac:dyDescent="0.4">
      <c r="A974" s="34"/>
    </row>
    <row r="975" spans="1:1" ht="12.75" customHeight="1" x14ac:dyDescent="0.4">
      <c r="A975" s="34"/>
    </row>
    <row r="976" spans="1:1" ht="12.75" customHeight="1" x14ac:dyDescent="0.4">
      <c r="A976" s="34"/>
    </row>
    <row r="977" spans="1:1" ht="12.75" customHeight="1" x14ac:dyDescent="0.4">
      <c r="A977" s="34"/>
    </row>
    <row r="978" spans="1:1" ht="12.75" customHeight="1" x14ac:dyDescent="0.4">
      <c r="A978" s="34"/>
    </row>
    <row r="979" spans="1:1" ht="12.75" customHeight="1" x14ac:dyDescent="0.4">
      <c r="A979" s="34"/>
    </row>
    <row r="980" spans="1:1" ht="12.75" customHeight="1" x14ac:dyDescent="0.4">
      <c r="A980" s="34"/>
    </row>
    <row r="981" spans="1:1" ht="12.75" customHeight="1" x14ac:dyDescent="0.4">
      <c r="A981" s="34"/>
    </row>
    <row r="982" spans="1:1" ht="12.75" customHeight="1" x14ac:dyDescent="0.4">
      <c r="A982" s="34"/>
    </row>
    <row r="983" spans="1:1" ht="12.75" customHeight="1" x14ac:dyDescent="0.4">
      <c r="A983" s="34"/>
    </row>
    <row r="984" spans="1:1" ht="12.75" customHeight="1" x14ac:dyDescent="0.4">
      <c r="A984" s="34"/>
    </row>
    <row r="985" spans="1:1" ht="12.75" customHeight="1" x14ac:dyDescent="0.4">
      <c r="A985" s="34"/>
    </row>
    <row r="986" spans="1:1" ht="12.75" customHeight="1" x14ac:dyDescent="0.4">
      <c r="A986" s="34"/>
    </row>
    <row r="987" spans="1:1" ht="12.75" customHeight="1" x14ac:dyDescent="0.4">
      <c r="A987" s="34"/>
    </row>
    <row r="988" spans="1:1" ht="12.75" customHeight="1" x14ac:dyDescent="0.4">
      <c r="A988" s="34"/>
    </row>
    <row r="989" spans="1:1" ht="12.75" customHeight="1" x14ac:dyDescent="0.4">
      <c r="A989" s="34"/>
    </row>
    <row r="990" spans="1:1" ht="12.75" customHeight="1" x14ac:dyDescent="0.4">
      <c r="A990" s="34"/>
    </row>
    <row r="991" spans="1:1" ht="12.75" customHeight="1" x14ac:dyDescent="0.4">
      <c r="A991" s="34"/>
    </row>
    <row r="992" spans="1:1" ht="12.75" customHeight="1" x14ac:dyDescent="0.4">
      <c r="A992" s="34"/>
    </row>
    <row r="993" spans="1:1" ht="12.75" customHeight="1" x14ac:dyDescent="0.4">
      <c r="A993" s="34"/>
    </row>
    <row r="994" spans="1:1" ht="12.75" customHeight="1" x14ac:dyDescent="0.4">
      <c r="A994" s="34"/>
    </row>
    <row r="995" spans="1:1" ht="12.75" customHeight="1" x14ac:dyDescent="0.4">
      <c r="A995" s="34"/>
    </row>
    <row r="996" spans="1:1" ht="12.75" customHeight="1" x14ac:dyDescent="0.4">
      <c r="A996" s="34"/>
    </row>
    <row r="997" spans="1:1" ht="12.75" customHeight="1" x14ac:dyDescent="0.4">
      <c r="A997" s="34"/>
    </row>
    <row r="998" spans="1:1" ht="12.75" customHeight="1" x14ac:dyDescent="0.4">
      <c r="A998" s="34"/>
    </row>
    <row r="999" spans="1:1" ht="12.75" customHeight="1" x14ac:dyDescent="0.4">
      <c r="A999" s="34"/>
    </row>
    <row r="1000" spans="1:1" ht="12.75" customHeight="1" x14ac:dyDescent="0.4">
      <c r="A1000" s="34"/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Alessio Mangiagi</cp:lastModifiedBy>
  <dcterms:created xsi:type="dcterms:W3CDTF">2005-04-12T12:35:30Z</dcterms:created>
  <dcterms:modified xsi:type="dcterms:W3CDTF">2024-02-27T22:34:49Z</dcterms:modified>
</cp:coreProperties>
</file>